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ANWISA67\benchmarking data\Q4Y67 Benchmarking\"/>
    </mc:Choice>
  </mc:AlternateContent>
  <bookViews>
    <workbookView xWindow="0" yWindow="0" windowWidth="10800" windowHeight="8508" tabRatio="874" firstSheet="2" activeTab="8"/>
  </bookViews>
  <sheets>
    <sheet name="1.รายชื่อ รพ." sheetId="12" r:id="rId1"/>
    <sheet name="2.Hosp. Group" sheetId="27" r:id="rId2"/>
    <sheet name="3.สูตรการคำนวณ" sheetId="1" r:id="rId3"/>
    <sheet name="DATA" sheetId="26" r:id="rId4"/>
    <sheet name="4.งบ ก.ย.67" sheetId="25" r:id="rId5"/>
    <sheet name="6.รายรับ" sheetId="14" r:id="rId6"/>
    <sheet name="7.รายจ่าย" sheetId="15" r:id="rId7"/>
    <sheet name="8.คำนวณ" sheetId="11" r:id="rId8"/>
    <sheet name="9.รายได้(แยกกลุ่ม)" sheetId="3" r:id="rId9"/>
    <sheet name="10.ค่าใช้จ่าย(แยกกลุ่ม)" sheetId="20" r:id="rId10"/>
    <sheet name="รายได้(แยกจังหวัด)" sheetId="18" r:id="rId11"/>
    <sheet name="ค่าใช้จ่าย(แยกจังหวัด)" sheetId="23" r:id="rId12"/>
    <sheet name="สรุปรายได้" sheetId="7" r:id="rId13"/>
    <sheet name="สรุปค่าใช้จ่าย" sheetId="24" r:id="rId14"/>
    <sheet name="สรุปรายงาน" sheetId="28" r:id="rId15"/>
  </sheets>
  <externalReferences>
    <externalReference r:id="rId16"/>
  </externalReferences>
  <definedNames>
    <definedName name="_xlnm._FilterDatabase" localSheetId="4" hidden="1">'4.งบ ก.ย.67'!$A$3:$CM$445</definedName>
    <definedName name="_xlnm._FilterDatabase" localSheetId="5" hidden="1">'6.รายรับ'!$A$3:$Z$3</definedName>
    <definedName name="_xlnm._FilterDatabase" localSheetId="6" hidden="1">'7.รายจ่าย'!$A$1:$WRD$1</definedName>
    <definedName name="_xlnm._FilterDatabase" localSheetId="7" hidden="1">'8.คำนวณ'!$A$2:$AI$90</definedName>
    <definedName name="_xlnm._FilterDatabase" localSheetId="3" hidden="1">DATA!$A$2:$M$93</definedName>
    <definedName name="data">'[1]งบทดลอง รพ.'!$A$2:$CL$438</definedName>
    <definedName name="data1">#REF!</definedName>
    <definedName name="NEW">#REF!</definedName>
    <definedName name="_xlnm.Print_Titles" localSheetId="1">'2.Hosp. Group'!$1:$1</definedName>
    <definedName name="_xlnm.Print_Titles" localSheetId="3">DATA!$1:$4</definedName>
    <definedName name="test1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3" i="26" l="1"/>
  <c r="J93" i="26"/>
  <c r="D451" i="25" l="1"/>
  <c r="AC29" i="15"/>
  <c r="AC30" i="15"/>
  <c r="AC40" i="15"/>
  <c r="AC13" i="15"/>
  <c r="AC48" i="15"/>
  <c r="AC55" i="15"/>
  <c r="AC71" i="15"/>
  <c r="AC41" i="15"/>
  <c r="AC49" i="15"/>
  <c r="AC78" i="15"/>
  <c r="AC8" i="15"/>
  <c r="AC80" i="15"/>
  <c r="AC54" i="15"/>
  <c r="AC63" i="15"/>
  <c r="AC68" i="15"/>
  <c r="AC45" i="15"/>
  <c r="AC46" i="15"/>
  <c r="AC36" i="15"/>
  <c r="AC4" i="15"/>
  <c r="AC85" i="15"/>
  <c r="AC23" i="15"/>
  <c r="AC62" i="15"/>
  <c r="AC53" i="15"/>
  <c r="AC3" i="15"/>
  <c r="AC24" i="15"/>
  <c r="AC32" i="15"/>
  <c r="AC75" i="15"/>
  <c r="AC33" i="15"/>
  <c r="AC34" i="15"/>
  <c r="AC60" i="15"/>
  <c r="AC66" i="15"/>
  <c r="AC42" i="15"/>
  <c r="AC18" i="15"/>
  <c r="AC89" i="15"/>
  <c r="AC37" i="15"/>
  <c r="AC25" i="15"/>
  <c r="AC64" i="15"/>
  <c r="AC69" i="15"/>
  <c r="AC38" i="15"/>
  <c r="AC5" i="15"/>
  <c r="AC81" i="15"/>
  <c r="AC39" i="15"/>
  <c r="AC65" i="15"/>
  <c r="AC70" i="15"/>
  <c r="AC26" i="15"/>
  <c r="AC12" i="15"/>
  <c r="AC47" i="15"/>
  <c r="AC27" i="15"/>
  <c r="AC28" i="15"/>
  <c r="AC83" i="15"/>
  <c r="AC31" i="15"/>
  <c r="AC86" i="15"/>
  <c r="AC76" i="15"/>
  <c r="AC11" i="15"/>
  <c r="AC35" i="15"/>
  <c r="AC82" i="15"/>
  <c r="AC14" i="15"/>
  <c r="AC7" i="15"/>
  <c r="AC16" i="15"/>
  <c r="AC17" i="15"/>
  <c r="AC84" i="15"/>
  <c r="AC61" i="15"/>
  <c r="AC50" i="15"/>
  <c r="AC67" i="15"/>
  <c r="AC51" i="15"/>
  <c r="AC43" i="15"/>
  <c r="AC88" i="15"/>
  <c r="AC56" i="15"/>
  <c r="AC57" i="15"/>
  <c r="AC79" i="15"/>
  <c r="AC2" i="15"/>
  <c r="AC52" i="15"/>
  <c r="AC72" i="15"/>
  <c r="AC19" i="15"/>
  <c r="AC20" i="15"/>
  <c r="AC44" i="15"/>
  <c r="AC58" i="15"/>
  <c r="AC73" i="15"/>
  <c r="AC59" i="15"/>
  <c r="AC74" i="15"/>
  <c r="AC21" i="15"/>
  <c r="AC9" i="15"/>
  <c r="AC10" i="15"/>
  <c r="AC22" i="15"/>
  <c r="AC77" i="15"/>
  <c r="AC15" i="15"/>
  <c r="AC6" i="15"/>
  <c r="AC87" i="15"/>
  <c r="Z89" i="14"/>
  <c r="Z88" i="14"/>
  <c r="BW456" i="25" l="1"/>
  <c r="Z31" i="14" l="1"/>
  <c r="Z32" i="14"/>
  <c r="Z42" i="14"/>
  <c r="Z15" i="14"/>
  <c r="Z50" i="14"/>
  <c r="Z57" i="14"/>
  <c r="Z73" i="14"/>
  <c r="Z43" i="14"/>
  <c r="Z51" i="14"/>
  <c r="Z80" i="14"/>
  <c r="Z10" i="14"/>
  <c r="Z82" i="14"/>
  <c r="Z56" i="14"/>
  <c r="Z65" i="14"/>
  <c r="Z70" i="14"/>
  <c r="Z47" i="14"/>
  <c r="Z48" i="14"/>
  <c r="Z38" i="14"/>
  <c r="Z6" i="14"/>
  <c r="Z87" i="14"/>
  <c r="Z25" i="14"/>
  <c r="Z64" i="14"/>
  <c r="Z55" i="14"/>
  <c r="Z5" i="14"/>
  <c r="Z26" i="14"/>
  <c r="Z34" i="14"/>
  <c r="Z77" i="14"/>
  <c r="Z35" i="14"/>
  <c r="Z36" i="14"/>
  <c r="Z62" i="14"/>
  <c r="Z68" i="14"/>
  <c r="Z44" i="14"/>
  <c r="Z20" i="14"/>
  <c r="Z91" i="14"/>
  <c r="Z39" i="14"/>
  <c r="Z27" i="14"/>
  <c r="Z66" i="14"/>
  <c r="Z71" i="14"/>
  <c r="Z40" i="14"/>
  <c r="Z7" i="14"/>
  <c r="Z83" i="14"/>
  <c r="Z41" i="14"/>
  <c r="Z67" i="14"/>
  <c r="Z72" i="14"/>
  <c r="Z28" i="14"/>
  <c r="Z14" i="14"/>
  <c r="Z49" i="14"/>
  <c r="Z29" i="14"/>
  <c r="Z30" i="14"/>
  <c r="Z85" i="14"/>
  <c r="Z33" i="14"/>
  <c r="Z78" i="14"/>
  <c r="Z13" i="14"/>
  <c r="Z37" i="14"/>
  <c r="Z84" i="14"/>
  <c r="Z16" i="14"/>
  <c r="Z9" i="14"/>
  <c r="Z18" i="14"/>
  <c r="Z19" i="14"/>
  <c r="Z86" i="14"/>
  <c r="Z63" i="14"/>
  <c r="Z52" i="14"/>
  <c r="Z69" i="14"/>
  <c r="Z53" i="14"/>
  <c r="Z45" i="14"/>
  <c r="Z90" i="14"/>
  <c r="Z58" i="14"/>
  <c r="Z59" i="14"/>
  <c r="Z81" i="14"/>
  <c r="Z4" i="14"/>
  <c r="Z54" i="14"/>
  <c r="Z74" i="14"/>
  <c r="Z21" i="14"/>
  <c r="Z22" i="14"/>
  <c r="Z46" i="14"/>
  <c r="Z60" i="14"/>
  <c r="Z75" i="14"/>
  <c r="Z61" i="14"/>
  <c r="Z76" i="14"/>
  <c r="Z23" i="14"/>
  <c r="Z11" i="14"/>
  <c r="Z12" i="14"/>
  <c r="Z24" i="14"/>
  <c r="Z79" i="14"/>
  <c r="Z17" i="14"/>
  <c r="Z8" i="14"/>
  <c r="E492" i="25"/>
  <c r="F492" i="25"/>
  <c r="G492" i="25"/>
  <c r="H492" i="25"/>
  <c r="I492" i="25"/>
  <c r="J492" i="25"/>
  <c r="K492" i="25"/>
  <c r="L492" i="25"/>
  <c r="M492" i="25"/>
  <c r="N492" i="25"/>
  <c r="O492" i="25"/>
  <c r="P492" i="25"/>
  <c r="Q492" i="25"/>
  <c r="R492" i="25"/>
  <c r="S492" i="25"/>
  <c r="T492" i="25"/>
  <c r="U492" i="25"/>
  <c r="V492" i="25"/>
  <c r="W492" i="25"/>
  <c r="X492" i="25"/>
  <c r="Y492" i="25"/>
  <c r="Z492" i="25"/>
  <c r="AA492" i="25"/>
  <c r="AB492" i="25"/>
  <c r="AC492" i="25"/>
  <c r="AD492" i="25"/>
  <c r="AE492" i="25"/>
  <c r="AF492" i="25"/>
  <c r="AG492" i="25"/>
  <c r="AH492" i="25"/>
  <c r="AI492" i="25"/>
  <c r="AJ492" i="25"/>
  <c r="AK492" i="25"/>
  <c r="AL492" i="25"/>
  <c r="AM492" i="25"/>
  <c r="AN492" i="25"/>
  <c r="AO492" i="25"/>
  <c r="AP492" i="25"/>
  <c r="AQ492" i="25"/>
  <c r="AR492" i="25"/>
  <c r="AS492" i="25"/>
  <c r="AT492" i="25"/>
  <c r="AU492" i="25"/>
  <c r="AV492" i="25"/>
  <c r="AW492" i="25"/>
  <c r="AX492" i="25"/>
  <c r="AY492" i="25"/>
  <c r="AZ492" i="25"/>
  <c r="BA492" i="25"/>
  <c r="BB492" i="25"/>
  <c r="BC492" i="25"/>
  <c r="BD492" i="25"/>
  <c r="BE492" i="25"/>
  <c r="BF492" i="25"/>
  <c r="BG492" i="25"/>
  <c r="BH492" i="25"/>
  <c r="BI492" i="25"/>
  <c r="BJ492" i="25"/>
  <c r="BK492" i="25"/>
  <c r="BL492" i="25"/>
  <c r="BM492" i="25"/>
  <c r="BN492" i="25"/>
  <c r="BO492" i="25"/>
  <c r="BP492" i="25"/>
  <c r="BQ492" i="25"/>
  <c r="BR492" i="25"/>
  <c r="BS492" i="25"/>
  <c r="BT492" i="25"/>
  <c r="BU492" i="25"/>
  <c r="BV492" i="25"/>
  <c r="BW492" i="25"/>
  <c r="BX492" i="25"/>
  <c r="BY492" i="25"/>
  <c r="BZ492" i="25"/>
  <c r="CA492" i="25"/>
  <c r="CB492" i="25"/>
  <c r="CC492" i="25"/>
  <c r="CD492" i="25"/>
  <c r="CE492" i="25"/>
  <c r="CF492" i="25"/>
  <c r="CG492" i="25"/>
  <c r="CH492" i="25"/>
  <c r="CI492" i="25"/>
  <c r="CJ492" i="25"/>
  <c r="CK492" i="25"/>
  <c r="CL492" i="25"/>
  <c r="CM492" i="25"/>
  <c r="D492" i="25"/>
  <c r="E491" i="25"/>
  <c r="F491" i="25"/>
  <c r="G491" i="25"/>
  <c r="H491" i="25"/>
  <c r="I491" i="25"/>
  <c r="J491" i="25"/>
  <c r="K491" i="25"/>
  <c r="L491" i="25"/>
  <c r="M491" i="25"/>
  <c r="N491" i="25"/>
  <c r="O491" i="25"/>
  <c r="P491" i="25"/>
  <c r="Q491" i="25"/>
  <c r="R491" i="25"/>
  <c r="S491" i="25"/>
  <c r="T491" i="25"/>
  <c r="U491" i="25"/>
  <c r="V491" i="25"/>
  <c r="W491" i="25"/>
  <c r="X491" i="25"/>
  <c r="Y491" i="25"/>
  <c r="Z491" i="25"/>
  <c r="AA491" i="25"/>
  <c r="AB491" i="25"/>
  <c r="AC491" i="25"/>
  <c r="AD491" i="25"/>
  <c r="AE491" i="25"/>
  <c r="AF491" i="25"/>
  <c r="AG491" i="25"/>
  <c r="AH491" i="25"/>
  <c r="AI491" i="25"/>
  <c r="AJ491" i="25"/>
  <c r="AK491" i="25"/>
  <c r="AL491" i="25"/>
  <c r="AM491" i="25"/>
  <c r="AN491" i="25"/>
  <c r="AO491" i="25"/>
  <c r="AP491" i="25"/>
  <c r="AQ491" i="25"/>
  <c r="AR491" i="25"/>
  <c r="AS491" i="25"/>
  <c r="AT491" i="25"/>
  <c r="AU491" i="25"/>
  <c r="AV491" i="25"/>
  <c r="AW491" i="25"/>
  <c r="AX491" i="25"/>
  <c r="AY491" i="25"/>
  <c r="AZ491" i="25"/>
  <c r="BA491" i="25"/>
  <c r="BB491" i="25"/>
  <c r="BC491" i="25"/>
  <c r="BD491" i="25"/>
  <c r="BE491" i="25"/>
  <c r="BF491" i="25"/>
  <c r="BG491" i="25"/>
  <c r="BH491" i="25"/>
  <c r="BI491" i="25"/>
  <c r="BJ491" i="25"/>
  <c r="BK491" i="25"/>
  <c r="BL491" i="25"/>
  <c r="BM491" i="25"/>
  <c r="BN491" i="25"/>
  <c r="BO491" i="25"/>
  <c r="BP491" i="25"/>
  <c r="BQ491" i="25"/>
  <c r="BR491" i="25"/>
  <c r="BS491" i="25"/>
  <c r="BT491" i="25"/>
  <c r="BU491" i="25"/>
  <c r="BV491" i="25"/>
  <c r="BW491" i="25"/>
  <c r="BX491" i="25"/>
  <c r="BY491" i="25"/>
  <c r="BZ491" i="25"/>
  <c r="CA491" i="25"/>
  <c r="CB491" i="25"/>
  <c r="CC491" i="25"/>
  <c r="CD491" i="25"/>
  <c r="CE491" i="25"/>
  <c r="CF491" i="25"/>
  <c r="CG491" i="25"/>
  <c r="CH491" i="25"/>
  <c r="CI491" i="25"/>
  <c r="CJ491" i="25"/>
  <c r="CK491" i="25"/>
  <c r="CL491" i="25"/>
  <c r="CM491" i="25"/>
  <c r="D491" i="25"/>
  <c r="E490" i="25"/>
  <c r="F490" i="25"/>
  <c r="G490" i="25"/>
  <c r="H490" i="25"/>
  <c r="I490" i="25"/>
  <c r="J490" i="25"/>
  <c r="K490" i="25"/>
  <c r="L490" i="25"/>
  <c r="M490" i="25"/>
  <c r="N490" i="25"/>
  <c r="O490" i="25"/>
  <c r="P490" i="25"/>
  <c r="Q490" i="25"/>
  <c r="R490" i="25"/>
  <c r="S490" i="25"/>
  <c r="T490" i="25"/>
  <c r="U490" i="25"/>
  <c r="V490" i="25"/>
  <c r="W490" i="25"/>
  <c r="X490" i="25"/>
  <c r="Y490" i="25"/>
  <c r="Z490" i="25"/>
  <c r="AA490" i="25"/>
  <c r="AB490" i="25"/>
  <c r="AC490" i="25"/>
  <c r="AD490" i="25"/>
  <c r="AE490" i="25"/>
  <c r="AF490" i="25"/>
  <c r="AG490" i="25"/>
  <c r="AH490" i="25"/>
  <c r="AI490" i="25"/>
  <c r="AJ490" i="25"/>
  <c r="AK490" i="25"/>
  <c r="AL490" i="25"/>
  <c r="AM490" i="25"/>
  <c r="AN490" i="25"/>
  <c r="AO490" i="25"/>
  <c r="AP490" i="25"/>
  <c r="AQ490" i="25"/>
  <c r="AR490" i="25"/>
  <c r="AS490" i="25"/>
  <c r="AT490" i="25"/>
  <c r="AU490" i="25"/>
  <c r="AV490" i="25"/>
  <c r="AW490" i="25"/>
  <c r="AX490" i="25"/>
  <c r="AY490" i="25"/>
  <c r="AZ490" i="25"/>
  <c r="BA490" i="25"/>
  <c r="BB490" i="25"/>
  <c r="BC490" i="25"/>
  <c r="BD490" i="25"/>
  <c r="BE490" i="25"/>
  <c r="BF490" i="25"/>
  <c r="BG490" i="25"/>
  <c r="BH490" i="25"/>
  <c r="BI490" i="25"/>
  <c r="BJ490" i="25"/>
  <c r="BK490" i="25"/>
  <c r="BL490" i="25"/>
  <c r="BM490" i="25"/>
  <c r="BN490" i="25"/>
  <c r="BO490" i="25"/>
  <c r="BP490" i="25"/>
  <c r="BQ490" i="25"/>
  <c r="BR490" i="25"/>
  <c r="BS490" i="25"/>
  <c r="BT490" i="25"/>
  <c r="BU490" i="25"/>
  <c r="BV490" i="25"/>
  <c r="BW490" i="25"/>
  <c r="BX490" i="25"/>
  <c r="BY490" i="25"/>
  <c r="BZ490" i="25"/>
  <c r="CA490" i="25"/>
  <c r="CB490" i="25"/>
  <c r="CC490" i="25"/>
  <c r="CD490" i="25"/>
  <c r="CE490" i="25"/>
  <c r="CF490" i="25"/>
  <c r="CG490" i="25"/>
  <c r="CH490" i="25"/>
  <c r="CI490" i="25"/>
  <c r="CJ490" i="25"/>
  <c r="CK490" i="25"/>
  <c r="CL490" i="25"/>
  <c r="CM490" i="25"/>
  <c r="D490" i="25"/>
  <c r="E489" i="25"/>
  <c r="F489" i="25"/>
  <c r="G489" i="25"/>
  <c r="H489" i="25"/>
  <c r="I489" i="25"/>
  <c r="J489" i="25"/>
  <c r="K489" i="25"/>
  <c r="L489" i="25"/>
  <c r="M489" i="25"/>
  <c r="N489" i="25"/>
  <c r="O489" i="25"/>
  <c r="P489" i="25"/>
  <c r="Q489" i="25"/>
  <c r="R489" i="25"/>
  <c r="S489" i="25"/>
  <c r="T489" i="25"/>
  <c r="U489" i="25"/>
  <c r="V489" i="25"/>
  <c r="W489" i="25"/>
  <c r="X489" i="25"/>
  <c r="Y489" i="25"/>
  <c r="Z489" i="25"/>
  <c r="AA489" i="25"/>
  <c r="AB489" i="25"/>
  <c r="AC489" i="25"/>
  <c r="AD489" i="25"/>
  <c r="AE489" i="25"/>
  <c r="AF489" i="25"/>
  <c r="AG489" i="25"/>
  <c r="AH489" i="25"/>
  <c r="AI489" i="25"/>
  <c r="AJ489" i="25"/>
  <c r="AK489" i="25"/>
  <c r="AL489" i="25"/>
  <c r="AM489" i="25"/>
  <c r="AN489" i="25"/>
  <c r="AO489" i="25"/>
  <c r="AP489" i="25"/>
  <c r="AQ489" i="25"/>
  <c r="AR489" i="25"/>
  <c r="AS489" i="25"/>
  <c r="AT489" i="25"/>
  <c r="AU489" i="25"/>
  <c r="AV489" i="25"/>
  <c r="AW489" i="25"/>
  <c r="AX489" i="25"/>
  <c r="AY489" i="25"/>
  <c r="AZ489" i="25"/>
  <c r="BA489" i="25"/>
  <c r="BB489" i="25"/>
  <c r="BC489" i="25"/>
  <c r="BD489" i="25"/>
  <c r="BE489" i="25"/>
  <c r="BF489" i="25"/>
  <c r="BG489" i="25"/>
  <c r="BH489" i="25"/>
  <c r="BI489" i="25"/>
  <c r="BJ489" i="25"/>
  <c r="BK489" i="25"/>
  <c r="BL489" i="25"/>
  <c r="BM489" i="25"/>
  <c r="BN489" i="25"/>
  <c r="BO489" i="25"/>
  <c r="BP489" i="25"/>
  <c r="BQ489" i="25"/>
  <c r="BR489" i="25"/>
  <c r="BS489" i="25"/>
  <c r="BT489" i="25"/>
  <c r="BU489" i="25"/>
  <c r="BV489" i="25"/>
  <c r="BW489" i="25"/>
  <c r="BX489" i="25"/>
  <c r="BY489" i="25"/>
  <c r="BZ489" i="25"/>
  <c r="CA489" i="25"/>
  <c r="CB489" i="25"/>
  <c r="CC489" i="25"/>
  <c r="CD489" i="25"/>
  <c r="CE489" i="25"/>
  <c r="CF489" i="25"/>
  <c r="CG489" i="25"/>
  <c r="CH489" i="25"/>
  <c r="CI489" i="25"/>
  <c r="CJ489" i="25"/>
  <c r="CK489" i="25"/>
  <c r="CL489" i="25"/>
  <c r="CM489" i="25"/>
  <c r="D489" i="25"/>
  <c r="E488" i="25"/>
  <c r="F488" i="25"/>
  <c r="G488" i="25"/>
  <c r="H488" i="25"/>
  <c r="I488" i="25"/>
  <c r="J488" i="25"/>
  <c r="K488" i="25"/>
  <c r="L488" i="25"/>
  <c r="M488" i="25"/>
  <c r="N488" i="25"/>
  <c r="O488" i="25"/>
  <c r="P488" i="25"/>
  <c r="Q488" i="25"/>
  <c r="R488" i="25"/>
  <c r="S488" i="25"/>
  <c r="T488" i="25"/>
  <c r="U488" i="25"/>
  <c r="V488" i="25"/>
  <c r="W488" i="25"/>
  <c r="X488" i="25"/>
  <c r="Y488" i="25"/>
  <c r="Z488" i="25"/>
  <c r="AA488" i="25"/>
  <c r="AB488" i="25"/>
  <c r="AC488" i="25"/>
  <c r="AD488" i="25"/>
  <c r="AE488" i="25"/>
  <c r="AF488" i="25"/>
  <c r="AG488" i="25"/>
  <c r="AH488" i="25"/>
  <c r="AI488" i="25"/>
  <c r="AJ488" i="25"/>
  <c r="AK488" i="25"/>
  <c r="AL488" i="25"/>
  <c r="AM488" i="25"/>
  <c r="AN488" i="25"/>
  <c r="AO488" i="25"/>
  <c r="AP488" i="25"/>
  <c r="AQ488" i="25"/>
  <c r="AR488" i="25"/>
  <c r="AS488" i="25"/>
  <c r="AT488" i="25"/>
  <c r="AU488" i="25"/>
  <c r="AV488" i="25"/>
  <c r="AW488" i="25"/>
  <c r="AX488" i="25"/>
  <c r="AY488" i="25"/>
  <c r="AZ488" i="25"/>
  <c r="BA488" i="25"/>
  <c r="BB488" i="25"/>
  <c r="BC488" i="25"/>
  <c r="BD488" i="25"/>
  <c r="BE488" i="25"/>
  <c r="BF488" i="25"/>
  <c r="BG488" i="25"/>
  <c r="BH488" i="25"/>
  <c r="BI488" i="25"/>
  <c r="BJ488" i="25"/>
  <c r="BK488" i="25"/>
  <c r="BL488" i="25"/>
  <c r="BM488" i="25"/>
  <c r="BN488" i="25"/>
  <c r="BO488" i="25"/>
  <c r="BP488" i="25"/>
  <c r="BQ488" i="25"/>
  <c r="BR488" i="25"/>
  <c r="BS488" i="25"/>
  <c r="BT488" i="25"/>
  <c r="BU488" i="25"/>
  <c r="BV488" i="25"/>
  <c r="BW488" i="25"/>
  <c r="BX488" i="25"/>
  <c r="BY488" i="25"/>
  <c r="BZ488" i="25"/>
  <c r="CA488" i="25"/>
  <c r="CB488" i="25"/>
  <c r="CC488" i="25"/>
  <c r="CD488" i="25"/>
  <c r="CE488" i="25"/>
  <c r="CF488" i="25"/>
  <c r="CG488" i="25"/>
  <c r="CH488" i="25"/>
  <c r="CI488" i="25"/>
  <c r="CJ488" i="25"/>
  <c r="CK488" i="25"/>
  <c r="CL488" i="25"/>
  <c r="CM488" i="25"/>
  <c r="D488" i="25"/>
  <c r="E487" i="25"/>
  <c r="F487" i="25"/>
  <c r="G487" i="25"/>
  <c r="H487" i="25"/>
  <c r="I487" i="25"/>
  <c r="J487" i="25"/>
  <c r="K487" i="25"/>
  <c r="L487" i="25"/>
  <c r="M487" i="25"/>
  <c r="N487" i="25"/>
  <c r="O487" i="25"/>
  <c r="P487" i="25"/>
  <c r="Q487" i="25"/>
  <c r="R487" i="25"/>
  <c r="S487" i="25"/>
  <c r="T487" i="25"/>
  <c r="U487" i="25"/>
  <c r="V487" i="25"/>
  <c r="W487" i="25"/>
  <c r="X487" i="25"/>
  <c r="Y487" i="25"/>
  <c r="Z487" i="25"/>
  <c r="AA487" i="25"/>
  <c r="AB487" i="25"/>
  <c r="AC487" i="25"/>
  <c r="AD487" i="25"/>
  <c r="AE487" i="25"/>
  <c r="AF487" i="25"/>
  <c r="AG487" i="25"/>
  <c r="AH487" i="25"/>
  <c r="AI487" i="25"/>
  <c r="AJ487" i="25"/>
  <c r="AK487" i="25"/>
  <c r="AL487" i="25"/>
  <c r="AM487" i="25"/>
  <c r="AN487" i="25"/>
  <c r="AO487" i="25"/>
  <c r="AP487" i="25"/>
  <c r="AQ487" i="25"/>
  <c r="AR487" i="25"/>
  <c r="AS487" i="25"/>
  <c r="AT487" i="25"/>
  <c r="AU487" i="25"/>
  <c r="AV487" i="25"/>
  <c r="AW487" i="25"/>
  <c r="AX487" i="25"/>
  <c r="AY487" i="25"/>
  <c r="AZ487" i="25"/>
  <c r="BA487" i="25"/>
  <c r="BB487" i="25"/>
  <c r="BC487" i="25"/>
  <c r="BD487" i="25"/>
  <c r="BE487" i="25"/>
  <c r="BF487" i="25"/>
  <c r="BG487" i="25"/>
  <c r="BH487" i="25"/>
  <c r="BI487" i="25"/>
  <c r="BJ487" i="25"/>
  <c r="BK487" i="25"/>
  <c r="BL487" i="25"/>
  <c r="BM487" i="25"/>
  <c r="BN487" i="25"/>
  <c r="BO487" i="25"/>
  <c r="BP487" i="25"/>
  <c r="BQ487" i="25"/>
  <c r="BR487" i="25"/>
  <c r="BS487" i="25"/>
  <c r="BT487" i="25"/>
  <c r="BU487" i="25"/>
  <c r="BV487" i="25"/>
  <c r="BW487" i="25"/>
  <c r="BX487" i="25"/>
  <c r="BY487" i="25"/>
  <c r="BZ487" i="25"/>
  <c r="CA487" i="25"/>
  <c r="CB487" i="25"/>
  <c r="CC487" i="25"/>
  <c r="CD487" i="25"/>
  <c r="CE487" i="25"/>
  <c r="CF487" i="25"/>
  <c r="CG487" i="25"/>
  <c r="CH487" i="25"/>
  <c r="CI487" i="25"/>
  <c r="CJ487" i="25"/>
  <c r="CK487" i="25"/>
  <c r="CL487" i="25"/>
  <c r="CM487" i="25"/>
  <c r="D487" i="25"/>
  <c r="E486" i="25"/>
  <c r="F486" i="25"/>
  <c r="G486" i="25"/>
  <c r="H486" i="25"/>
  <c r="I486" i="25"/>
  <c r="J486" i="25"/>
  <c r="K486" i="25"/>
  <c r="L486" i="25"/>
  <c r="M486" i="25"/>
  <c r="N486" i="25"/>
  <c r="O486" i="25"/>
  <c r="P486" i="25"/>
  <c r="Q486" i="25"/>
  <c r="R486" i="25"/>
  <c r="S486" i="25"/>
  <c r="T486" i="25"/>
  <c r="U486" i="25"/>
  <c r="V486" i="25"/>
  <c r="W486" i="25"/>
  <c r="X486" i="25"/>
  <c r="Y486" i="25"/>
  <c r="Z486" i="25"/>
  <c r="AA486" i="25"/>
  <c r="AB486" i="25"/>
  <c r="AC486" i="25"/>
  <c r="AD486" i="25"/>
  <c r="AE486" i="25"/>
  <c r="AF486" i="25"/>
  <c r="AG486" i="25"/>
  <c r="AH486" i="25"/>
  <c r="AI486" i="25"/>
  <c r="AJ486" i="25"/>
  <c r="AK486" i="25"/>
  <c r="AL486" i="25"/>
  <c r="AM486" i="25"/>
  <c r="AN486" i="25"/>
  <c r="AO486" i="25"/>
  <c r="AP486" i="25"/>
  <c r="AQ486" i="25"/>
  <c r="AR486" i="25"/>
  <c r="AS486" i="25"/>
  <c r="AT486" i="25"/>
  <c r="AU486" i="25"/>
  <c r="AV486" i="25"/>
  <c r="AW486" i="25"/>
  <c r="AX486" i="25"/>
  <c r="AY486" i="25"/>
  <c r="AZ486" i="25"/>
  <c r="BA486" i="25"/>
  <c r="BB486" i="25"/>
  <c r="BC486" i="25"/>
  <c r="BD486" i="25"/>
  <c r="BE486" i="25"/>
  <c r="BF486" i="25"/>
  <c r="BG486" i="25"/>
  <c r="BH486" i="25"/>
  <c r="BI486" i="25"/>
  <c r="BJ486" i="25"/>
  <c r="BK486" i="25"/>
  <c r="BL486" i="25"/>
  <c r="BM486" i="25"/>
  <c r="BN486" i="25"/>
  <c r="BO486" i="25"/>
  <c r="BP486" i="25"/>
  <c r="BQ486" i="25"/>
  <c r="BR486" i="25"/>
  <c r="BS486" i="25"/>
  <c r="BT486" i="25"/>
  <c r="BU486" i="25"/>
  <c r="BV486" i="25"/>
  <c r="BW486" i="25"/>
  <c r="BX486" i="25"/>
  <c r="BY486" i="25"/>
  <c r="BZ486" i="25"/>
  <c r="CA486" i="25"/>
  <c r="CB486" i="25"/>
  <c r="CC486" i="25"/>
  <c r="CD486" i="25"/>
  <c r="CE486" i="25"/>
  <c r="CF486" i="25"/>
  <c r="CG486" i="25"/>
  <c r="CH486" i="25"/>
  <c r="CI486" i="25"/>
  <c r="CJ486" i="25"/>
  <c r="CK486" i="25"/>
  <c r="CL486" i="25"/>
  <c r="CM486" i="25"/>
  <c r="D486" i="25"/>
  <c r="E485" i="25"/>
  <c r="F485" i="25"/>
  <c r="G485" i="25"/>
  <c r="H485" i="25"/>
  <c r="I485" i="25"/>
  <c r="J485" i="25"/>
  <c r="K485" i="25"/>
  <c r="L485" i="25"/>
  <c r="M485" i="25"/>
  <c r="N485" i="25"/>
  <c r="O485" i="25"/>
  <c r="P485" i="25"/>
  <c r="Q485" i="25"/>
  <c r="R485" i="25"/>
  <c r="S485" i="25"/>
  <c r="T485" i="25"/>
  <c r="U485" i="25"/>
  <c r="V485" i="25"/>
  <c r="W485" i="25"/>
  <c r="X485" i="25"/>
  <c r="Y485" i="25"/>
  <c r="Z485" i="25"/>
  <c r="AA485" i="25"/>
  <c r="AB485" i="25"/>
  <c r="AC485" i="25"/>
  <c r="AD485" i="25"/>
  <c r="AE485" i="25"/>
  <c r="AF485" i="25"/>
  <c r="AG485" i="25"/>
  <c r="AH485" i="25"/>
  <c r="AI485" i="25"/>
  <c r="AJ485" i="25"/>
  <c r="AK485" i="25"/>
  <c r="AL485" i="25"/>
  <c r="AM485" i="25"/>
  <c r="AN485" i="25"/>
  <c r="AO485" i="25"/>
  <c r="AP485" i="25"/>
  <c r="AQ485" i="25"/>
  <c r="AR485" i="25"/>
  <c r="AS485" i="25"/>
  <c r="AT485" i="25"/>
  <c r="AU485" i="25"/>
  <c r="AV485" i="25"/>
  <c r="AW485" i="25"/>
  <c r="AX485" i="25"/>
  <c r="AY485" i="25"/>
  <c r="AZ485" i="25"/>
  <c r="BA485" i="25"/>
  <c r="BB485" i="25"/>
  <c r="BC485" i="25"/>
  <c r="BD485" i="25"/>
  <c r="BE485" i="25"/>
  <c r="BF485" i="25"/>
  <c r="BG485" i="25"/>
  <c r="BH485" i="25"/>
  <c r="BI485" i="25"/>
  <c r="BJ485" i="25"/>
  <c r="BK485" i="25"/>
  <c r="BL485" i="25"/>
  <c r="BM485" i="25"/>
  <c r="BN485" i="25"/>
  <c r="BO485" i="25"/>
  <c r="BP485" i="25"/>
  <c r="BQ485" i="25"/>
  <c r="BR485" i="25"/>
  <c r="BS485" i="25"/>
  <c r="BT485" i="25"/>
  <c r="BU485" i="25"/>
  <c r="BV485" i="25"/>
  <c r="BW485" i="25"/>
  <c r="BX485" i="25"/>
  <c r="BY485" i="25"/>
  <c r="BZ485" i="25"/>
  <c r="CA485" i="25"/>
  <c r="CB485" i="25"/>
  <c r="CC485" i="25"/>
  <c r="CD485" i="25"/>
  <c r="CE485" i="25"/>
  <c r="CF485" i="25"/>
  <c r="CG485" i="25"/>
  <c r="CH485" i="25"/>
  <c r="CI485" i="25"/>
  <c r="CJ485" i="25"/>
  <c r="CK485" i="25"/>
  <c r="CL485" i="25"/>
  <c r="CM485" i="25"/>
  <c r="D485" i="25"/>
  <c r="E484" i="25"/>
  <c r="F484" i="25"/>
  <c r="G484" i="25"/>
  <c r="H484" i="25"/>
  <c r="I484" i="25"/>
  <c r="J484" i="25"/>
  <c r="K484" i="25"/>
  <c r="L484" i="25"/>
  <c r="M484" i="25"/>
  <c r="N484" i="25"/>
  <c r="O484" i="25"/>
  <c r="P484" i="25"/>
  <c r="Q484" i="25"/>
  <c r="R484" i="25"/>
  <c r="S484" i="25"/>
  <c r="T484" i="25"/>
  <c r="U484" i="25"/>
  <c r="V484" i="25"/>
  <c r="W484" i="25"/>
  <c r="X484" i="25"/>
  <c r="Y484" i="25"/>
  <c r="Z484" i="25"/>
  <c r="AA484" i="25"/>
  <c r="AB484" i="25"/>
  <c r="AC484" i="25"/>
  <c r="AD484" i="25"/>
  <c r="AE484" i="25"/>
  <c r="AF484" i="25"/>
  <c r="AG484" i="25"/>
  <c r="AH484" i="25"/>
  <c r="AI484" i="25"/>
  <c r="AJ484" i="25"/>
  <c r="AK484" i="25"/>
  <c r="AL484" i="25"/>
  <c r="AM484" i="25"/>
  <c r="AN484" i="25"/>
  <c r="AO484" i="25"/>
  <c r="AP484" i="25"/>
  <c r="AQ484" i="25"/>
  <c r="AR484" i="25"/>
  <c r="AS484" i="25"/>
  <c r="AT484" i="25"/>
  <c r="AU484" i="25"/>
  <c r="AV484" i="25"/>
  <c r="AW484" i="25"/>
  <c r="AX484" i="25"/>
  <c r="AY484" i="25"/>
  <c r="AZ484" i="25"/>
  <c r="BA484" i="25"/>
  <c r="BB484" i="25"/>
  <c r="BC484" i="25"/>
  <c r="BD484" i="25"/>
  <c r="BE484" i="25"/>
  <c r="BF484" i="25"/>
  <c r="BG484" i="25"/>
  <c r="BH484" i="25"/>
  <c r="BI484" i="25"/>
  <c r="BJ484" i="25"/>
  <c r="BK484" i="25"/>
  <c r="BL484" i="25"/>
  <c r="BM484" i="25"/>
  <c r="BN484" i="25"/>
  <c r="BO484" i="25"/>
  <c r="BP484" i="25"/>
  <c r="BQ484" i="25"/>
  <c r="BR484" i="25"/>
  <c r="BS484" i="25"/>
  <c r="BT484" i="25"/>
  <c r="BU484" i="25"/>
  <c r="BV484" i="25"/>
  <c r="BW484" i="25"/>
  <c r="BX484" i="25"/>
  <c r="BY484" i="25"/>
  <c r="BZ484" i="25"/>
  <c r="CA484" i="25"/>
  <c r="CB484" i="25"/>
  <c r="CC484" i="25"/>
  <c r="CD484" i="25"/>
  <c r="CE484" i="25"/>
  <c r="CF484" i="25"/>
  <c r="CG484" i="25"/>
  <c r="CH484" i="25"/>
  <c r="CI484" i="25"/>
  <c r="CJ484" i="25"/>
  <c r="CK484" i="25"/>
  <c r="CL484" i="25"/>
  <c r="CM484" i="25"/>
  <c r="D484" i="25"/>
  <c r="E483" i="25"/>
  <c r="F483" i="25"/>
  <c r="G483" i="25"/>
  <c r="H483" i="25"/>
  <c r="I483" i="25"/>
  <c r="J483" i="25"/>
  <c r="K483" i="25"/>
  <c r="L483" i="25"/>
  <c r="M483" i="25"/>
  <c r="N483" i="25"/>
  <c r="O483" i="25"/>
  <c r="P483" i="25"/>
  <c r="Q483" i="25"/>
  <c r="R483" i="25"/>
  <c r="S483" i="25"/>
  <c r="T483" i="25"/>
  <c r="U483" i="25"/>
  <c r="V483" i="25"/>
  <c r="W483" i="25"/>
  <c r="X483" i="25"/>
  <c r="Y483" i="25"/>
  <c r="Z483" i="25"/>
  <c r="AA483" i="25"/>
  <c r="AB483" i="25"/>
  <c r="AC483" i="25"/>
  <c r="AD483" i="25"/>
  <c r="AE483" i="25"/>
  <c r="AF483" i="25"/>
  <c r="AG483" i="25"/>
  <c r="AH483" i="25"/>
  <c r="AI483" i="25"/>
  <c r="AJ483" i="25"/>
  <c r="AK483" i="25"/>
  <c r="AL483" i="25"/>
  <c r="AM483" i="25"/>
  <c r="AN483" i="25"/>
  <c r="AO483" i="25"/>
  <c r="AP483" i="25"/>
  <c r="AQ483" i="25"/>
  <c r="AR483" i="25"/>
  <c r="AS483" i="25"/>
  <c r="AT483" i="25"/>
  <c r="AU483" i="25"/>
  <c r="AV483" i="25"/>
  <c r="AW483" i="25"/>
  <c r="AX483" i="25"/>
  <c r="AY483" i="25"/>
  <c r="AZ483" i="25"/>
  <c r="BA483" i="25"/>
  <c r="BB483" i="25"/>
  <c r="BC483" i="25"/>
  <c r="BD483" i="25"/>
  <c r="BE483" i="25"/>
  <c r="BF483" i="25"/>
  <c r="BG483" i="25"/>
  <c r="BH483" i="25"/>
  <c r="BI483" i="25"/>
  <c r="BJ483" i="25"/>
  <c r="BK483" i="25"/>
  <c r="BL483" i="25"/>
  <c r="BM483" i="25"/>
  <c r="BN483" i="25"/>
  <c r="BO483" i="25"/>
  <c r="BP483" i="25"/>
  <c r="BQ483" i="25"/>
  <c r="BR483" i="25"/>
  <c r="BS483" i="25"/>
  <c r="BT483" i="25"/>
  <c r="BU483" i="25"/>
  <c r="BV483" i="25"/>
  <c r="BW483" i="25"/>
  <c r="BX483" i="25"/>
  <c r="BY483" i="25"/>
  <c r="BZ483" i="25"/>
  <c r="CA483" i="25"/>
  <c r="CB483" i="25"/>
  <c r="CC483" i="25"/>
  <c r="CD483" i="25"/>
  <c r="CE483" i="25"/>
  <c r="CF483" i="25"/>
  <c r="CG483" i="25"/>
  <c r="CH483" i="25"/>
  <c r="CI483" i="25"/>
  <c r="CJ483" i="25"/>
  <c r="CK483" i="25"/>
  <c r="CL483" i="25"/>
  <c r="CM483" i="25"/>
  <c r="D483" i="25"/>
  <c r="CM482" i="25"/>
  <c r="BR482" i="25"/>
  <c r="BS482" i="25"/>
  <c r="BT482" i="25"/>
  <c r="BU482" i="25"/>
  <c r="BV482" i="25"/>
  <c r="BW482" i="25"/>
  <c r="BX482" i="25"/>
  <c r="BY482" i="25"/>
  <c r="BZ482" i="25"/>
  <c r="CA482" i="25"/>
  <c r="CB482" i="25"/>
  <c r="CC482" i="25"/>
  <c r="CD482" i="25"/>
  <c r="CE482" i="25"/>
  <c r="CF482" i="25"/>
  <c r="CG482" i="25"/>
  <c r="CH482" i="25"/>
  <c r="CI482" i="25"/>
  <c r="CJ482" i="25"/>
  <c r="CK482" i="25"/>
  <c r="CL482" i="25"/>
  <c r="E482" i="25"/>
  <c r="F482" i="25"/>
  <c r="G482" i="25"/>
  <c r="H482" i="25"/>
  <c r="I482" i="25"/>
  <c r="J482" i="25"/>
  <c r="K482" i="25"/>
  <c r="L482" i="25"/>
  <c r="M482" i="25"/>
  <c r="N482" i="25"/>
  <c r="O482" i="25"/>
  <c r="P482" i="25"/>
  <c r="Q482" i="25"/>
  <c r="R482" i="25"/>
  <c r="S482" i="25"/>
  <c r="T482" i="25"/>
  <c r="U482" i="25"/>
  <c r="V482" i="25"/>
  <c r="W482" i="25"/>
  <c r="X482" i="25"/>
  <c r="Y482" i="25"/>
  <c r="Z482" i="25"/>
  <c r="AA482" i="25"/>
  <c r="AB482" i="25"/>
  <c r="AC482" i="25"/>
  <c r="AD482" i="25"/>
  <c r="AE482" i="25"/>
  <c r="AF482" i="25"/>
  <c r="AG482" i="25"/>
  <c r="AH482" i="25"/>
  <c r="AI482" i="25"/>
  <c r="AJ482" i="25"/>
  <c r="AK482" i="25"/>
  <c r="AL482" i="25"/>
  <c r="AM482" i="25"/>
  <c r="AN482" i="25"/>
  <c r="AO482" i="25"/>
  <c r="AP482" i="25"/>
  <c r="AQ482" i="25"/>
  <c r="AR482" i="25"/>
  <c r="AS482" i="25"/>
  <c r="AT482" i="25"/>
  <c r="AU482" i="25"/>
  <c r="AV482" i="25"/>
  <c r="AW482" i="25"/>
  <c r="AX482" i="25"/>
  <c r="AY482" i="25"/>
  <c r="AZ482" i="25"/>
  <c r="BA482" i="25"/>
  <c r="BB482" i="25"/>
  <c r="BC482" i="25"/>
  <c r="BD482" i="25"/>
  <c r="BE482" i="25"/>
  <c r="BF482" i="25"/>
  <c r="BG482" i="25"/>
  <c r="BH482" i="25"/>
  <c r="BI482" i="25"/>
  <c r="BJ482" i="25"/>
  <c r="BK482" i="25"/>
  <c r="BL482" i="25"/>
  <c r="BM482" i="25"/>
  <c r="BN482" i="25"/>
  <c r="BO482" i="25"/>
  <c r="BP482" i="25"/>
  <c r="BQ482" i="25"/>
  <c r="D482" i="25"/>
  <c r="E480" i="25"/>
  <c r="F480" i="25"/>
  <c r="G480" i="25"/>
  <c r="H480" i="25"/>
  <c r="I480" i="25"/>
  <c r="J480" i="25"/>
  <c r="K480" i="25"/>
  <c r="L480" i="25"/>
  <c r="M480" i="25"/>
  <c r="N480" i="25"/>
  <c r="O480" i="25"/>
  <c r="P480" i="25"/>
  <c r="Q480" i="25"/>
  <c r="R480" i="25"/>
  <c r="S480" i="25"/>
  <c r="T480" i="25"/>
  <c r="U480" i="25"/>
  <c r="V480" i="25"/>
  <c r="W480" i="25"/>
  <c r="X480" i="25"/>
  <c r="Y480" i="25"/>
  <c r="Z480" i="25"/>
  <c r="AA480" i="25"/>
  <c r="AB480" i="25"/>
  <c r="AC480" i="25"/>
  <c r="AD480" i="25"/>
  <c r="AE480" i="25"/>
  <c r="AF480" i="25"/>
  <c r="AG480" i="25"/>
  <c r="AH480" i="25"/>
  <c r="AI480" i="25"/>
  <c r="AJ480" i="25"/>
  <c r="AK480" i="25"/>
  <c r="AL480" i="25"/>
  <c r="AM480" i="25"/>
  <c r="AN480" i="25"/>
  <c r="AO480" i="25"/>
  <c r="AP480" i="25"/>
  <c r="AQ480" i="25"/>
  <c r="AR480" i="25"/>
  <c r="AS480" i="25"/>
  <c r="AT480" i="25"/>
  <c r="AU480" i="25"/>
  <c r="AV480" i="25"/>
  <c r="AW480" i="25"/>
  <c r="AX480" i="25"/>
  <c r="AY480" i="25"/>
  <c r="AZ480" i="25"/>
  <c r="BA480" i="25"/>
  <c r="BB480" i="25"/>
  <c r="BC480" i="25"/>
  <c r="BD480" i="25"/>
  <c r="BE480" i="25"/>
  <c r="BF480" i="25"/>
  <c r="BG480" i="25"/>
  <c r="BH480" i="25"/>
  <c r="BI480" i="25"/>
  <c r="BJ480" i="25"/>
  <c r="BK480" i="25"/>
  <c r="BL480" i="25"/>
  <c r="BM480" i="25"/>
  <c r="BN480" i="25"/>
  <c r="BO480" i="25"/>
  <c r="BP480" i="25"/>
  <c r="BQ480" i="25"/>
  <c r="BR480" i="25"/>
  <c r="BS480" i="25"/>
  <c r="BT480" i="25"/>
  <c r="BU480" i="25"/>
  <c r="BV480" i="25"/>
  <c r="BW480" i="25"/>
  <c r="BX480" i="25"/>
  <c r="BY480" i="25"/>
  <c r="BZ480" i="25"/>
  <c r="CA480" i="25"/>
  <c r="CB480" i="25"/>
  <c r="CC480" i="25"/>
  <c r="CD480" i="25"/>
  <c r="CE480" i="25"/>
  <c r="CF480" i="25"/>
  <c r="CG480" i="25"/>
  <c r="CH480" i="25"/>
  <c r="CI480" i="25"/>
  <c r="CJ480" i="25"/>
  <c r="CK480" i="25"/>
  <c r="CL480" i="25"/>
  <c r="CM480" i="25"/>
  <c r="D480" i="25"/>
  <c r="E479" i="25"/>
  <c r="F479" i="25"/>
  <c r="G479" i="25"/>
  <c r="H479" i="25"/>
  <c r="H481" i="25" s="1"/>
  <c r="I479" i="25"/>
  <c r="J479" i="25"/>
  <c r="K479" i="25"/>
  <c r="K481" i="25" s="1"/>
  <c r="L479" i="25"/>
  <c r="L481" i="25" s="1"/>
  <c r="M479" i="25"/>
  <c r="N479" i="25"/>
  <c r="O479" i="25"/>
  <c r="P479" i="25"/>
  <c r="Q479" i="25"/>
  <c r="R479" i="25"/>
  <c r="S479" i="25"/>
  <c r="T479" i="25"/>
  <c r="T481" i="25" s="1"/>
  <c r="U479" i="25"/>
  <c r="V479" i="25"/>
  <c r="W479" i="25"/>
  <c r="W481" i="25" s="1"/>
  <c r="X479" i="25"/>
  <c r="X481" i="25" s="1"/>
  <c r="Y479" i="25"/>
  <c r="Z479" i="25"/>
  <c r="AA479" i="25"/>
  <c r="AB479" i="25"/>
  <c r="AC479" i="25"/>
  <c r="AD479" i="25"/>
  <c r="AE479" i="25"/>
  <c r="AF479" i="25"/>
  <c r="AF481" i="25" s="1"/>
  <c r="AG479" i="25"/>
  <c r="AH479" i="25"/>
  <c r="AI479" i="25"/>
  <c r="AI481" i="25" s="1"/>
  <c r="AJ479" i="25"/>
  <c r="AJ481" i="25" s="1"/>
  <c r="AK479" i="25"/>
  <c r="AL479" i="25"/>
  <c r="AM479" i="25"/>
  <c r="AN479" i="25"/>
  <c r="AO479" i="25"/>
  <c r="AP479" i="25"/>
  <c r="AQ479" i="25"/>
  <c r="AR479" i="25"/>
  <c r="AR481" i="25" s="1"/>
  <c r="AS479" i="25"/>
  <c r="AT479" i="25"/>
  <c r="AU479" i="25"/>
  <c r="AU481" i="25" s="1"/>
  <c r="AV479" i="25"/>
  <c r="AV481" i="25" s="1"/>
  <c r="AW479" i="25"/>
  <c r="AX479" i="25"/>
  <c r="AY479" i="25"/>
  <c r="AZ479" i="25"/>
  <c r="BA479" i="25"/>
  <c r="BB479" i="25"/>
  <c r="BC479" i="25"/>
  <c r="BD479" i="25"/>
  <c r="BD481" i="25" s="1"/>
  <c r="BE479" i="25"/>
  <c r="BF479" i="25"/>
  <c r="BG479" i="25"/>
  <c r="BG481" i="25" s="1"/>
  <c r="BH479" i="25"/>
  <c r="BH481" i="25" s="1"/>
  <c r="BI479" i="25"/>
  <c r="BJ479" i="25"/>
  <c r="BK479" i="25"/>
  <c r="BL479" i="25"/>
  <c r="BM479" i="25"/>
  <c r="BN479" i="25"/>
  <c r="BO479" i="25"/>
  <c r="BP479" i="25"/>
  <c r="BP481" i="25" s="1"/>
  <c r="BQ479" i="25"/>
  <c r="BR479" i="25"/>
  <c r="BS479" i="25"/>
  <c r="BS481" i="25" s="1"/>
  <c r="BT479" i="25"/>
  <c r="BT481" i="25" s="1"/>
  <c r="BU479" i="25"/>
  <c r="BV479" i="25"/>
  <c r="BW479" i="25"/>
  <c r="BX479" i="25"/>
  <c r="BY479" i="25"/>
  <c r="BZ479" i="25"/>
  <c r="CA479" i="25"/>
  <c r="CB479" i="25"/>
  <c r="CB481" i="25" s="1"/>
  <c r="CC479" i="25"/>
  <c r="CD479" i="25"/>
  <c r="CE479" i="25"/>
  <c r="CE481" i="25" s="1"/>
  <c r="CF479" i="25"/>
  <c r="CF481" i="25" s="1"/>
  <c r="CG479" i="25"/>
  <c r="CH479" i="25"/>
  <c r="CI479" i="25"/>
  <c r="CJ479" i="25"/>
  <c r="CK479" i="25"/>
  <c r="CL479" i="25"/>
  <c r="CM479" i="25"/>
  <c r="D479" i="25"/>
  <c r="D481" i="25" s="1"/>
  <c r="E477" i="25"/>
  <c r="F477" i="25"/>
  <c r="G477" i="25"/>
  <c r="H477" i="25"/>
  <c r="I477" i="25"/>
  <c r="J477" i="25"/>
  <c r="K477" i="25"/>
  <c r="L477" i="25"/>
  <c r="M477" i="25"/>
  <c r="N477" i="25"/>
  <c r="O477" i="25"/>
  <c r="P477" i="25"/>
  <c r="Q477" i="25"/>
  <c r="R477" i="25"/>
  <c r="S477" i="25"/>
  <c r="T477" i="25"/>
  <c r="U477" i="25"/>
  <c r="V477" i="25"/>
  <c r="W477" i="25"/>
  <c r="X477" i="25"/>
  <c r="Y477" i="25"/>
  <c r="Z477" i="25"/>
  <c r="AA477" i="25"/>
  <c r="AB477" i="25"/>
  <c r="AC477" i="25"/>
  <c r="AD477" i="25"/>
  <c r="AE477" i="25"/>
  <c r="AF477" i="25"/>
  <c r="AG477" i="25"/>
  <c r="AH477" i="25"/>
  <c r="AI477" i="25"/>
  <c r="AJ477" i="25"/>
  <c r="AK477" i="25"/>
  <c r="AL477" i="25"/>
  <c r="AM477" i="25"/>
  <c r="AN477" i="25"/>
  <c r="AO477" i="25"/>
  <c r="AP477" i="25"/>
  <c r="AQ477" i="25"/>
  <c r="AR477" i="25"/>
  <c r="AS477" i="25"/>
  <c r="AT477" i="25"/>
  <c r="AU477" i="25"/>
  <c r="AV477" i="25"/>
  <c r="AW477" i="25"/>
  <c r="AX477" i="25"/>
  <c r="AY477" i="25"/>
  <c r="AZ477" i="25"/>
  <c r="BA477" i="25"/>
  <c r="BB477" i="25"/>
  <c r="BC477" i="25"/>
  <c r="BD477" i="25"/>
  <c r="BE477" i="25"/>
  <c r="BF477" i="25"/>
  <c r="BG477" i="25"/>
  <c r="BH477" i="25"/>
  <c r="BI477" i="25"/>
  <c r="BJ477" i="25"/>
  <c r="BK477" i="25"/>
  <c r="BL477" i="25"/>
  <c r="BM477" i="25"/>
  <c r="BN477" i="25"/>
  <c r="BO477" i="25"/>
  <c r="BP477" i="25"/>
  <c r="BQ477" i="25"/>
  <c r="BR477" i="25"/>
  <c r="BS477" i="25"/>
  <c r="BT477" i="25"/>
  <c r="BU477" i="25"/>
  <c r="BV477" i="25"/>
  <c r="BW477" i="25"/>
  <c r="BX477" i="25"/>
  <c r="BY477" i="25"/>
  <c r="BZ477" i="25"/>
  <c r="CA477" i="25"/>
  <c r="CB477" i="25"/>
  <c r="CC477" i="25"/>
  <c r="CD477" i="25"/>
  <c r="CE477" i="25"/>
  <c r="CF477" i="25"/>
  <c r="CG477" i="25"/>
  <c r="CH477" i="25"/>
  <c r="CI477" i="25"/>
  <c r="CJ477" i="25"/>
  <c r="CK477" i="25"/>
  <c r="CL477" i="25"/>
  <c r="CM477" i="25"/>
  <c r="D477" i="25"/>
  <c r="E476" i="25"/>
  <c r="F476" i="25"/>
  <c r="G476" i="25"/>
  <c r="H476" i="25"/>
  <c r="I476" i="25"/>
  <c r="J476" i="25"/>
  <c r="K476" i="25"/>
  <c r="L476" i="25"/>
  <c r="M476" i="25"/>
  <c r="N476" i="25"/>
  <c r="O476" i="25"/>
  <c r="P476" i="25"/>
  <c r="Q476" i="25"/>
  <c r="R476" i="25"/>
  <c r="S476" i="25"/>
  <c r="T476" i="25"/>
  <c r="U476" i="25"/>
  <c r="V476" i="25"/>
  <c r="W476" i="25"/>
  <c r="X476" i="25"/>
  <c r="Y476" i="25"/>
  <c r="Z476" i="25"/>
  <c r="AA476" i="25"/>
  <c r="AB476" i="25"/>
  <c r="AC476" i="25"/>
  <c r="AD476" i="25"/>
  <c r="AE476" i="25"/>
  <c r="AF476" i="25"/>
  <c r="AG476" i="25"/>
  <c r="AH476" i="25"/>
  <c r="AI476" i="25"/>
  <c r="AJ476" i="25"/>
  <c r="AK476" i="25"/>
  <c r="AL476" i="25"/>
  <c r="AM476" i="25"/>
  <c r="AN476" i="25"/>
  <c r="AO476" i="25"/>
  <c r="AP476" i="25"/>
  <c r="AQ476" i="25"/>
  <c r="AR476" i="25"/>
  <c r="AS476" i="25"/>
  <c r="AT476" i="25"/>
  <c r="AU476" i="25"/>
  <c r="AV476" i="25"/>
  <c r="AW476" i="25"/>
  <c r="AX476" i="25"/>
  <c r="AY476" i="25"/>
  <c r="AZ476" i="25"/>
  <c r="BA476" i="25"/>
  <c r="BB476" i="25"/>
  <c r="BC476" i="25"/>
  <c r="BD476" i="25"/>
  <c r="BE476" i="25"/>
  <c r="BF476" i="25"/>
  <c r="BG476" i="25"/>
  <c r="BH476" i="25"/>
  <c r="BI476" i="25"/>
  <c r="BJ476" i="25"/>
  <c r="BK476" i="25"/>
  <c r="BL476" i="25"/>
  <c r="BM476" i="25"/>
  <c r="BN476" i="25"/>
  <c r="BO476" i="25"/>
  <c r="BP476" i="25"/>
  <c r="BQ476" i="25"/>
  <c r="BR476" i="25"/>
  <c r="BS476" i="25"/>
  <c r="BT476" i="25"/>
  <c r="BU476" i="25"/>
  <c r="BV476" i="25"/>
  <c r="BW476" i="25"/>
  <c r="BX476" i="25"/>
  <c r="BY476" i="25"/>
  <c r="BZ476" i="25"/>
  <c r="CA476" i="25"/>
  <c r="CB476" i="25"/>
  <c r="CC476" i="25"/>
  <c r="CD476" i="25"/>
  <c r="CE476" i="25"/>
  <c r="CF476" i="25"/>
  <c r="CG476" i="25"/>
  <c r="CH476" i="25"/>
  <c r="CI476" i="25"/>
  <c r="CJ476" i="25"/>
  <c r="CK476" i="25"/>
  <c r="CL476" i="25"/>
  <c r="CM476" i="25"/>
  <c r="D476" i="25"/>
  <c r="E474" i="25"/>
  <c r="F474" i="25"/>
  <c r="G474" i="25"/>
  <c r="H474" i="25"/>
  <c r="I474" i="25"/>
  <c r="J474" i="25"/>
  <c r="K474" i="25"/>
  <c r="L474" i="25"/>
  <c r="M474" i="25"/>
  <c r="N474" i="25"/>
  <c r="O474" i="25"/>
  <c r="P474" i="25"/>
  <c r="Q474" i="25"/>
  <c r="R474" i="25"/>
  <c r="S474" i="25"/>
  <c r="T474" i="25"/>
  <c r="U474" i="25"/>
  <c r="V474" i="25"/>
  <c r="W474" i="25"/>
  <c r="X474" i="25"/>
  <c r="Y474" i="25"/>
  <c r="Z474" i="25"/>
  <c r="AA474" i="25"/>
  <c r="AB474" i="25"/>
  <c r="AC474" i="25"/>
  <c r="AD474" i="25"/>
  <c r="AE474" i="25"/>
  <c r="AF474" i="25"/>
  <c r="AG474" i="25"/>
  <c r="AH474" i="25"/>
  <c r="AI474" i="25"/>
  <c r="AJ474" i="25"/>
  <c r="AK474" i="25"/>
  <c r="AL474" i="25"/>
  <c r="AM474" i="25"/>
  <c r="AN474" i="25"/>
  <c r="AO474" i="25"/>
  <c r="AP474" i="25"/>
  <c r="AQ474" i="25"/>
  <c r="AR474" i="25"/>
  <c r="AS474" i="25"/>
  <c r="AT474" i="25"/>
  <c r="AU474" i="25"/>
  <c r="AV474" i="25"/>
  <c r="AW474" i="25"/>
  <c r="AX474" i="25"/>
  <c r="AY474" i="25"/>
  <c r="AZ474" i="25"/>
  <c r="BA474" i="25"/>
  <c r="BB474" i="25"/>
  <c r="BC474" i="25"/>
  <c r="BD474" i="25"/>
  <c r="BE474" i="25"/>
  <c r="BF474" i="25"/>
  <c r="BG474" i="25"/>
  <c r="BH474" i="25"/>
  <c r="BI474" i="25"/>
  <c r="BJ474" i="25"/>
  <c r="BK474" i="25"/>
  <c r="BL474" i="25"/>
  <c r="BM474" i="25"/>
  <c r="BN474" i="25"/>
  <c r="BO474" i="25"/>
  <c r="BP474" i="25"/>
  <c r="BQ474" i="25"/>
  <c r="BR474" i="25"/>
  <c r="BS474" i="25"/>
  <c r="BT474" i="25"/>
  <c r="BU474" i="25"/>
  <c r="BV474" i="25"/>
  <c r="BW474" i="25"/>
  <c r="BX474" i="25"/>
  <c r="BY474" i="25"/>
  <c r="BZ474" i="25"/>
  <c r="CA474" i="25"/>
  <c r="CB474" i="25"/>
  <c r="CC474" i="25"/>
  <c r="CD474" i="25"/>
  <c r="CE474" i="25"/>
  <c r="CF474" i="25"/>
  <c r="CG474" i="25"/>
  <c r="CH474" i="25"/>
  <c r="CI474" i="25"/>
  <c r="CJ474" i="25"/>
  <c r="CK474" i="25"/>
  <c r="CL474" i="25"/>
  <c r="CM474" i="25"/>
  <c r="D474" i="25"/>
  <c r="E473" i="25"/>
  <c r="F473" i="25"/>
  <c r="G473" i="25"/>
  <c r="H473" i="25"/>
  <c r="I473" i="25"/>
  <c r="J473" i="25"/>
  <c r="K473" i="25"/>
  <c r="L473" i="25"/>
  <c r="M473" i="25"/>
  <c r="N473" i="25"/>
  <c r="O473" i="25"/>
  <c r="P473" i="25"/>
  <c r="Q473" i="25"/>
  <c r="R473" i="25"/>
  <c r="S473" i="25"/>
  <c r="T473" i="25"/>
  <c r="U473" i="25"/>
  <c r="V473" i="25"/>
  <c r="W473" i="25"/>
  <c r="X473" i="25"/>
  <c r="Y473" i="25"/>
  <c r="Z473" i="25"/>
  <c r="AA473" i="25"/>
  <c r="AB473" i="25"/>
  <c r="AC473" i="25"/>
  <c r="AD473" i="25"/>
  <c r="AE473" i="25"/>
  <c r="AF473" i="25"/>
  <c r="AG473" i="25"/>
  <c r="AH473" i="25"/>
  <c r="AI473" i="25"/>
  <c r="AJ473" i="25"/>
  <c r="AK473" i="25"/>
  <c r="AL473" i="25"/>
  <c r="AM473" i="25"/>
  <c r="AN473" i="25"/>
  <c r="AO473" i="25"/>
  <c r="AP473" i="25"/>
  <c r="AQ473" i="25"/>
  <c r="AR473" i="25"/>
  <c r="AS473" i="25"/>
  <c r="AT473" i="25"/>
  <c r="AU473" i="25"/>
  <c r="AV473" i="25"/>
  <c r="AW473" i="25"/>
  <c r="AX473" i="25"/>
  <c r="AY473" i="25"/>
  <c r="AZ473" i="25"/>
  <c r="BA473" i="25"/>
  <c r="BB473" i="25"/>
  <c r="BC473" i="25"/>
  <c r="BD473" i="25"/>
  <c r="BE473" i="25"/>
  <c r="BF473" i="25"/>
  <c r="BG473" i="25"/>
  <c r="BH473" i="25"/>
  <c r="BI473" i="25"/>
  <c r="BJ473" i="25"/>
  <c r="BK473" i="25"/>
  <c r="BL473" i="25"/>
  <c r="BM473" i="25"/>
  <c r="BN473" i="25"/>
  <c r="BO473" i="25"/>
  <c r="BP473" i="25"/>
  <c r="BQ473" i="25"/>
  <c r="BR473" i="25"/>
  <c r="BS473" i="25"/>
  <c r="BT473" i="25"/>
  <c r="BU473" i="25"/>
  <c r="BV473" i="25"/>
  <c r="BW473" i="25"/>
  <c r="BX473" i="25"/>
  <c r="BY473" i="25"/>
  <c r="BZ473" i="25"/>
  <c r="CA473" i="25"/>
  <c r="CB473" i="25"/>
  <c r="CC473" i="25"/>
  <c r="CD473" i="25"/>
  <c r="CE473" i="25"/>
  <c r="CF473" i="25"/>
  <c r="CG473" i="25"/>
  <c r="CH473" i="25"/>
  <c r="CI473" i="25"/>
  <c r="CJ473" i="25"/>
  <c r="CK473" i="25"/>
  <c r="CL473" i="25"/>
  <c r="CM473" i="25"/>
  <c r="D473" i="25"/>
  <c r="E472" i="25"/>
  <c r="F472" i="25"/>
  <c r="G472" i="25"/>
  <c r="H472" i="25"/>
  <c r="I472" i="25"/>
  <c r="J472" i="25"/>
  <c r="K472" i="25"/>
  <c r="L472" i="25"/>
  <c r="M472" i="25"/>
  <c r="N472" i="25"/>
  <c r="O472" i="25"/>
  <c r="P472" i="25"/>
  <c r="Q472" i="25"/>
  <c r="R472" i="25"/>
  <c r="S472" i="25"/>
  <c r="T472" i="25"/>
  <c r="U472" i="25"/>
  <c r="V472" i="25"/>
  <c r="W472" i="25"/>
  <c r="X472" i="25"/>
  <c r="Y472" i="25"/>
  <c r="Z472" i="25"/>
  <c r="AA472" i="25"/>
  <c r="AB472" i="25"/>
  <c r="AC472" i="25"/>
  <c r="AD472" i="25"/>
  <c r="AE472" i="25"/>
  <c r="AF472" i="25"/>
  <c r="AG472" i="25"/>
  <c r="AH472" i="25"/>
  <c r="AI472" i="25"/>
  <c r="AJ472" i="25"/>
  <c r="AK472" i="25"/>
  <c r="AL472" i="25"/>
  <c r="AM472" i="25"/>
  <c r="AN472" i="25"/>
  <c r="AO472" i="25"/>
  <c r="AP472" i="25"/>
  <c r="AQ472" i="25"/>
  <c r="AR472" i="25"/>
  <c r="AS472" i="25"/>
  <c r="AT472" i="25"/>
  <c r="AU472" i="25"/>
  <c r="AV472" i="25"/>
  <c r="AW472" i="25"/>
  <c r="AX472" i="25"/>
  <c r="AY472" i="25"/>
  <c r="AZ472" i="25"/>
  <c r="BA472" i="25"/>
  <c r="BB472" i="25"/>
  <c r="BC472" i="25"/>
  <c r="BD472" i="25"/>
  <c r="BE472" i="25"/>
  <c r="BF472" i="25"/>
  <c r="BG472" i="25"/>
  <c r="BH472" i="25"/>
  <c r="BI472" i="25"/>
  <c r="BJ472" i="25"/>
  <c r="BK472" i="25"/>
  <c r="BL472" i="25"/>
  <c r="BM472" i="25"/>
  <c r="BN472" i="25"/>
  <c r="BO472" i="25"/>
  <c r="BP472" i="25"/>
  <c r="BQ472" i="25"/>
  <c r="BR472" i="25"/>
  <c r="BS472" i="25"/>
  <c r="BT472" i="25"/>
  <c r="BU472" i="25"/>
  <c r="BV472" i="25"/>
  <c r="BW472" i="25"/>
  <c r="BX472" i="25"/>
  <c r="BY472" i="25"/>
  <c r="BZ472" i="25"/>
  <c r="CA472" i="25"/>
  <c r="CB472" i="25"/>
  <c r="CC472" i="25"/>
  <c r="CD472" i="25"/>
  <c r="CE472" i="25"/>
  <c r="CF472" i="25"/>
  <c r="CG472" i="25"/>
  <c r="CH472" i="25"/>
  <c r="CI472" i="25"/>
  <c r="CJ472" i="25"/>
  <c r="CK472" i="25"/>
  <c r="CL472" i="25"/>
  <c r="CM472" i="25"/>
  <c r="D472" i="25"/>
  <c r="E471" i="25"/>
  <c r="F471" i="25"/>
  <c r="G471" i="25"/>
  <c r="H471" i="25"/>
  <c r="I471" i="25"/>
  <c r="J471" i="25"/>
  <c r="K471" i="25"/>
  <c r="L471" i="25"/>
  <c r="M471" i="25"/>
  <c r="N471" i="25"/>
  <c r="O471" i="25"/>
  <c r="P471" i="25"/>
  <c r="Q471" i="25"/>
  <c r="R471" i="25"/>
  <c r="S471" i="25"/>
  <c r="T471" i="25"/>
  <c r="U471" i="25"/>
  <c r="V471" i="25"/>
  <c r="W471" i="25"/>
  <c r="X471" i="25"/>
  <c r="Y471" i="25"/>
  <c r="Z471" i="25"/>
  <c r="AA471" i="25"/>
  <c r="AB471" i="25"/>
  <c r="AC471" i="25"/>
  <c r="AD471" i="25"/>
  <c r="AE471" i="25"/>
  <c r="AF471" i="25"/>
  <c r="AG471" i="25"/>
  <c r="AH471" i="25"/>
  <c r="AI471" i="25"/>
  <c r="AJ471" i="25"/>
  <c r="AK471" i="25"/>
  <c r="AL471" i="25"/>
  <c r="AM471" i="25"/>
  <c r="AN471" i="25"/>
  <c r="AO471" i="25"/>
  <c r="AP471" i="25"/>
  <c r="AQ471" i="25"/>
  <c r="AR471" i="25"/>
  <c r="AS471" i="25"/>
  <c r="AT471" i="25"/>
  <c r="AU471" i="25"/>
  <c r="AV471" i="25"/>
  <c r="AW471" i="25"/>
  <c r="AX471" i="25"/>
  <c r="AY471" i="25"/>
  <c r="AZ471" i="25"/>
  <c r="BA471" i="25"/>
  <c r="BB471" i="25"/>
  <c r="BC471" i="25"/>
  <c r="BD471" i="25"/>
  <c r="BE471" i="25"/>
  <c r="BF471" i="25"/>
  <c r="BG471" i="25"/>
  <c r="BH471" i="25"/>
  <c r="BI471" i="25"/>
  <c r="BJ471" i="25"/>
  <c r="BK471" i="25"/>
  <c r="BL471" i="25"/>
  <c r="BM471" i="25"/>
  <c r="BN471" i="25"/>
  <c r="BO471" i="25"/>
  <c r="BP471" i="25"/>
  <c r="BQ471" i="25"/>
  <c r="BR471" i="25"/>
  <c r="BS471" i="25"/>
  <c r="BT471" i="25"/>
  <c r="BU471" i="25"/>
  <c r="BV471" i="25"/>
  <c r="BW471" i="25"/>
  <c r="BX471" i="25"/>
  <c r="BY471" i="25"/>
  <c r="BZ471" i="25"/>
  <c r="CA471" i="25"/>
  <c r="CB471" i="25"/>
  <c r="CC471" i="25"/>
  <c r="CD471" i="25"/>
  <c r="CE471" i="25"/>
  <c r="CF471" i="25"/>
  <c r="CG471" i="25"/>
  <c r="CH471" i="25"/>
  <c r="CI471" i="25"/>
  <c r="CJ471" i="25"/>
  <c r="CK471" i="25"/>
  <c r="CL471" i="25"/>
  <c r="CM471" i="25"/>
  <c r="D471" i="25"/>
  <c r="E469" i="25"/>
  <c r="F469" i="25"/>
  <c r="G469" i="25"/>
  <c r="H469" i="25"/>
  <c r="I469" i="25"/>
  <c r="J469" i="25"/>
  <c r="K469" i="25"/>
  <c r="L469" i="25"/>
  <c r="M469" i="25"/>
  <c r="N469" i="25"/>
  <c r="O469" i="25"/>
  <c r="P469" i="25"/>
  <c r="Q469" i="25"/>
  <c r="R469" i="25"/>
  <c r="S469" i="25"/>
  <c r="T469" i="25"/>
  <c r="U469" i="25"/>
  <c r="V469" i="25"/>
  <c r="W469" i="25"/>
  <c r="X469" i="25"/>
  <c r="Y469" i="25"/>
  <c r="Z469" i="25"/>
  <c r="AA469" i="25"/>
  <c r="AB469" i="25"/>
  <c r="AC469" i="25"/>
  <c r="AD469" i="25"/>
  <c r="AE469" i="25"/>
  <c r="AF469" i="25"/>
  <c r="AG469" i="25"/>
  <c r="AH469" i="25"/>
  <c r="AI469" i="25"/>
  <c r="AJ469" i="25"/>
  <c r="AK469" i="25"/>
  <c r="AL469" i="25"/>
  <c r="AM469" i="25"/>
  <c r="AN469" i="25"/>
  <c r="AO469" i="25"/>
  <c r="AP469" i="25"/>
  <c r="AQ469" i="25"/>
  <c r="AR469" i="25"/>
  <c r="AS469" i="25"/>
  <c r="AT469" i="25"/>
  <c r="AU469" i="25"/>
  <c r="AV469" i="25"/>
  <c r="AW469" i="25"/>
  <c r="AX469" i="25"/>
  <c r="AY469" i="25"/>
  <c r="AZ469" i="25"/>
  <c r="BA469" i="25"/>
  <c r="BB469" i="25"/>
  <c r="BC469" i="25"/>
  <c r="BD469" i="25"/>
  <c r="BE469" i="25"/>
  <c r="BF469" i="25"/>
  <c r="BG469" i="25"/>
  <c r="BH469" i="25"/>
  <c r="BI469" i="25"/>
  <c r="BJ469" i="25"/>
  <c r="BK469" i="25"/>
  <c r="BL469" i="25"/>
  <c r="BM469" i="25"/>
  <c r="BN469" i="25"/>
  <c r="BO469" i="25"/>
  <c r="BP469" i="25"/>
  <c r="BQ469" i="25"/>
  <c r="BR469" i="25"/>
  <c r="BS469" i="25"/>
  <c r="BT469" i="25"/>
  <c r="BU469" i="25"/>
  <c r="BV469" i="25"/>
  <c r="BW469" i="25"/>
  <c r="BX469" i="25"/>
  <c r="BY469" i="25"/>
  <c r="BZ469" i="25"/>
  <c r="CA469" i="25"/>
  <c r="CB469" i="25"/>
  <c r="CC469" i="25"/>
  <c r="CD469" i="25"/>
  <c r="CE469" i="25"/>
  <c r="CF469" i="25"/>
  <c r="CG469" i="25"/>
  <c r="CH469" i="25"/>
  <c r="CI469" i="25"/>
  <c r="CJ469" i="25"/>
  <c r="CK469" i="25"/>
  <c r="CL469" i="25"/>
  <c r="CM469" i="25"/>
  <c r="D469" i="25"/>
  <c r="E468" i="25"/>
  <c r="F468" i="25"/>
  <c r="G468" i="25"/>
  <c r="H468" i="25"/>
  <c r="I468" i="25"/>
  <c r="J468" i="25"/>
  <c r="K468" i="25"/>
  <c r="L468" i="25"/>
  <c r="M468" i="25"/>
  <c r="N468" i="25"/>
  <c r="O468" i="25"/>
  <c r="P468" i="25"/>
  <c r="Q468" i="25"/>
  <c r="R468" i="25"/>
  <c r="S468" i="25"/>
  <c r="T468" i="25"/>
  <c r="U468" i="25"/>
  <c r="V468" i="25"/>
  <c r="W468" i="25"/>
  <c r="X468" i="25"/>
  <c r="Y468" i="25"/>
  <c r="Z468" i="25"/>
  <c r="AA468" i="25"/>
  <c r="AB468" i="25"/>
  <c r="AC468" i="25"/>
  <c r="AD468" i="25"/>
  <c r="AE468" i="25"/>
  <c r="AF468" i="25"/>
  <c r="AG468" i="25"/>
  <c r="AH468" i="25"/>
  <c r="AI468" i="25"/>
  <c r="AJ468" i="25"/>
  <c r="AK468" i="25"/>
  <c r="AL468" i="25"/>
  <c r="AM468" i="25"/>
  <c r="AN468" i="25"/>
  <c r="AO468" i="25"/>
  <c r="AP468" i="25"/>
  <c r="AQ468" i="25"/>
  <c r="AR468" i="25"/>
  <c r="AS468" i="25"/>
  <c r="AT468" i="25"/>
  <c r="AU468" i="25"/>
  <c r="AV468" i="25"/>
  <c r="AW468" i="25"/>
  <c r="AX468" i="25"/>
  <c r="AY468" i="25"/>
  <c r="AZ468" i="25"/>
  <c r="BA468" i="25"/>
  <c r="BB468" i="25"/>
  <c r="BC468" i="25"/>
  <c r="BD468" i="25"/>
  <c r="BE468" i="25"/>
  <c r="BF468" i="25"/>
  <c r="BG468" i="25"/>
  <c r="BH468" i="25"/>
  <c r="BI468" i="25"/>
  <c r="BJ468" i="25"/>
  <c r="BK468" i="25"/>
  <c r="BL468" i="25"/>
  <c r="BM468" i="25"/>
  <c r="BN468" i="25"/>
  <c r="BO468" i="25"/>
  <c r="BP468" i="25"/>
  <c r="BQ468" i="25"/>
  <c r="BR468" i="25"/>
  <c r="BS468" i="25"/>
  <c r="BT468" i="25"/>
  <c r="BU468" i="25"/>
  <c r="BV468" i="25"/>
  <c r="BW468" i="25"/>
  <c r="BX468" i="25"/>
  <c r="BY468" i="25"/>
  <c r="BZ468" i="25"/>
  <c r="CA468" i="25"/>
  <c r="CB468" i="25"/>
  <c r="CC468" i="25"/>
  <c r="CD468" i="25"/>
  <c r="CE468" i="25"/>
  <c r="CF468" i="25"/>
  <c r="CG468" i="25"/>
  <c r="CH468" i="25"/>
  <c r="CI468" i="25"/>
  <c r="CJ468" i="25"/>
  <c r="CK468" i="25"/>
  <c r="CL468" i="25"/>
  <c r="CM468" i="25"/>
  <c r="D468" i="25"/>
  <c r="E467" i="25"/>
  <c r="F467" i="25"/>
  <c r="G467" i="25"/>
  <c r="H467" i="25"/>
  <c r="I467" i="25"/>
  <c r="J467" i="25"/>
  <c r="K467" i="25"/>
  <c r="L467" i="25"/>
  <c r="M467" i="25"/>
  <c r="N467" i="25"/>
  <c r="O467" i="25"/>
  <c r="P467" i="25"/>
  <c r="Q467" i="25"/>
  <c r="R467" i="25"/>
  <c r="S467" i="25"/>
  <c r="T467" i="25"/>
  <c r="U467" i="25"/>
  <c r="V467" i="25"/>
  <c r="W467" i="25"/>
  <c r="X467" i="25"/>
  <c r="Y467" i="25"/>
  <c r="Z467" i="25"/>
  <c r="AA467" i="25"/>
  <c r="AB467" i="25"/>
  <c r="AC467" i="25"/>
  <c r="AD467" i="25"/>
  <c r="AE467" i="25"/>
  <c r="AF467" i="25"/>
  <c r="AG467" i="25"/>
  <c r="AH467" i="25"/>
  <c r="AI467" i="25"/>
  <c r="AJ467" i="25"/>
  <c r="AK467" i="25"/>
  <c r="AL467" i="25"/>
  <c r="AM467" i="25"/>
  <c r="AN467" i="25"/>
  <c r="AO467" i="25"/>
  <c r="AP467" i="25"/>
  <c r="AQ467" i="25"/>
  <c r="AR467" i="25"/>
  <c r="AS467" i="25"/>
  <c r="AT467" i="25"/>
  <c r="AU467" i="25"/>
  <c r="AV467" i="25"/>
  <c r="AW467" i="25"/>
  <c r="AX467" i="25"/>
  <c r="AY467" i="25"/>
  <c r="AZ467" i="25"/>
  <c r="BA467" i="25"/>
  <c r="BB467" i="25"/>
  <c r="BC467" i="25"/>
  <c r="BD467" i="25"/>
  <c r="BE467" i="25"/>
  <c r="BF467" i="25"/>
  <c r="BG467" i="25"/>
  <c r="BH467" i="25"/>
  <c r="BI467" i="25"/>
  <c r="BJ467" i="25"/>
  <c r="BK467" i="25"/>
  <c r="BL467" i="25"/>
  <c r="BM467" i="25"/>
  <c r="BN467" i="25"/>
  <c r="BO467" i="25"/>
  <c r="BP467" i="25"/>
  <c r="BQ467" i="25"/>
  <c r="BR467" i="25"/>
  <c r="BS467" i="25"/>
  <c r="BT467" i="25"/>
  <c r="BU467" i="25"/>
  <c r="BV467" i="25"/>
  <c r="BW467" i="25"/>
  <c r="BX467" i="25"/>
  <c r="BY467" i="25"/>
  <c r="BZ467" i="25"/>
  <c r="CA467" i="25"/>
  <c r="CB467" i="25"/>
  <c r="CC467" i="25"/>
  <c r="CD467" i="25"/>
  <c r="CE467" i="25"/>
  <c r="CF467" i="25"/>
  <c r="CG467" i="25"/>
  <c r="CH467" i="25"/>
  <c r="CI467" i="25"/>
  <c r="CJ467" i="25"/>
  <c r="CK467" i="25"/>
  <c r="CL467" i="25"/>
  <c r="CM467" i="25"/>
  <c r="D467" i="25"/>
  <c r="E466" i="25"/>
  <c r="F466" i="25"/>
  <c r="G466" i="25"/>
  <c r="H466" i="25"/>
  <c r="I466" i="25"/>
  <c r="J466" i="25"/>
  <c r="K466" i="25"/>
  <c r="L466" i="25"/>
  <c r="M466" i="25"/>
  <c r="N466" i="25"/>
  <c r="O466" i="25"/>
  <c r="P466" i="25"/>
  <c r="Q466" i="25"/>
  <c r="R466" i="25"/>
  <c r="S466" i="25"/>
  <c r="T466" i="25"/>
  <c r="U466" i="25"/>
  <c r="V466" i="25"/>
  <c r="W466" i="25"/>
  <c r="X466" i="25"/>
  <c r="Y466" i="25"/>
  <c r="Z466" i="25"/>
  <c r="AA466" i="25"/>
  <c r="AB466" i="25"/>
  <c r="AC466" i="25"/>
  <c r="AD466" i="25"/>
  <c r="AE466" i="25"/>
  <c r="AF466" i="25"/>
  <c r="AG466" i="25"/>
  <c r="AH466" i="25"/>
  <c r="AI466" i="25"/>
  <c r="AJ466" i="25"/>
  <c r="AK466" i="25"/>
  <c r="AL466" i="25"/>
  <c r="AM466" i="25"/>
  <c r="AN466" i="25"/>
  <c r="AO466" i="25"/>
  <c r="AP466" i="25"/>
  <c r="AQ466" i="25"/>
  <c r="AR466" i="25"/>
  <c r="AS466" i="25"/>
  <c r="AT466" i="25"/>
  <c r="AU466" i="25"/>
  <c r="AV466" i="25"/>
  <c r="AW466" i="25"/>
  <c r="AX466" i="25"/>
  <c r="AY466" i="25"/>
  <c r="AZ466" i="25"/>
  <c r="BA466" i="25"/>
  <c r="BB466" i="25"/>
  <c r="BC466" i="25"/>
  <c r="BD466" i="25"/>
  <c r="BE466" i="25"/>
  <c r="BF466" i="25"/>
  <c r="BG466" i="25"/>
  <c r="BH466" i="25"/>
  <c r="BI466" i="25"/>
  <c r="BJ466" i="25"/>
  <c r="BK466" i="25"/>
  <c r="BL466" i="25"/>
  <c r="BM466" i="25"/>
  <c r="BN466" i="25"/>
  <c r="BO466" i="25"/>
  <c r="BP466" i="25"/>
  <c r="BQ466" i="25"/>
  <c r="BR466" i="25"/>
  <c r="BS466" i="25"/>
  <c r="BT466" i="25"/>
  <c r="BU466" i="25"/>
  <c r="BV466" i="25"/>
  <c r="BW466" i="25"/>
  <c r="BX466" i="25"/>
  <c r="BY466" i="25"/>
  <c r="BZ466" i="25"/>
  <c r="CA466" i="25"/>
  <c r="CB466" i="25"/>
  <c r="CC466" i="25"/>
  <c r="CD466" i="25"/>
  <c r="CE466" i="25"/>
  <c r="CF466" i="25"/>
  <c r="CG466" i="25"/>
  <c r="CH466" i="25"/>
  <c r="CI466" i="25"/>
  <c r="CJ466" i="25"/>
  <c r="CK466" i="25"/>
  <c r="CL466" i="25"/>
  <c r="CM466" i="25"/>
  <c r="D466" i="25"/>
  <c r="CM465" i="25"/>
  <c r="E465" i="25"/>
  <c r="F465" i="25"/>
  <c r="G465" i="25"/>
  <c r="H465" i="25"/>
  <c r="I465" i="25"/>
  <c r="J465" i="25"/>
  <c r="K465" i="25"/>
  <c r="L465" i="25"/>
  <c r="M465" i="25"/>
  <c r="N465" i="25"/>
  <c r="O465" i="25"/>
  <c r="P465" i="25"/>
  <c r="Q465" i="25"/>
  <c r="R465" i="25"/>
  <c r="S465" i="25"/>
  <c r="T465" i="25"/>
  <c r="U465" i="25"/>
  <c r="V465" i="25"/>
  <c r="W465" i="25"/>
  <c r="X465" i="25"/>
  <c r="Y465" i="25"/>
  <c r="Z465" i="25"/>
  <c r="AA465" i="25"/>
  <c r="AB465" i="25"/>
  <c r="AC465" i="25"/>
  <c r="AD465" i="25"/>
  <c r="AE465" i="25"/>
  <c r="AF465" i="25"/>
  <c r="AG465" i="25"/>
  <c r="AH465" i="25"/>
  <c r="AI465" i="25"/>
  <c r="AJ465" i="25"/>
  <c r="AK465" i="25"/>
  <c r="AL465" i="25"/>
  <c r="AM465" i="25"/>
  <c r="AN465" i="25"/>
  <c r="AO465" i="25"/>
  <c r="AP465" i="25"/>
  <c r="AQ465" i="25"/>
  <c r="AR465" i="25"/>
  <c r="AS465" i="25"/>
  <c r="AT465" i="25"/>
  <c r="AU465" i="25"/>
  <c r="AV465" i="25"/>
  <c r="AW465" i="25"/>
  <c r="AX465" i="25"/>
  <c r="AY465" i="25"/>
  <c r="AZ465" i="25"/>
  <c r="BA465" i="25"/>
  <c r="BB465" i="25"/>
  <c r="BC465" i="25"/>
  <c r="BD465" i="25"/>
  <c r="BE465" i="25"/>
  <c r="BF465" i="25"/>
  <c r="BG465" i="25"/>
  <c r="BH465" i="25"/>
  <c r="BI465" i="25"/>
  <c r="BJ465" i="25"/>
  <c r="BK465" i="25"/>
  <c r="BL465" i="25"/>
  <c r="BM465" i="25"/>
  <c r="BN465" i="25"/>
  <c r="BO465" i="25"/>
  <c r="BP465" i="25"/>
  <c r="BQ465" i="25"/>
  <c r="BR465" i="25"/>
  <c r="BS465" i="25"/>
  <c r="BT465" i="25"/>
  <c r="BU465" i="25"/>
  <c r="BV465" i="25"/>
  <c r="BW465" i="25"/>
  <c r="BX465" i="25"/>
  <c r="BY465" i="25"/>
  <c r="BZ465" i="25"/>
  <c r="CA465" i="25"/>
  <c r="CB465" i="25"/>
  <c r="CC465" i="25"/>
  <c r="CD465" i="25"/>
  <c r="CE465" i="25"/>
  <c r="CF465" i="25"/>
  <c r="CG465" i="25"/>
  <c r="CH465" i="25"/>
  <c r="CI465" i="25"/>
  <c r="CJ465" i="25"/>
  <c r="CK465" i="25"/>
  <c r="CL465" i="25"/>
  <c r="D465" i="25"/>
  <c r="E464" i="25"/>
  <c r="F464" i="25"/>
  <c r="G464" i="25"/>
  <c r="H464" i="25"/>
  <c r="I464" i="25"/>
  <c r="J464" i="25"/>
  <c r="K464" i="25"/>
  <c r="L464" i="25"/>
  <c r="M464" i="25"/>
  <c r="N464" i="25"/>
  <c r="O464" i="25"/>
  <c r="P464" i="25"/>
  <c r="Q464" i="25"/>
  <c r="R464" i="25"/>
  <c r="S464" i="25"/>
  <c r="T464" i="25"/>
  <c r="U464" i="25"/>
  <c r="V464" i="25"/>
  <c r="W464" i="25"/>
  <c r="X464" i="25"/>
  <c r="Y464" i="25"/>
  <c r="Z464" i="25"/>
  <c r="AA464" i="25"/>
  <c r="AB464" i="25"/>
  <c r="AC464" i="25"/>
  <c r="AD464" i="25"/>
  <c r="AE464" i="25"/>
  <c r="AF464" i="25"/>
  <c r="AG464" i="25"/>
  <c r="AH464" i="25"/>
  <c r="AI464" i="25"/>
  <c r="AJ464" i="25"/>
  <c r="AK464" i="25"/>
  <c r="AL464" i="25"/>
  <c r="AM464" i="25"/>
  <c r="AN464" i="25"/>
  <c r="AO464" i="25"/>
  <c r="AP464" i="25"/>
  <c r="AQ464" i="25"/>
  <c r="AR464" i="25"/>
  <c r="AS464" i="25"/>
  <c r="AT464" i="25"/>
  <c r="AU464" i="25"/>
  <c r="AV464" i="25"/>
  <c r="AW464" i="25"/>
  <c r="AX464" i="25"/>
  <c r="AY464" i="25"/>
  <c r="AZ464" i="25"/>
  <c r="BA464" i="25"/>
  <c r="BB464" i="25"/>
  <c r="BC464" i="25"/>
  <c r="BD464" i="25"/>
  <c r="BE464" i="25"/>
  <c r="BF464" i="25"/>
  <c r="BG464" i="25"/>
  <c r="BH464" i="25"/>
  <c r="BI464" i="25"/>
  <c r="BJ464" i="25"/>
  <c r="BK464" i="25"/>
  <c r="BL464" i="25"/>
  <c r="BM464" i="25"/>
  <c r="BN464" i="25"/>
  <c r="BO464" i="25"/>
  <c r="BP464" i="25"/>
  <c r="BQ464" i="25"/>
  <c r="BR464" i="25"/>
  <c r="BS464" i="25"/>
  <c r="BT464" i="25"/>
  <c r="BU464" i="25"/>
  <c r="BV464" i="25"/>
  <c r="BW464" i="25"/>
  <c r="BX464" i="25"/>
  <c r="BY464" i="25"/>
  <c r="BZ464" i="25"/>
  <c r="CA464" i="25"/>
  <c r="CB464" i="25"/>
  <c r="CC464" i="25"/>
  <c r="CD464" i="25"/>
  <c r="CE464" i="25"/>
  <c r="CF464" i="25"/>
  <c r="CG464" i="25"/>
  <c r="CH464" i="25"/>
  <c r="CI464" i="25"/>
  <c r="CJ464" i="25"/>
  <c r="CK464" i="25"/>
  <c r="CL464" i="25"/>
  <c r="CM464" i="25"/>
  <c r="D464" i="25"/>
  <c r="E463" i="25"/>
  <c r="F463" i="25"/>
  <c r="G463" i="25"/>
  <c r="H463" i="25"/>
  <c r="I463" i="25"/>
  <c r="J463" i="25"/>
  <c r="K463" i="25"/>
  <c r="L463" i="25"/>
  <c r="M463" i="25"/>
  <c r="N463" i="25"/>
  <c r="O463" i="25"/>
  <c r="P463" i="25"/>
  <c r="Q463" i="25"/>
  <c r="R463" i="25"/>
  <c r="S463" i="25"/>
  <c r="T463" i="25"/>
  <c r="U463" i="25"/>
  <c r="V463" i="25"/>
  <c r="W463" i="25"/>
  <c r="X463" i="25"/>
  <c r="Y463" i="25"/>
  <c r="Z463" i="25"/>
  <c r="AA463" i="25"/>
  <c r="AB463" i="25"/>
  <c r="AC463" i="25"/>
  <c r="AD463" i="25"/>
  <c r="AE463" i="25"/>
  <c r="AF463" i="25"/>
  <c r="AG463" i="25"/>
  <c r="AH463" i="25"/>
  <c r="AI463" i="25"/>
  <c r="AJ463" i="25"/>
  <c r="AK463" i="25"/>
  <c r="AL463" i="25"/>
  <c r="AM463" i="25"/>
  <c r="AN463" i="25"/>
  <c r="AO463" i="25"/>
  <c r="AP463" i="25"/>
  <c r="AQ463" i="25"/>
  <c r="AR463" i="25"/>
  <c r="AS463" i="25"/>
  <c r="AT463" i="25"/>
  <c r="AU463" i="25"/>
  <c r="AV463" i="25"/>
  <c r="AW463" i="25"/>
  <c r="AX463" i="25"/>
  <c r="AY463" i="25"/>
  <c r="AZ463" i="25"/>
  <c r="BA463" i="25"/>
  <c r="BB463" i="25"/>
  <c r="BC463" i="25"/>
  <c r="BD463" i="25"/>
  <c r="BE463" i="25"/>
  <c r="BF463" i="25"/>
  <c r="BG463" i="25"/>
  <c r="BH463" i="25"/>
  <c r="BI463" i="25"/>
  <c r="BJ463" i="25"/>
  <c r="BK463" i="25"/>
  <c r="BL463" i="25"/>
  <c r="BM463" i="25"/>
  <c r="BN463" i="25"/>
  <c r="BO463" i="25"/>
  <c r="BP463" i="25"/>
  <c r="BQ463" i="25"/>
  <c r="BR463" i="25"/>
  <c r="BS463" i="25"/>
  <c r="BT463" i="25"/>
  <c r="BU463" i="25"/>
  <c r="BV463" i="25"/>
  <c r="BW463" i="25"/>
  <c r="BX463" i="25"/>
  <c r="BY463" i="25"/>
  <c r="BZ463" i="25"/>
  <c r="CA463" i="25"/>
  <c r="CB463" i="25"/>
  <c r="CC463" i="25"/>
  <c r="CD463" i="25"/>
  <c r="CE463" i="25"/>
  <c r="CF463" i="25"/>
  <c r="CG463" i="25"/>
  <c r="CH463" i="25"/>
  <c r="CI463" i="25"/>
  <c r="CJ463" i="25"/>
  <c r="CK463" i="25"/>
  <c r="CL463" i="25"/>
  <c r="CM463" i="25"/>
  <c r="D463" i="25"/>
  <c r="E462" i="25"/>
  <c r="F462" i="25"/>
  <c r="G462" i="25"/>
  <c r="H462" i="25"/>
  <c r="I462" i="25"/>
  <c r="J462" i="25"/>
  <c r="K462" i="25"/>
  <c r="L462" i="25"/>
  <c r="M462" i="25"/>
  <c r="N462" i="25"/>
  <c r="O462" i="25"/>
  <c r="P462" i="25"/>
  <c r="Q462" i="25"/>
  <c r="R462" i="25"/>
  <c r="S462" i="25"/>
  <c r="T462" i="25"/>
  <c r="U462" i="25"/>
  <c r="V462" i="25"/>
  <c r="W462" i="25"/>
  <c r="X462" i="25"/>
  <c r="Y462" i="25"/>
  <c r="Z462" i="25"/>
  <c r="AA462" i="25"/>
  <c r="AB462" i="25"/>
  <c r="AC462" i="25"/>
  <c r="AD462" i="25"/>
  <c r="AE462" i="25"/>
  <c r="AF462" i="25"/>
  <c r="AG462" i="25"/>
  <c r="AH462" i="25"/>
  <c r="AI462" i="25"/>
  <c r="AJ462" i="25"/>
  <c r="AK462" i="25"/>
  <c r="AL462" i="25"/>
  <c r="AM462" i="25"/>
  <c r="AN462" i="25"/>
  <c r="AO462" i="25"/>
  <c r="AP462" i="25"/>
  <c r="AQ462" i="25"/>
  <c r="AR462" i="25"/>
  <c r="AS462" i="25"/>
  <c r="AT462" i="25"/>
  <c r="AU462" i="25"/>
  <c r="AV462" i="25"/>
  <c r="AW462" i="25"/>
  <c r="AX462" i="25"/>
  <c r="AY462" i="25"/>
  <c r="AZ462" i="25"/>
  <c r="BA462" i="25"/>
  <c r="BB462" i="25"/>
  <c r="BC462" i="25"/>
  <c r="BD462" i="25"/>
  <c r="BE462" i="25"/>
  <c r="BF462" i="25"/>
  <c r="BG462" i="25"/>
  <c r="BH462" i="25"/>
  <c r="BI462" i="25"/>
  <c r="BJ462" i="25"/>
  <c r="BK462" i="25"/>
  <c r="BL462" i="25"/>
  <c r="BM462" i="25"/>
  <c r="BN462" i="25"/>
  <c r="BO462" i="25"/>
  <c r="BP462" i="25"/>
  <c r="BQ462" i="25"/>
  <c r="BR462" i="25"/>
  <c r="BS462" i="25"/>
  <c r="BT462" i="25"/>
  <c r="BU462" i="25"/>
  <c r="BV462" i="25"/>
  <c r="BW462" i="25"/>
  <c r="BX462" i="25"/>
  <c r="BY462" i="25"/>
  <c r="BZ462" i="25"/>
  <c r="CA462" i="25"/>
  <c r="CB462" i="25"/>
  <c r="CC462" i="25"/>
  <c r="CD462" i="25"/>
  <c r="CE462" i="25"/>
  <c r="CF462" i="25"/>
  <c r="CG462" i="25"/>
  <c r="CH462" i="25"/>
  <c r="CI462" i="25"/>
  <c r="CJ462" i="25"/>
  <c r="CK462" i="25"/>
  <c r="CL462" i="25"/>
  <c r="CM462" i="25"/>
  <c r="D462" i="25"/>
  <c r="E461" i="25"/>
  <c r="F461" i="25"/>
  <c r="G461" i="25"/>
  <c r="H461" i="25"/>
  <c r="I461" i="25"/>
  <c r="J461" i="25"/>
  <c r="K461" i="25"/>
  <c r="L461" i="25"/>
  <c r="M461" i="25"/>
  <c r="N461" i="25"/>
  <c r="O461" i="25"/>
  <c r="P461" i="25"/>
  <c r="Q461" i="25"/>
  <c r="R461" i="25"/>
  <c r="S461" i="25"/>
  <c r="T461" i="25"/>
  <c r="U461" i="25"/>
  <c r="V461" i="25"/>
  <c r="W461" i="25"/>
  <c r="X461" i="25"/>
  <c r="Y461" i="25"/>
  <c r="Z461" i="25"/>
  <c r="AA461" i="25"/>
  <c r="AB461" i="25"/>
  <c r="AC461" i="25"/>
  <c r="AD461" i="25"/>
  <c r="AE461" i="25"/>
  <c r="AF461" i="25"/>
  <c r="AG461" i="25"/>
  <c r="AH461" i="25"/>
  <c r="AI461" i="25"/>
  <c r="AJ461" i="25"/>
  <c r="AK461" i="25"/>
  <c r="AL461" i="25"/>
  <c r="AM461" i="25"/>
  <c r="AN461" i="25"/>
  <c r="AO461" i="25"/>
  <c r="AP461" i="25"/>
  <c r="AQ461" i="25"/>
  <c r="AR461" i="25"/>
  <c r="AS461" i="25"/>
  <c r="AT461" i="25"/>
  <c r="AU461" i="25"/>
  <c r="AV461" i="25"/>
  <c r="AW461" i="25"/>
  <c r="AX461" i="25"/>
  <c r="AY461" i="25"/>
  <c r="AZ461" i="25"/>
  <c r="BA461" i="25"/>
  <c r="BB461" i="25"/>
  <c r="BC461" i="25"/>
  <c r="BD461" i="25"/>
  <c r="BE461" i="25"/>
  <c r="BF461" i="25"/>
  <c r="BG461" i="25"/>
  <c r="BH461" i="25"/>
  <c r="BI461" i="25"/>
  <c r="BJ461" i="25"/>
  <c r="BK461" i="25"/>
  <c r="BL461" i="25"/>
  <c r="BM461" i="25"/>
  <c r="BN461" i="25"/>
  <c r="BO461" i="25"/>
  <c r="BP461" i="25"/>
  <c r="BQ461" i="25"/>
  <c r="BR461" i="25"/>
  <c r="BS461" i="25"/>
  <c r="BT461" i="25"/>
  <c r="BU461" i="25"/>
  <c r="BV461" i="25"/>
  <c r="BW461" i="25"/>
  <c r="BX461" i="25"/>
  <c r="BY461" i="25"/>
  <c r="BZ461" i="25"/>
  <c r="CA461" i="25"/>
  <c r="CB461" i="25"/>
  <c r="CC461" i="25"/>
  <c r="CD461" i="25"/>
  <c r="CE461" i="25"/>
  <c r="CF461" i="25"/>
  <c r="CG461" i="25"/>
  <c r="CH461" i="25"/>
  <c r="CI461" i="25"/>
  <c r="CJ461" i="25"/>
  <c r="CK461" i="25"/>
  <c r="CL461" i="25"/>
  <c r="CM461" i="25"/>
  <c r="D461" i="25"/>
  <c r="E460" i="25"/>
  <c r="F460" i="25"/>
  <c r="G460" i="25"/>
  <c r="H460" i="25"/>
  <c r="I460" i="25"/>
  <c r="J460" i="25"/>
  <c r="K460" i="25"/>
  <c r="L460" i="25"/>
  <c r="M460" i="25"/>
  <c r="N460" i="25"/>
  <c r="O460" i="25"/>
  <c r="P460" i="25"/>
  <c r="Q460" i="25"/>
  <c r="R460" i="25"/>
  <c r="S460" i="25"/>
  <c r="T460" i="25"/>
  <c r="U460" i="25"/>
  <c r="V460" i="25"/>
  <c r="W460" i="25"/>
  <c r="X460" i="25"/>
  <c r="Y460" i="25"/>
  <c r="Z460" i="25"/>
  <c r="AA460" i="25"/>
  <c r="AB460" i="25"/>
  <c r="AC460" i="25"/>
  <c r="AD460" i="25"/>
  <c r="AE460" i="25"/>
  <c r="AF460" i="25"/>
  <c r="AG460" i="25"/>
  <c r="AH460" i="25"/>
  <c r="AI460" i="25"/>
  <c r="AJ460" i="25"/>
  <c r="AK460" i="25"/>
  <c r="AL460" i="25"/>
  <c r="AM460" i="25"/>
  <c r="AN460" i="25"/>
  <c r="AO460" i="25"/>
  <c r="AP460" i="25"/>
  <c r="AQ460" i="25"/>
  <c r="AR460" i="25"/>
  <c r="AS460" i="25"/>
  <c r="AT460" i="25"/>
  <c r="AU460" i="25"/>
  <c r="AV460" i="25"/>
  <c r="AW460" i="25"/>
  <c r="AX460" i="25"/>
  <c r="AY460" i="25"/>
  <c r="AZ460" i="25"/>
  <c r="BA460" i="25"/>
  <c r="BB460" i="25"/>
  <c r="BC460" i="25"/>
  <c r="BD460" i="25"/>
  <c r="BE460" i="25"/>
  <c r="BF460" i="25"/>
  <c r="BG460" i="25"/>
  <c r="BH460" i="25"/>
  <c r="BI460" i="25"/>
  <c r="BJ460" i="25"/>
  <c r="BK460" i="25"/>
  <c r="BL460" i="25"/>
  <c r="BM460" i="25"/>
  <c r="BN460" i="25"/>
  <c r="BO460" i="25"/>
  <c r="BP460" i="25"/>
  <c r="BQ460" i="25"/>
  <c r="BR460" i="25"/>
  <c r="BS460" i="25"/>
  <c r="BT460" i="25"/>
  <c r="BU460" i="25"/>
  <c r="BV460" i="25"/>
  <c r="BW460" i="25"/>
  <c r="BX460" i="25"/>
  <c r="BY460" i="25"/>
  <c r="BZ460" i="25"/>
  <c r="CA460" i="25"/>
  <c r="CB460" i="25"/>
  <c r="CC460" i="25"/>
  <c r="CD460" i="25"/>
  <c r="CE460" i="25"/>
  <c r="CF460" i="25"/>
  <c r="CG460" i="25"/>
  <c r="CH460" i="25"/>
  <c r="CI460" i="25"/>
  <c r="CJ460" i="25"/>
  <c r="CK460" i="25"/>
  <c r="CL460" i="25"/>
  <c r="CM460" i="25"/>
  <c r="D460" i="25"/>
  <c r="E459" i="25"/>
  <c r="F459" i="25"/>
  <c r="G459" i="25"/>
  <c r="H459" i="25"/>
  <c r="I459" i="25"/>
  <c r="J459" i="25"/>
  <c r="K459" i="25"/>
  <c r="L459" i="25"/>
  <c r="M459" i="25"/>
  <c r="N459" i="25"/>
  <c r="O459" i="25"/>
  <c r="P459" i="25"/>
  <c r="Q459" i="25"/>
  <c r="R459" i="25"/>
  <c r="S459" i="25"/>
  <c r="T459" i="25"/>
  <c r="U459" i="25"/>
  <c r="V459" i="25"/>
  <c r="W459" i="25"/>
  <c r="X459" i="25"/>
  <c r="Y459" i="25"/>
  <c r="Z459" i="25"/>
  <c r="AA459" i="25"/>
  <c r="AB459" i="25"/>
  <c r="AC459" i="25"/>
  <c r="AD459" i="25"/>
  <c r="AE459" i="25"/>
  <c r="AF459" i="25"/>
  <c r="AG459" i="25"/>
  <c r="AH459" i="25"/>
  <c r="AI459" i="25"/>
  <c r="AJ459" i="25"/>
  <c r="AK459" i="25"/>
  <c r="AL459" i="25"/>
  <c r="AM459" i="25"/>
  <c r="AN459" i="25"/>
  <c r="AO459" i="25"/>
  <c r="AP459" i="25"/>
  <c r="AQ459" i="25"/>
  <c r="AR459" i="25"/>
  <c r="AS459" i="25"/>
  <c r="AT459" i="25"/>
  <c r="AU459" i="25"/>
  <c r="AV459" i="25"/>
  <c r="AW459" i="25"/>
  <c r="AX459" i="25"/>
  <c r="AY459" i="25"/>
  <c r="AZ459" i="25"/>
  <c r="BA459" i="25"/>
  <c r="BB459" i="25"/>
  <c r="BC459" i="25"/>
  <c r="BD459" i="25"/>
  <c r="BE459" i="25"/>
  <c r="BF459" i="25"/>
  <c r="BG459" i="25"/>
  <c r="BH459" i="25"/>
  <c r="BI459" i="25"/>
  <c r="BJ459" i="25"/>
  <c r="BK459" i="25"/>
  <c r="BL459" i="25"/>
  <c r="BM459" i="25"/>
  <c r="BN459" i="25"/>
  <c r="BO459" i="25"/>
  <c r="BP459" i="25"/>
  <c r="BQ459" i="25"/>
  <c r="BR459" i="25"/>
  <c r="BS459" i="25"/>
  <c r="BT459" i="25"/>
  <c r="BU459" i="25"/>
  <c r="BV459" i="25"/>
  <c r="BW459" i="25"/>
  <c r="BX459" i="25"/>
  <c r="BY459" i="25"/>
  <c r="BZ459" i="25"/>
  <c r="CA459" i="25"/>
  <c r="CB459" i="25"/>
  <c r="CC459" i="25"/>
  <c r="CD459" i="25"/>
  <c r="CE459" i="25"/>
  <c r="CF459" i="25"/>
  <c r="CG459" i="25"/>
  <c r="CH459" i="25"/>
  <c r="CI459" i="25"/>
  <c r="CJ459" i="25"/>
  <c r="CK459" i="25"/>
  <c r="CL459" i="25"/>
  <c r="CM459" i="25"/>
  <c r="D459" i="25"/>
  <c r="E458" i="25"/>
  <c r="F458" i="25"/>
  <c r="G458" i="25"/>
  <c r="H458" i="25"/>
  <c r="I458" i="25"/>
  <c r="J458" i="25"/>
  <c r="K458" i="25"/>
  <c r="L458" i="25"/>
  <c r="M458" i="25"/>
  <c r="N458" i="25"/>
  <c r="O458" i="25"/>
  <c r="P458" i="25"/>
  <c r="Q458" i="25"/>
  <c r="R458" i="25"/>
  <c r="S458" i="25"/>
  <c r="T458" i="25"/>
  <c r="U458" i="25"/>
  <c r="V458" i="25"/>
  <c r="W458" i="25"/>
  <c r="X458" i="25"/>
  <c r="Y458" i="25"/>
  <c r="Z458" i="25"/>
  <c r="AA458" i="25"/>
  <c r="AB458" i="25"/>
  <c r="AC458" i="25"/>
  <c r="AD458" i="25"/>
  <c r="AE458" i="25"/>
  <c r="AF458" i="25"/>
  <c r="AG458" i="25"/>
  <c r="AH458" i="25"/>
  <c r="AI458" i="25"/>
  <c r="AJ458" i="25"/>
  <c r="AK458" i="25"/>
  <c r="AL458" i="25"/>
  <c r="AM458" i="25"/>
  <c r="AN458" i="25"/>
  <c r="AO458" i="25"/>
  <c r="AP458" i="25"/>
  <c r="AQ458" i="25"/>
  <c r="AR458" i="25"/>
  <c r="AS458" i="25"/>
  <c r="AT458" i="25"/>
  <c r="AU458" i="25"/>
  <c r="AV458" i="25"/>
  <c r="AW458" i="25"/>
  <c r="AX458" i="25"/>
  <c r="AY458" i="25"/>
  <c r="AZ458" i="25"/>
  <c r="BA458" i="25"/>
  <c r="BB458" i="25"/>
  <c r="BC458" i="25"/>
  <c r="BD458" i="25"/>
  <c r="BE458" i="25"/>
  <c r="BF458" i="25"/>
  <c r="BG458" i="25"/>
  <c r="BH458" i="25"/>
  <c r="BI458" i="25"/>
  <c r="BJ458" i="25"/>
  <c r="BK458" i="25"/>
  <c r="BL458" i="25"/>
  <c r="BM458" i="25"/>
  <c r="BN458" i="25"/>
  <c r="BO458" i="25"/>
  <c r="BP458" i="25"/>
  <c r="BQ458" i="25"/>
  <c r="BR458" i="25"/>
  <c r="BS458" i="25"/>
  <c r="BT458" i="25"/>
  <c r="BU458" i="25"/>
  <c r="BV458" i="25"/>
  <c r="BW458" i="25"/>
  <c r="BX458" i="25"/>
  <c r="BY458" i="25"/>
  <c r="BZ458" i="25"/>
  <c r="CA458" i="25"/>
  <c r="CB458" i="25"/>
  <c r="CC458" i="25"/>
  <c r="CD458" i="25"/>
  <c r="CE458" i="25"/>
  <c r="CF458" i="25"/>
  <c r="CG458" i="25"/>
  <c r="CH458" i="25"/>
  <c r="CI458" i="25"/>
  <c r="CJ458" i="25"/>
  <c r="CK458" i="25"/>
  <c r="CL458" i="25"/>
  <c r="CM458" i="25"/>
  <c r="D458" i="25"/>
  <c r="E457" i="25"/>
  <c r="F457" i="25"/>
  <c r="G457" i="25"/>
  <c r="H457" i="25"/>
  <c r="I457" i="25"/>
  <c r="J457" i="25"/>
  <c r="K457" i="25"/>
  <c r="L457" i="25"/>
  <c r="M457" i="25"/>
  <c r="N457" i="25"/>
  <c r="O457" i="25"/>
  <c r="P457" i="25"/>
  <c r="Q457" i="25"/>
  <c r="R457" i="25"/>
  <c r="S457" i="25"/>
  <c r="T457" i="25"/>
  <c r="U457" i="25"/>
  <c r="V457" i="25"/>
  <c r="W457" i="25"/>
  <c r="X457" i="25"/>
  <c r="Y457" i="25"/>
  <c r="Z457" i="25"/>
  <c r="AA457" i="25"/>
  <c r="AB457" i="25"/>
  <c r="AC457" i="25"/>
  <c r="AD457" i="25"/>
  <c r="AE457" i="25"/>
  <c r="AF457" i="25"/>
  <c r="AG457" i="25"/>
  <c r="AH457" i="25"/>
  <c r="AI457" i="25"/>
  <c r="AJ457" i="25"/>
  <c r="AK457" i="25"/>
  <c r="AL457" i="25"/>
  <c r="AM457" i="25"/>
  <c r="AN457" i="25"/>
  <c r="AO457" i="25"/>
  <c r="AP457" i="25"/>
  <c r="AQ457" i="25"/>
  <c r="AR457" i="25"/>
  <c r="AS457" i="25"/>
  <c r="AT457" i="25"/>
  <c r="AU457" i="25"/>
  <c r="AV457" i="25"/>
  <c r="AW457" i="25"/>
  <c r="AX457" i="25"/>
  <c r="AY457" i="25"/>
  <c r="AZ457" i="25"/>
  <c r="BA457" i="25"/>
  <c r="BB457" i="25"/>
  <c r="BC457" i="25"/>
  <c r="BD457" i="25"/>
  <c r="BE457" i="25"/>
  <c r="BF457" i="25"/>
  <c r="BG457" i="25"/>
  <c r="BH457" i="25"/>
  <c r="BI457" i="25"/>
  <c r="BJ457" i="25"/>
  <c r="BK457" i="25"/>
  <c r="BL457" i="25"/>
  <c r="BM457" i="25"/>
  <c r="BN457" i="25"/>
  <c r="BO457" i="25"/>
  <c r="BP457" i="25"/>
  <c r="BQ457" i="25"/>
  <c r="BR457" i="25"/>
  <c r="BS457" i="25"/>
  <c r="BT457" i="25"/>
  <c r="BU457" i="25"/>
  <c r="BV457" i="25"/>
  <c r="BW457" i="25"/>
  <c r="BX457" i="25"/>
  <c r="BY457" i="25"/>
  <c r="BZ457" i="25"/>
  <c r="CA457" i="25"/>
  <c r="CB457" i="25"/>
  <c r="CC457" i="25"/>
  <c r="CD457" i="25"/>
  <c r="CE457" i="25"/>
  <c r="CF457" i="25"/>
  <c r="CG457" i="25"/>
  <c r="CH457" i="25"/>
  <c r="CI457" i="25"/>
  <c r="CJ457" i="25"/>
  <c r="CK457" i="25"/>
  <c r="CL457" i="25"/>
  <c r="CM457" i="25"/>
  <c r="D457" i="25"/>
  <c r="E456" i="25"/>
  <c r="F456" i="25"/>
  <c r="G456" i="25"/>
  <c r="H456" i="25"/>
  <c r="I456" i="25"/>
  <c r="J456" i="25"/>
  <c r="K456" i="25"/>
  <c r="L456" i="25"/>
  <c r="M456" i="25"/>
  <c r="N456" i="25"/>
  <c r="O456" i="25"/>
  <c r="P456" i="25"/>
  <c r="Q456" i="25"/>
  <c r="R456" i="25"/>
  <c r="S456" i="25"/>
  <c r="T456" i="25"/>
  <c r="U456" i="25"/>
  <c r="V456" i="25"/>
  <c r="W456" i="25"/>
  <c r="X456" i="25"/>
  <c r="Y456" i="25"/>
  <c r="Z456" i="25"/>
  <c r="AA456" i="25"/>
  <c r="AB456" i="25"/>
  <c r="AC456" i="25"/>
  <c r="AD456" i="25"/>
  <c r="AE456" i="25"/>
  <c r="AF456" i="25"/>
  <c r="AG456" i="25"/>
  <c r="AH456" i="25"/>
  <c r="AI456" i="25"/>
  <c r="AJ456" i="25"/>
  <c r="AK456" i="25"/>
  <c r="AL456" i="25"/>
  <c r="AM456" i="25"/>
  <c r="AN456" i="25"/>
  <c r="AO456" i="25"/>
  <c r="AP456" i="25"/>
  <c r="AQ456" i="25"/>
  <c r="AR456" i="25"/>
  <c r="AS456" i="25"/>
  <c r="AT456" i="25"/>
  <c r="AU456" i="25"/>
  <c r="AV456" i="25"/>
  <c r="AW456" i="25"/>
  <c r="AX456" i="25"/>
  <c r="AY456" i="25"/>
  <c r="AZ456" i="25"/>
  <c r="BA456" i="25"/>
  <c r="BB456" i="25"/>
  <c r="BC456" i="25"/>
  <c r="BD456" i="25"/>
  <c r="BE456" i="25"/>
  <c r="BF456" i="25"/>
  <c r="BG456" i="25"/>
  <c r="BH456" i="25"/>
  <c r="BI456" i="25"/>
  <c r="BJ456" i="25"/>
  <c r="BK456" i="25"/>
  <c r="BL456" i="25"/>
  <c r="BM456" i="25"/>
  <c r="BN456" i="25"/>
  <c r="BO456" i="25"/>
  <c r="BP456" i="25"/>
  <c r="BQ456" i="25"/>
  <c r="BR456" i="25"/>
  <c r="BS456" i="25"/>
  <c r="BT456" i="25"/>
  <c r="BU456" i="25"/>
  <c r="BV456" i="25"/>
  <c r="BX456" i="25"/>
  <c r="BY456" i="25"/>
  <c r="BZ456" i="25"/>
  <c r="CA456" i="25"/>
  <c r="CB456" i="25"/>
  <c r="CC456" i="25"/>
  <c r="CD456" i="25"/>
  <c r="CE456" i="25"/>
  <c r="CF456" i="25"/>
  <c r="CG456" i="25"/>
  <c r="CH456" i="25"/>
  <c r="CI456" i="25"/>
  <c r="CJ456" i="25"/>
  <c r="CK456" i="25"/>
  <c r="CL456" i="25"/>
  <c r="CM456" i="25"/>
  <c r="D456" i="25"/>
  <c r="E455" i="25"/>
  <c r="F455" i="25"/>
  <c r="G455" i="25"/>
  <c r="H455" i="25"/>
  <c r="I455" i="25"/>
  <c r="J455" i="25"/>
  <c r="K455" i="25"/>
  <c r="L455" i="25"/>
  <c r="M455" i="25"/>
  <c r="N455" i="25"/>
  <c r="O455" i="25"/>
  <c r="P455" i="25"/>
  <c r="Q455" i="25"/>
  <c r="R455" i="25"/>
  <c r="S455" i="25"/>
  <c r="T455" i="25"/>
  <c r="U455" i="25"/>
  <c r="V455" i="25"/>
  <c r="W455" i="25"/>
  <c r="X455" i="25"/>
  <c r="Y455" i="25"/>
  <c r="Z455" i="25"/>
  <c r="AA455" i="25"/>
  <c r="AB455" i="25"/>
  <c r="AC455" i="25"/>
  <c r="AD455" i="25"/>
  <c r="AE455" i="25"/>
  <c r="AF455" i="25"/>
  <c r="AG455" i="25"/>
  <c r="AH455" i="25"/>
  <c r="AI455" i="25"/>
  <c r="AJ455" i="25"/>
  <c r="AK455" i="25"/>
  <c r="AL455" i="25"/>
  <c r="AM455" i="25"/>
  <c r="AN455" i="25"/>
  <c r="AO455" i="25"/>
  <c r="AP455" i="25"/>
  <c r="AQ455" i="25"/>
  <c r="AR455" i="25"/>
  <c r="AS455" i="25"/>
  <c r="AT455" i="25"/>
  <c r="AU455" i="25"/>
  <c r="AV455" i="25"/>
  <c r="AW455" i="25"/>
  <c r="AX455" i="25"/>
  <c r="AY455" i="25"/>
  <c r="AZ455" i="25"/>
  <c r="BA455" i="25"/>
  <c r="BB455" i="25"/>
  <c r="BC455" i="25"/>
  <c r="BD455" i="25"/>
  <c r="BE455" i="25"/>
  <c r="BF455" i="25"/>
  <c r="BG455" i="25"/>
  <c r="BH455" i="25"/>
  <c r="BI455" i="25"/>
  <c r="BJ455" i="25"/>
  <c r="BK455" i="25"/>
  <c r="BL455" i="25"/>
  <c r="BM455" i="25"/>
  <c r="BN455" i="25"/>
  <c r="BO455" i="25"/>
  <c r="BP455" i="25"/>
  <c r="BQ455" i="25"/>
  <c r="BR455" i="25"/>
  <c r="BS455" i="25"/>
  <c r="BT455" i="25"/>
  <c r="BU455" i="25"/>
  <c r="BV455" i="25"/>
  <c r="BW455" i="25"/>
  <c r="BX455" i="25"/>
  <c r="BY455" i="25"/>
  <c r="BZ455" i="25"/>
  <c r="CA455" i="25"/>
  <c r="CB455" i="25"/>
  <c r="CC455" i="25"/>
  <c r="CD455" i="25"/>
  <c r="CE455" i="25"/>
  <c r="CF455" i="25"/>
  <c r="CG455" i="25"/>
  <c r="CH455" i="25"/>
  <c r="CI455" i="25"/>
  <c r="CJ455" i="25"/>
  <c r="CK455" i="25"/>
  <c r="CL455" i="25"/>
  <c r="CM455" i="25"/>
  <c r="D455" i="25"/>
  <c r="E454" i="25"/>
  <c r="F454" i="25"/>
  <c r="G454" i="25"/>
  <c r="H454" i="25"/>
  <c r="I454" i="25"/>
  <c r="J454" i="25"/>
  <c r="K454" i="25"/>
  <c r="L454" i="25"/>
  <c r="M454" i="25"/>
  <c r="N454" i="25"/>
  <c r="O454" i="25"/>
  <c r="P454" i="25"/>
  <c r="Q454" i="25"/>
  <c r="R454" i="25"/>
  <c r="S454" i="25"/>
  <c r="T454" i="25"/>
  <c r="U454" i="25"/>
  <c r="V454" i="25"/>
  <c r="W454" i="25"/>
  <c r="X454" i="25"/>
  <c r="Y454" i="25"/>
  <c r="Z454" i="25"/>
  <c r="AA454" i="25"/>
  <c r="AB454" i="25"/>
  <c r="AC454" i="25"/>
  <c r="AD454" i="25"/>
  <c r="AE454" i="25"/>
  <c r="AF454" i="25"/>
  <c r="AG454" i="25"/>
  <c r="AH454" i="25"/>
  <c r="AI454" i="25"/>
  <c r="AJ454" i="25"/>
  <c r="AK454" i="25"/>
  <c r="AL454" i="25"/>
  <c r="AM454" i="25"/>
  <c r="AN454" i="25"/>
  <c r="AO454" i="25"/>
  <c r="AP454" i="25"/>
  <c r="AQ454" i="25"/>
  <c r="AR454" i="25"/>
  <c r="AS454" i="25"/>
  <c r="AT454" i="25"/>
  <c r="AU454" i="25"/>
  <c r="AV454" i="25"/>
  <c r="AW454" i="25"/>
  <c r="AX454" i="25"/>
  <c r="AY454" i="25"/>
  <c r="AZ454" i="25"/>
  <c r="BA454" i="25"/>
  <c r="BB454" i="25"/>
  <c r="BC454" i="25"/>
  <c r="BD454" i="25"/>
  <c r="BE454" i="25"/>
  <c r="BF454" i="25"/>
  <c r="BG454" i="25"/>
  <c r="BH454" i="25"/>
  <c r="BI454" i="25"/>
  <c r="BJ454" i="25"/>
  <c r="BK454" i="25"/>
  <c r="BL454" i="25"/>
  <c r="BM454" i="25"/>
  <c r="BN454" i="25"/>
  <c r="BO454" i="25"/>
  <c r="BP454" i="25"/>
  <c r="BQ454" i="25"/>
  <c r="BR454" i="25"/>
  <c r="BS454" i="25"/>
  <c r="BT454" i="25"/>
  <c r="BU454" i="25"/>
  <c r="BV454" i="25"/>
  <c r="BW454" i="25"/>
  <c r="BX454" i="25"/>
  <c r="BY454" i="25"/>
  <c r="BZ454" i="25"/>
  <c r="CA454" i="25"/>
  <c r="CB454" i="25"/>
  <c r="CC454" i="25"/>
  <c r="CD454" i="25"/>
  <c r="CE454" i="25"/>
  <c r="CF454" i="25"/>
  <c r="CG454" i="25"/>
  <c r="CH454" i="25"/>
  <c r="CI454" i="25"/>
  <c r="CJ454" i="25"/>
  <c r="CK454" i="25"/>
  <c r="CL454" i="25"/>
  <c r="CM454" i="25"/>
  <c r="D454" i="25"/>
  <c r="E453" i="25"/>
  <c r="F453" i="25"/>
  <c r="G453" i="25"/>
  <c r="H453" i="25"/>
  <c r="I453" i="25"/>
  <c r="J453" i="25"/>
  <c r="K453" i="25"/>
  <c r="L453" i="25"/>
  <c r="M453" i="25"/>
  <c r="N453" i="25"/>
  <c r="O453" i="25"/>
  <c r="P453" i="25"/>
  <c r="Q453" i="25"/>
  <c r="R453" i="25"/>
  <c r="S453" i="25"/>
  <c r="T453" i="25"/>
  <c r="U453" i="25"/>
  <c r="V453" i="25"/>
  <c r="W453" i="25"/>
  <c r="X453" i="25"/>
  <c r="Y453" i="25"/>
  <c r="Z453" i="25"/>
  <c r="AA453" i="25"/>
  <c r="AB453" i="25"/>
  <c r="AC453" i="25"/>
  <c r="AD453" i="25"/>
  <c r="AE453" i="25"/>
  <c r="AF453" i="25"/>
  <c r="AG453" i="25"/>
  <c r="AH453" i="25"/>
  <c r="AI453" i="25"/>
  <c r="AJ453" i="25"/>
  <c r="AK453" i="25"/>
  <c r="AL453" i="25"/>
  <c r="AM453" i="25"/>
  <c r="AN453" i="25"/>
  <c r="AO453" i="25"/>
  <c r="AP453" i="25"/>
  <c r="AQ453" i="25"/>
  <c r="AR453" i="25"/>
  <c r="AS453" i="25"/>
  <c r="AT453" i="25"/>
  <c r="AU453" i="25"/>
  <c r="AV453" i="25"/>
  <c r="AW453" i="25"/>
  <c r="AX453" i="25"/>
  <c r="AY453" i="25"/>
  <c r="AZ453" i="25"/>
  <c r="BA453" i="25"/>
  <c r="BB453" i="25"/>
  <c r="BC453" i="25"/>
  <c r="BD453" i="25"/>
  <c r="BE453" i="25"/>
  <c r="BF453" i="25"/>
  <c r="BG453" i="25"/>
  <c r="BH453" i="25"/>
  <c r="BI453" i="25"/>
  <c r="BJ453" i="25"/>
  <c r="BK453" i="25"/>
  <c r="BL453" i="25"/>
  <c r="BM453" i="25"/>
  <c r="BN453" i="25"/>
  <c r="BO453" i="25"/>
  <c r="BP453" i="25"/>
  <c r="BQ453" i="25"/>
  <c r="BR453" i="25"/>
  <c r="BS453" i="25"/>
  <c r="BT453" i="25"/>
  <c r="BU453" i="25"/>
  <c r="BV453" i="25"/>
  <c r="BW453" i="25"/>
  <c r="BX453" i="25"/>
  <c r="BY453" i="25"/>
  <c r="BZ453" i="25"/>
  <c r="CA453" i="25"/>
  <c r="CB453" i="25"/>
  <c r="CC453" i="25"/>
  <c r="CD453" i="25"/>
  <c r="CE453" i="25"/>
  <c r="CF453" i="25"/>
  <c r="CG453" i="25"/>
  <c r="CH453" i="25"/>
  <c r="CI453" i="25"/>
  <c r="CJ453" i="25"/>
  <c r="CK453" i="25"/>
  <c r="CL453" i="25"/>
  <c r="CM453" i="25"/>
  <c r="D453" i="25"/>
  <c r="E452" i="25"/>
  <c r="F452" i="25"/>
  <c r="G452" i="25"/>
  <c r="H452" i="25"/>
  <c r="I452" i="25"/>
  <c r="J452" i="25"/>
  <c r="K452" i="25"/>
  <c r="L452" i="25"/>
  <c r="M452" i="25"/>
  <c r="N452" i="25"/>
  <c r="O452" i="25"/>
  <c r="P452" i="25"/>
  <c r="Q452" i="25"/>
  <c r="R452" i="25"/>
  <c r="S452" i="25"/>
  <c r="T452" i="25"/>
  <c r="U452" i="25"/>
  <c r="V452" i="25"/>
  <c r="W452" i="25"/>
  <c r="X452" i="25"/>
  <c r="Y452" i="25"/>
  <c r="Z452" i="25"/>
  <c r="AA452" i="25"/>
  <c r="AB452" i="25"/>
  <c r="AC452" i="25"/>
  <c r="AD452" i="25"/>
  <c r="AE452" i="25"/>
  <c r="AF452" i="25"/>
  <c r="AG452" i="25"/>
  <c r="AH452" i="25"/>
  <c r="AI452" i="25"/>
  <c r="AJ452" i="25"/>
  <c r="AK452" i="25"/>
  <c r="AL452" i="25"/>
  <c r="AM452" i="25"/>
  <c r="AN452" i="25"/>
  <c r="AO452" i="25"/>
  <c r="AP452" i="25"/>
  <c r="AQ452" i="25"/>
  <c r="AR452" i="25"/>
  <c r="AS452" i="25"/>
  <c r="AT452" i="25"/>
  <c r="AU452" i="25"/>
  <c r="AV452" i="25"/>
  <c r="AW452" i="25"/>
  <c r="AX452" i="25"/>
  <c r="AY452" i="25"/>
  <c r="AZ452" i="25"/>
  <c r="BA452" i="25"/>
  <c r="BB452" i="25"/>
  <c r="BC452" i="25"/>
  <c r="BD452" i="25"/>
  <c r="BE452" i="25"/>
  <c r="BF452" i="25"/>
  <c r="BG452" i="25"/>
  <c r="BH452" i="25"/>
  <c r="BI452" i="25"/>
  <c r="BJ452" i="25"/>
  <c r="BK452" i="25"/>
  <c r="BL452" i="25"/>
  <c r="BM452" i="25"/>
  <c r="BN452" i="25"/>
  <c r="BO452" i="25"/>
  <c r="BP452" i="25"/>
  <c r="BQ452" i="25"/>
  <c r="BR452" i="25"/>
  <c r="BS452" i="25"/>
  <c r="BT452" i="25"/>
  <c r="BU452" i="25"/>
  <c r="BV452" i="25"/>
  <c r="BW452" i="25"/>
  <c r="BX452" i="25"/>
  <c r="BY452" i="25"/>
  <c r="BZ452" i="25"/>
  <c r="CA452" i="25"/>
  <c r="CB452" i="25"/>
  <c r="CC452" i="25"/>
  <c r="CD452" i="25"/>
  <c r="CE452" i="25"/>
  <c r="CF452" i="25"/>
  <c r="CG452" i="25"/>
  <c r="CH452" i="25"/>
  <c r="CI452" i="25"/>
  <c r="CJ452" i="25"/>
  <c r="CK452" i="25"/>
  <c r="CL452" i="25"/>
  <c r="CM452" i="25"/>
  <c r="D452" i="25"/>
  <c r="CM451" i="25"/>
  <c r="E451" i="25"/>
  <c r="F451" i="25"/>
  <c r="G451" i="25"/>
  <c r="H451" i="25"/>
  <c r="I451" i="25"/>
  <c r="J451" i="25"/>
  <c r="K451" i="25"/>
  <c r="L451" i="25"/>
  <c r="M451" i="25"/>
  <c r="N451" i="25"/>
  <c r="O451" i="25"/>
  <c r="P451" i="25"/>
  <c r="Q451" i="25"/>
  <c r="R451" i="25"/>
  <c r="S451" i="25"/>
  <c r="T451" i="25"/>
  <c r="U451" i="25"/>
  <c r="V451" i="25"/>
  <c r="W451" i="25"/>
  <c r="X451" i="25"/>
  <c r="Y451" i="25"/>
  <c r="Z451" i="25"/>
  <c r="AA451" i="25"/>
  <c r="AB451" i="25"/>
  <c r="AC451" i="25"/>
  <c r="AD451" i="25"/>
  <c r="AE451" i="25"/>
  <c r="AF451" i="25"/>
  <c r="AG451" i="25"/>
  <c r="AH451" i="25"/>
  <c r="AI451" i="25"/>
  <c r="AJ451" i="25"/>
  <c r="AK451" i="25"/>
  <c r="AL451" i="25"/>
  <c r="AM451" i="25"/>
  <c r="AN451" i="25"/>
  <c r="AO451" i="25"/>
  <c r="AP451" i="25"/>
  <c r="AQ451" i="25"/>
  <c r="AR451" i="25"/>
  <c r="AS451" i="25"/>
  <c r="AT451" i="25"/>
  <c r="AU451" i="25"/>
  <c r="AV451" i="25"/>
  <c r="AW451" i="25"/>
  <c r="AX451" i="25"/>
  <c r="AY451" i="25"/>
  <c r="AZ451" i="25"/>
  <c r="BA451" i="25"/>
  <c r="BB451" i="25"/>
  <c r="BC451" i="25"/>
  <c r="BD451" i="25"/>
  <c r="BE451" i="25"/>
  <c r="BF451" i="25"/>
  <c r="BG451" i="25"/>
  <c r="BH451" i="25"/>
  <c r="BI451" i="25"/>
  <c r="BJ451" i="25"/>
  <c r="BK451" i="25"/>
  <c r="BL451" i="25"/>
  <c r="BM451" i="25"/>
  <c r="BN451" i="25"/>
  <c r="BO451" i="25"/>
  <c r="BP451" i="25"/>
  <c r="BQ451" i="25"/>
  <c r="BR451" i="25"/>
  <c r="BS451" i="25"/>
  <c r="BT451" i="25"/>
  <c r="BU451" i="25"/>
  <c r="BV451" i="25"/>
  <c r="BW451" i="25"/>
  <c r="BX451" i="25"/>
  <c r="BY451" i="25"/>
  <c r="BZ451" i="25"/>
  <c r="CA451" i="25"/>
  <c r="CB451" i="25"/>
  <c r="CC451" i="25"/>
  <c r="CD451" i="25"/>
  <c r="CE451" i="25"/>
  <c r="CF451" i="25"/>
  <c r="CG451" i="25"/>
  <c r="CH451" i="25"/>
  <c r="CI451" i="25"/>
  <c r="CJ451" i="25"/>
  <c r="CK451" i="25"/>
  <c r="CL451" i="25"/>
  <c r="CL481" i="25" l="1"/>
  <c r="BZ481" i="25"/>
  <c r="BN481" i="25"/>
  <c r="BB481" i="25"/>
  <c r="AP481" i="25"/>
  <c r="AD481" i="25"/>
  <c r="R481" i="25"/>
  <c r="F481" i="25"/>
  <c r="CK481" i="25"/>
  <c r="CK493" i="25" s="1"/>
  <c r="BY481" i="25"/>
  <c r="BM481" i="25"/>
  <c r="BA481" i="25"/>
  <c r="AO481" i="25"/>
  <c r="AC481" i="25"/>
  <c r="Q481" i="25"/>
  <c r="E481" i="25"/>
  <c r="CJ475" i="25"/>
  <c r="BX475" i="25"/>
  <c r="BL475" i="25"/>
  <c r="AZ475" i="25"/>
  <c r="AN475" i="25"/>
  <c r="AB475" i="25"/>
  <c r="P475" i="25"/>
  <c r="CI475" i="25"/>
  <c r="BW475" i="25"/>
  <c r="BK475" i="25"/>
  <c r="AY475" i="25"/>
  <c r="AM475" i="25"/>
  <c r="AA475" i="25"/>
  <c r="O475" i="25"/>
  <c r="CM481" i="25"/>
  <c r="CA481" i="25"/>
  <c r="BO481" i="25"/>
  <c r="BC481" i="25"/>
  <c r="AQ481" i="25"/>
  <c r="AE481" i="25"/>
  <c r="S481" i="25"/>
  <c r="G481" i="25"/>
  <c r="CC475" i="25"/>
  <c r="BQ475" i="25"/>
  <c r="BE475" i="25"/>
  <c r="AS475" i="25"/>
  <c r="AG475" i="25"/>
  <c r="U475" i="25"/>
  <c r="I475" i="25"/>
  <c r="CG481" i="25"/>
  <c r="BU481" i="25"/>
  <c r="BI481" i="25"/>
  <c r="AW481" i="25"/>
  <c r="AK481" i="25"/>
  <c r="Y481" i="25"/>
  <c r="M481" i="25"/>
  <c r="CK475" i="25"/>
  <c r="BY475" i="25"/>
  <c r="BM475" i="25"/>
  <c r="BA475" i="25"/>
  <c r="AO475" i="25"/>
  <c r="AO493" i="25" s="1"/>
  <c r="AC475" i="25"/>
  <c r="AC493" i="25" s="1"/>
  <c r="Q475" i="25"/>
  <c r="Q493" i="25" s="1"/>
  <c r="E475" i="25"/>
  <c r="E493" i="25" s="1"/>
  <c r="CH475" i="25"/>
  <c r="BV475" i="25"/>
  <c r="BJ475" i="25"/>
  <c r="AX475" i="25"/>
  <c r="AL475" i="25"/>
  <c r="Z475" i="25"/>
  <c r="N475" i="25"/>
  <c r="CD481" i="25"/>
  <c r="BR481" i="25"/>
  <c r="BF481" i="25"/>
  <c r="AT481" i="25"/>
  <c r="AH481" i="25"/>
  <c r="V481" i="25"/>
  <c r="J481" i="25"/>
  <c r="CG475" i="25"/>
  <c r="BU475" i="25"/>
  <c r="BI475" i="25"/>
  <c r="AW475" i="25"/>
  <c r="AK475" i="25"/>
  <c r="Y475" i="25"/>
  <c r="M475" i="25"/>
  <c r="CC481" i="25"/>
  <c r="BQ481" i="25"/>
  <c r="BE481" i="25"/>
  <c r="BE493" i="25" s="1"/>
  <c r="AS481" i="25"/>
  <c r="AG481" i="25"/>
  <c r="U481" i="25"/>
  <c r="I481" i="25"/>
  <c r="CF475" i="25"/>
  <c r="CF493" i="25" s="1"/>
  <c r="BT475" i="25"/>
  <c r="BT493" i="25" s="1"/>
  <c r="BH475" i="25"/>
  <c r="BH493" i="25" s="1"/>
  <c r="AV475" i="25"/>
  <c r="AV493" i="25" s="1"/>
  <c r="AJ475" i="25"/>
  <c r="AJ493" i="25" s="1"/>
  <c r="X475" i="25"/>
  <c r="X493" i="25" s="1"/>
  <c r="L475" i="25"/>
  <c r="L493" i="25" s="1"/>
  <c r="CE475" i="25"/>
  <c r="CE493" i="25" s="1"/>
  <c r="BS475" i="25"/>
  <c r="BS493" i="25" s="1"/>
  <c r="BG475" i="25"/>
  <c r="BG493" i="25" s="1"/>
  <c r="AU475" i="25"/>
  <c r="AU493" i="25" s="1"/>
  <c r="AI475" i="25"/>
  <c r="AI493" i="25" s="1"/>
  <c r="W475" i="25"/>
  <c r="W493" i="25" s="1"/>
  <c r="K475" i="25"/>
  <c r="K493" i="25" s="1"/>
  <c r="CD475" i="25"/>
  <c r="CD493" i="25" s="1"/>
  <c r="BR475" i="25"/>
  <c r="BF475" i="25"/>
  <c r="BF493" i="25" s="1"/>
  <c r="AT475" i="25"/>
  <c r="AH475" i="25"/>
  <c r="V475" i="25"/>
  <c r="J475" i="25"/>
  <c r="D475" i="25"/>
  <c r="D493" i="25" s="1"/>
  <c r="CB475" i="25"/>
  <c r="CB493" i="25" s="1"/>
  <c r="BP475" i="25"/>
  <c r="BP493" i="25" s="1"/>
  <c r="BD475" i="25"/>
  <c r="BD493" i="25" s="1"/>
  <c r="AR475" i="25"/>
  <c r="AR493" i="25" s="1"/>
  <c r="AF475" i="25"/>
  <c r="AF493" i="25" s="1"/>
  <c r="T475" i="25"/>
  <c r="T493" i="25" s="1"/>
  <c r="H475" i="25"/>
  <c r="H493" i="25" s="1"/>
  <c r="CJ481" i="25"/>
  <c r="CJ493" i="25" s="1"/>
  <c r="BX481" i="25"/>
  <c r="BX493" i="25" s="1"/>
  <c r="BL481" i="25"/>
  <c r="AZ481" i="25"/>
  <c r="AN481" i="25"/>
  <c r="AB481" i="25"/>
  <c r="P481" i="25"/>
  <c r="CM475" i="25"/>
  <c r="CM493" i="25" s="1"/>
  <c r="CA475" i="25"/>
  <c r="CA493" i="25" s="1"/>
  <c r="BO475" i="25"/>
  <c r="BC475" i="25"/>
  <c r="AQ475" i="25"/>
  <c r="AE475" i="25"/>
  <c r="S475" i="25"/>
  <c r="S493" i="25" s="1"/>
  <c r="G475" i="25"/>
  <c r="CI481" i="25"/>
  <c r="BW481" i="25"/>
  <c r="BW493" i="25" s="1"/>
  <c r="BK481" i="25"/>
  <c r="BK493" i="25" s="1"/>
  <c r="AY481" i="25"/>
  <c r="AM481" i="25"/>
  <c r="AA481" i="25"/>
  <c r="AA493" i="25" s="1"/>
  <c r="O481" i="25"/>
  <c r="O493" i="25" s="1"/>
  <c r="CL475" i="25"/>
  <c r="CL493" i="25" s="1"/>
  <c r="BZ475" i="25"/>
  <c r="BZ493" i="25" s="1"/>
  <c r="BN475" i="25"/>
  <c r="BN493" i="25" s="1"/>
  <c r="BB475" i="25"/>
  <c r="BB493" i="25" s="1"/>
  <c r="AP475" i="25"/>
  <c r="AP493" i="25" s="1"/>
  <c r="AD475" i="25"/>
  <c r="R475" i="25"/>
  <c r="R493" i="25" s="1"/>
  <c r="F475" i="25"/>
  <c r="CH481" i="25"/>
  <c r="BV481" i="25"/>
  <c r="BJ481" i="25"/>
  <c r="AX481" i="25"/>
  <c r="AL481" i="25"/>
  <c r="Z481" i="25"/>
  <c r="N481" i="25"/>
  <c r="M93" i="26"/>
  <c r="L93" i="26"/>
  <c r="BA493" i="25" l="1"/>
  <c r="AE493" i="25"/>
  <c r="BM493" i="25"/>
  <c r="BY493" i="25"/>
  <c r="I493" i="25"/>
  <c r="AQ493" i="25"/>
  <c r="BC493" i="25"/>
  <c r="U493" i="25"/>
  <c r="CG493" i="25"/>
  <c r="BO493" i="25"/>
  <c r="F493" i="25"/>
  <c r="AB493" i="25"/>
  <c r="AD493" i="25"/>
  <c r="CI493" i="25"/>
  <c r="AZ493" i="25"/>
  <c r="AG493" i="25"/>
  <c r="AN493" i="25"/>
  <c r="BL493" i="25"/>
  <c r="AS493" i="25"/>
  <c r="BQ493" i="25"/>
  <c r="CC493" i="25"/>
  <c r="Y493" i="25"/>
  <c r="G493" i="25"/>
  <c r="AK493" i="25"/>
  <c r="AW493" i="25"/>
  <c r="AM493" i="25"/>
  <c r="AY493" i="25"/>
  <c r="P493" i="25"/>
  <c r="BI493" i="25"/>
  <c r="CH493" i="25"/>
  <c r="BU493" i="25"/>
  <c r="AH493" i="25"/>
  <c r="J493" i="25"/>
  <c r="BR493" i="25"/>
  <c r="M493" i="25"/>
  <c r="BV493" i="25"/>
  <c r="V493" i="25"/>
  <c r="N493" i="25"/>
  <c r="Z493" i="25"/>
  <c r="AL493" i="25"/>
  <c r="AX493" i="25"/>
  <c r="BJ493" i="25"/>
  <c r="AT493" i="25"/>
  <c r="H24" i="11"/>
  <c r="K6" i="26" l="1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5" i="26"/>
  <c r="K93" i="26" l="1"/>
  <c r="A151" i="20"/>
  <c r="A150" i="20"/>
  <c r="A142" i="20"/>
  <c r="A143" i="20"/>
  <c r="A144" i="20"/>
  <c r="A141" i="20"/>
  <c r="A132" i="20"/>
  <c r="A133" i="20"/>
  <c r="A134" i="20"/>
  <c r="A135" i="20"/>
  <c r="A131" i="20"/>
  <c r="A120" i="20"/>
  <c r="A121" i="20"/>
  <c r="A122" i="20"/>
  <c r="A123" i="20"/>
  <c r="A124" i="20"/>
  <c r="A125" i="20"/>
  <c r="A119" i="20"/>
  <c r="A110" i="20"/>
  <c r="A111" i="20"/>
  <c r="A112" i="20"/>
  <c r="A113" i="20"/>
  <c r="A109" i="20"/>
  <c r="A99" i="20"/>
  <c r="A100" i="20"/>
  <c r="A101" i="20"/>
  <c r="A102" i="20"/>
  <c r="A103" i="20"/>
  <c r="A98" i="20"/>
  <c r="A89" i="20"/>
  <c r="A90" i="20"/>
  <c r="A91" i="20"/>
  <c r="A92" i="20"/>
  <c r="A88" i="20"/>
  <c r="A78" i="20"/>
  <c r="A79" i="20"/>
  <c r="A80" i="20"/>
  <c r="A81" i="20"/>
  <c r="A82" i="20"/>
  <c r="A77" i="20"/>
  <c r="A67" i="20"/>
  <c r="A68" i="20"/>
  <c r="A69" i="20"/>
  <c r="A70" i="20"/>
  <c r="A71" i="20"/>
  <c r="A66" i="20"/>
  <c r="A50" i="20"/>
  <c r="A51" i="20"/>
  <c r="A52" i="20"/>
  <c r="A53" i="20"/>
  <c r="A54" i="20"/>
  <c r="A55" i="20"/>
  <c r="A56" i="20"/>
  <c r="A57" i="20"/>
  <c r="A58" i="20"/>
  <c r="A59" i="20"/>
  <c r="A60" i="20"/>
  <c r="A49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31" i="20"/>
  <c r="A17" i="20"/>
  <c r="A18" i="20"/>
  <c r="A19" i="20"/>
  <c r="A20" i="20"/>
  <c r="A21" i="20"/>
  <c r="A22" i="20"/>
  <c r="A23" i="20"/>
  <c r="A24" i="20"/>
  <c r="A25" i="20"/>
  <c r="A16" i="20"/>
  <c r="A5" i="20"/>
  <c r="A6" i="20"/>
  <c r="A7" i="20"/>
  <c r="A8" i="20"/>
  <c r="A9" i="20"/>
  <c r="A10" i="20"/>
  <c r="A4" i="20"/>
  <c r="B151" i="20"/>
  <c r="N151" i="20" s="1"/>
  <c r="B150" i="20"/>
  <c r="N150" i="20" s="1"/>
  <c r="B142" i="20"/>
  <c r="A43" i="23" s="1"/>
  <c r="B143" i="20"/>
  <c r="A76" i="23" s="1"/>
  <c r="B144" i="20"/>
  <c r="A15" i="23" s="1"/>
  <c r="B141" i="20"/>
  <c r="A85" i="23" s="1"/>
  <c r="B132" i="20"/>
  <c r="A26" i="23" s="1"/>
  <c r="B133" i="20"/>
  <c r="A62" i="23" s="1"/>
  <c r="B134" i="20"/>
  <c r="A75" i="23" s="1"/>
  <c r="B135" i="20"/>
  <c r="A63" i="23" s="1"/>
  <c r="B131" i="20"/>
  <c r="A108" i="23" s="1"/>
  <c r="B120" i="20"/>
  <c r="A105" i="23" s="1"/>
  <c r="B121" i="20"/>
  <c r="A106" i="23" s="1"/>
  <c r="B122" i="20"/>
  <c r="A42" i="23" s="1"/>
  <c r="B123" i="20"/>
  <c r="A74" i="23" s="1"/>
  <c r="B124" i="20"/>
  <c r="A107" i="23" s="1"/>
  <c r="B125" i="20"/>
  <c r="A14" i="23" s="1"/>
  <c r="B119" i="20"/>
  <c r="A104" i="23" s="1"/>
  <c r="B110" i="20"/>
  <c r="A25" i="23" s="1"/>
  <c r="B111" i="20"/>
  <c r="A60" i="23" s="1"/>
  <c r="B112" i="20"/>
  <c r="A61" i="23" s="1"/>
  <c r="B113" i="20"/>
  <c r="A13" i="23" s="1"/>
  <c r="B109" i="20"/>
  <c r="A84" i="23" s="1"/>
  <c r="B99" i="20"/>
  <c r="A40" i="23" s="1"/>
  <c r="B100" i="20"/>
  <c r="A24" i="23" s="1"/>
  <c r="B101" i="20"/>
  <c r="A58" i="23" s="1"/>
  <c r="B102" i="20"/>
  <c r="A59" i="23" s="1"/>
  <c r="B103" i="20"/>
  <c r="A41" i="23" s="1"/>
  <c r="B98" i="20"/>
  <c r="A83" i="23" s="1"/>
  <c r="B89" i="20"/>
  <c r="A101" i="23" s="1"/>
  <c r="B90" i="20"/>
  <c r="A102" i="23" s="1"/>
  <c r="B91" i="20"/>
  <c r="A103" i="23" s="1"/>
  <c r="B92" i="20"/>
  <c r="A39" i="23" s="1"/>
  <c r="B88" i="20"/>
  <c r="A100" i="23" s="1"/>
  <c r="B78" i="20"/>
  <c r="A82" i="23" s="1"/>
  <c r="B79" i="20"/>
  <c r="A99" i="23" s="1"/>
  <c r="B80" i="20"/>
  <c r="A38" i="23" s="1"/>
  <c r="B81" i="20"/>
  <c r="A23" i="23" s="1"/>
  <c r="B82" i="20"/>
  <c r="A12" i="23" s="1"/>
  <c r="B77" i="20"/>
  <c r="A81" i="23" s="1"/>
  <c r="B67" i="20"/>
  <c r="A21" i="23" s="1"/>
  <c r="B68" i="20"/>
  <c r="A22" i="23" s="1"/>
  <c r="B69" i="20"/>
  <c r="A57" i="23" s="1"/>
  <c r="B70" i="20"/>
  <c r="A10" i="23" s="1"/>
  <c r="B71" i="20"/>
  <c r="A11" i="23" s="1"/>
  <c r="B66" i="20"/>
  <c r="A98" i="23" s="1"/>
  <c r="B50" i="20"/>
  <c r="A35" i="23" s="1"/>
  <c r="B51" i="20"/>
  <c r="A36" i="23" s="1"/>
  <c r="B52" i="20"/>
  <c r="A73" i="23" s="1"/>
  <c r="B53" i="20"/>
  <c r="A20" i="23" s="1"/>
  <c r="B54" i="20"/>
  <c r="A54" i="23" s="1"/>
  <c r="B55" i="20"/>
  <c r="A55" i="23" s="1"/>
  <c r="B56" i="20"/>
  <c r="A56" i="23" s="1"/>
  <c r="B57" i="20"/>
  <c r="A8" i="23" s="1"/>
  <c r="B58" i="20"/>
  <c r="A9" i="23" s="1"/>
  <c r="B59" i="20"/>
  <c r="A37" i="23" s="1"/>
  <c r="B60" i="20"/>
  <c r="A80" i="23" s="1"/>
  <c r="B49" i="20"/>
  <c r="A34" i="23" s="1"/>
  <c r="B32" i="20"/>
  <c r="A95" i="23" s="1"/>
  <c r="B33" i="20"/>
  <c r="A96" i="23" s="1"/>
  <c r="B34" i="20"/>
  <c r="A97" i="23" s="1"/>
  <c r="B35" i="20"/>
  <c r="A32" i="23" s="1"/>
  <c r="B36" i="20"/>
  <c r="A33" i="23" s="1"/>
  <c r="B37" i="20"/>
  <c r="A49" i="23" s="1"/>
  <c r="B38" i="20"/>
  <c r="A50" i="23" s="1"/>
  <c r="B39" i="20"/>
  <c r="A51" i="23" s="1"/>
  <c r="B40" i="20"/>
  <c r="A52" i="23" s="1"/>
  <c r="B41" i="20"/>
  <c r="A6" i="23" s="1"/>
  <c r="B42" i="20"/>
  <c r="A7" i="23" s="1"/>
  <c r="B43" i="20"/>
  <c r="A53" i="23" s="1"/>
  <c r="B31" i="20"/>
  <c r="A94" i="23" s="1"/>
  <c r="B17" i="20"/>
  <c r="A92" i="23" s="1"/>
  <c r="B18" i="20"/>
  <c r="A69" i="23" s="1"/>
  <c r="B19" i="20"/>
  <c r="A48" i="23" s="1"/>
  <c r="B20" i="20"/>
  <c r="A5" i="23" s="1"/>
  <c r="B21" i="20"/>
  <c r="A70" i="23" s="1"/>
  <c r="B22" i="20"/>
  <c r="A93" i="23" s="1"/>
  <c r="B23" i="20"/>
  <c r="A71" i="23" s="1"/>
  <c r="B24" i="20"/>
  <c r="A72" i="23" s="1"/>
  <c r="B25" i="20"/>
  <c r="A31" i="23" s="1"/>
  <c r="B16" i="20"/>
  <c r="A91" i="23" s="1"/>
  <c r="B5" i="20"/>
  <c r="A30" i="23" s="1"/>
  <c r="B6" i="20"/>
  <c r="A19" i="23" s="1"/>
  <c r="B7" i="20"/>
  <c r="A47" i="23" s="1"/>
  <c r="B8" i="20"/>
  <c r="A90" i="23" s="1"/>
  <c r="B9" i="20"/>
  <c r="A68" i="23" s="1"/>
  <c r="B10" i="20"/>
  <c r="A4" i="23" s="1"/>
  <c r="B4" i="20"/>
  <c r="A89" i="23" s="1"/>
  <c r="B151" i="3"/>
  <c r="A64" i="18" s="1"/>
  <c r="B150" i="3"/>
  <c r="A109" i="18" s="1"/>
  <c r="B142" i="3"/>
  <c r="A43" i="18" s="1"/>
  <c r="B143" i="3"/>
  <c r="A76" i="18" s="1"/>
  <c r="B144" i="3"/>
  <c r="A15" i="18" s="1"/>
  <c r="B141" i="3"/>
  <c r="A85" i="18" s="1"/>
  <c r="B132" i="3"/>
  <c r="A26" i="18" s="1"/>
  <c r="B133" i="3"/>
  <c r="A62" i="18" s="1"/>
  <c r="B134" i="3"/>
  <c r="A75" i="18" s="1"/>
  <c r="B135" i="3"/>
  <c r="A63" i="18" s="1"/>
  <c r="B131" i="3"/>
  <c r="A108" i="18" s="1"/>
  <c r="B120" i="3"/>
  <c r="A105" i="18" s="1"/>
  <c r="B121" i="3"/>
  <c r="A106" i="18" s="1"/>
  <c r="B122" i="3"/>
  <c r="A42" i="18" s="1"/>
  <c r="B123" i="3"/>
  <c r="A74" i="18" s="1"/>
  <c r="B124" i="3"/>
  <c r="A107" i="18" s="1"/>
  <c r="B125" i="3"/>
  <c r="A14" i="18" s="1"/>
  <c r="B119" i="3"/>
  <c r="A104" i="18" s="1"/>
  <c r="B110" i="3"/>
  <c r="A25" i="18" s="1"/>
  <c r="B111" i="3"/>
  <c r="A60" i="18" s="1"/>
  <c r="B112" i="3"/>
  <c r="A61" i="18" s="1"/>
  <c r="B113" i="3"/>
  <c r="A13" i="18" s="1"/>
  <c r="B109" i="3"/>
  <c r="A84" i="18" s="1"/>
  <c r="B99" i="3"/>
  <c r="A40" i="18" s="1"/>
  <c r="B100" i="3"/>
  <c r="A24" i="18" s="1"/>
  <c r="B101" i="3"/>
  <c r="A58" i="18" s="1"/>
  <c r="B102" i="3"/>
  <c r="A59" i="18" s="1"/>
  <c r="B103" i="3"/>
  <c r="A41" i="18" s="1"/>
  <c r="B98" i="3"/>
  <c r="A83" i="18" s="1"/>
  <c r="B89" i="3"/>
  <c r="A101" i="18" s="1"/>
  <c r="B90" i="3"/>
  <c r="A102" i="18" s="1"/>
  <c r="B91" i="3"/>
  <c r="A103" i="18" s="1"/>
  <c r="B92" i="3"/>
  <c r="A39" i="18" s="1"/>
  <c r="B88" i="3"/>
  <c r="A100" i="18" s="1"/>
  <c r="B78" i="3"/>
  <c r="A82" i="18" s="1"/>
  <c r="B79" i="3"/>
  <c r="A99" i="18" s="1"/>
  <c r="B80" i="3"/>
  <c r="A38" i="18" s="1"/>
  <c r="B81" i="3"/>
  <c r="A23" i="18" s="1"/>
  <c r="B82" i="3"/>
  <c r="A12" i="18" s="1"/>
  <c r="B77" i="3"/>
  <c r="J77" i="3" s="1"/>
  <c r="B67" i="3"/>
  <c r="A21" i="18" s="1"/>
  <c r="B68" i="3"/>
  <c r="A22" i="18" s="1"/>
  <c r="B69" i="3"/>
  <c r="A57" i="18" s="1"/>
  <c r="B70" i="3"/>
  <c r="A10" i="18" s="1"/>
  <c r="B71" i="3"/>
  <c r="A11" i="18" s="1"/>
  <c r="B66" i="3"/>
  <c r="A98" i="18" s="1"/>
  <c r="B50" i="3"/>
  <c r="A35" i="18" s="1"/>
  <c r="B51" i="3"/>
  <c r="A36" i="18" s="1"/>
  <c r="B52" i="3"/>
  <c r="A73" i="18" s="1"/>
  <c r="B53" i="3"/>
  <c r="A20" i="18" s="1"/>
  <c r="B54" i="3"/>
  <c r="A54" i="18" s="1"/>
  <c r="B55" i="3"/>
  <c r="A55" i="18" s="1"/>
  <c r="B56" i="3"/>
  <c r="A56" i="18" s="1"/>
  <c r="B57" i="3"/>
  <c r="A8" i="18" s="1"/>
  <c r="B58" i="3"/>
  <c r="A9" i="18" s="1"/>
  <c r="B59" i="3"/>
  <c r="A37" i="18" s="1"/>
  <c r="B60" i="3"/>
  <c r="A80" i="18" s="1"/>
  <c r="B49" i="3"/>
  <c r="A34" i="18" s="1"/>
  <c r="B32" i="3"/>
  <c r="A95" i="18" s="1"/>
  <c r="B33" i="3"/>
  <c r="A96" i="18" s="1"/>
  <c r="B34" i="3"/>
  <c r="A97" i="18" s="1"/>
  <c r="B35" i="3"/>
  <c r="A32" i="18" s="1"/>
  <c r="B36" i="3"/>
  <c r="A33" i="18" s="1"/>
  <c r="B37" i="3"/>
  <c r="A49" i="18" s="1"/>
  <c r="B38" i="3"/>
  <c r="A50" i="18" s="1"/>
  <c r="B39" i="3"/>
  <c r="A51" i="18" s="1"/>
  <c r="B40" i="3"/>
  <c r="A52" i="18" s="1"/>
  <c r="B41" i="3"/>
  <c r="A6" i="18" s="1"/>
  <c r="B42" i="3"/>
  <c r="A7" i="18" s="1"/>
  <c r="B43" i="3"/>
  <c r="A53" i="18" s="1"/>
  <c r="B31" i="3"/>
  <c r="A94" i="18" s="1"/>
  <c r="B17" i="3"/>
  <c r="A92" i="18" s="1"/>
  <c r="B18" i="3"/>
  <c r="A69" i="18" s="1"/>
  <c r="B19" i="3"/>
  <c r="A48" i="18" s="1"/>
  <c r="B20" i="3"/>
  <c r="A5" i="18" s="1"/>
  <c r="B21" i="3"/>
  <c r="A70" i="18" s="1"/>
  <c r="B22" i="3"/>
  <c r="A93" i="18" s="1"/>
  <c r="B23" i="3"/>
  <c r="A71" i="18" s="1"/>
  <c r="B24" i="3"/>
  <c r="A72" i="18" s="1"/>
  <c r="B25" i="3"/>
  <c r="A31" i="18" s="1"/>
  <c r="B16" i="3"/>
  <c r="A91" i="18" s="1"/>
  <c r="B5" i="3"/>
  <c r="A30" i="18" s="1"/>
  <c r="B6" i="3"/>
  <c r="A19" i="18" s="1"/>
  <c r="B7" i="3"/>
  <c r="A47" i="18" s="1"/>
  <c r="B8" i="3"/>
  <c r="A90" i="18" s="1"/>
  <c r="B9" i="3"/>
  <c r="A68" i="18" s="1"/>
  <c r="B10" i="3"/>
  <c r="A4" i="18" s="1"/>
  <c r="B4" i="3"/>
  <c r="A89" i="18" s="1"/>
  <c r="V4" i="11"/>
  <c r="W4" i="11"/>
  <c r="V5" i="11"/>
  <c r="W5" i="11"/>
  <c r="V6" i="11"/>
  <c r="W6" i="11"/>
  <c r="V7" i="11"/>
  <c r="W7" i="11"/>
  <c r="V8" i="11"/>
  <c r="W8" i="11"/>
  <c r="V9" i="11"/>
  <c r="W9" i="11"/>
  <c r="V10" i="11"/>
  <c r="W10" i="11"/>
  <c r="V11" i="11"/>
  <c r="W11" i="11"/>
  <c r="V12" i="11"/>
  <c r="W12" i="11"/>
  <c r="V13" i="11"/>
  <c r="W13" i="11"/>
  <c r="V14" i="11"/>
  <c r="W14" i="11"/>
  <c r="V15" i="11"/>
  <c r="W15" i="11"/>
  <c r="V16" i="11"/>
  <c r="W16" i="11"/>
  <c r="V17" i="11"/>
  <c r="W17" i="11"/>
  <c r="V18" i="11"/>
  <c r="W18" i="11"/>
  <c r="V19" i="11"/>
  <c r="W19" i="11"/>
  <c r="V20" i="11"/>
  <c r="W20" i="11"/>
  <c r="V21" i="11"/>
  <c r="W21" i="11"/>
  <c r="V22" i="11"/>
  <c r="W22" i="11"/>
  <c r="V23" i="11"/>
  <c r="W23" i="11"/>
  <c r="V24" i="11"/>
  <c r="W24" i="11"/>
  <c r="V25" i="11"/>
  <c r="W25" i="11"/>
  <c r="V26" i="11"/>
  <c r="W26" i="11"/>
  <c r="V27" i="11"/>
  <c r="W27" i="11"/>
  <c r="V28" i="11"/>
  <c r="W28" i="11"/>
  <c r="V29" i="11"/>
  <c r="W29" i="11"/>
  <c r="V30" i="11"/>
  <c r="W30" i="11"/>
  <c r="V31" i="11"/>
  <c r="W31" i="11"/>
  <c r="V32" i="11"/>
  <c r="W32" i="11"/>
  <c r="V33" i="11"/>
  <c r="W33" i="11"/>
  <c r="V34" i="11"/>
  <c r="W34" i="11"/>
  <c r="V35" i="11"/>
  <c r="W35" i="11"/>
  <c r="V36" i="11"/>
  <c r="W36" i="11"/>
  <c r="V37" i="11"/>
  <c r="W37" i="11"/>
  <c r="V38" i="11"/>
  <c r="W38" i="11"/>
  <c r="V39" i="11"/>
  <c r="W39" i="11"/>
  <c r="V40" i="11"/>
  <c r="W40" i="11"/>
  <c r="V41" i="11"/>
  <c r="W41" i="11"/>
  <c r="V42" i="11"/>
  <c r="W42" i="11"/>
  <c r="V43" i="11"/>
  <c r="W43" i="11"/>
  <c r="V44" i="11"/>
  <c r="W44" i="11"/>
  <c r="V45" i="11"/>
  <c r="W45" i="11"/>
  <c r="V46" i="11"/>
  <c r="W46" i="11"/>
  <c r="V47" i="11"/>
  <c r="W47" i="11"/>
  <c r="V48" i="11"/>
  <c r="W48" i="11"/>
  <c r="V49" i="11"/>
  <c r="W49" i="11"/>
  <c r="V50" i="11"/>
  <c r="W50" i="11"/>
  <c r="V51" i="11"/>
  <c r="W51" i="11"/>
  <c r="V52" i="11"/>
  <c r="W52" i="11"/>
  <c r="V53" i="11"/>
  <c r="W53" i="11"/>
  <c r="V54" i="11"/>
  <c r="W54" i="11"/>
  <c r="V55" i="11"/>
  <c r="W55" i="11"/>
  <c r="V56" i="11"/>
  <c r="W56" i="11"/>
  <c r="V57" i="11"/>
  <c r="W57" i="11"/>
  <c r="V58" i="11"/>
  <c r="W58" i="11"/>
  <c r="V59" i="11"/>
  <c r="W59" i="11"/>
  <c r="V60" i="11"/>
  <c r="W60" i="11"/>
  <c r="V61" i="11"/>
  <c r="W61" i="11"/>
  <c r="V62" i="11"/>
  <c r="W62" i="11"/>
  <c r="V63" i="11"/>
  <c r="W63" i="11"/>
  <c r="V64" i="11"/>
  <c r="W64" i="11"/>
  <c r="V65" i="11"/>
  <c r="W65" i="11"/>
  <c r="V66" i="11"/>
  <c r="W66" i="11"/>
  <c r="V67" i="11"/>
  <c r="W67" i="11"/>
  <c r="V68" i="11"/>
  <c r="W68" i="11"/>
  <c r="V69" i="11"/>
  <c r="W69" i="11"/>
  <c r="V70" i="11"/>
  <c r="W70" i="11"/>
  <c r="V71" i="11"/>
  <c r="W71" i="11"/>
  <c r="V72" i="11"/>
  <c r="W72" i="11"/>
  <c r="V73" i="11"/>
  <c r="W73" i="11"/>
  <c r="V74" i="11"/>
  <c r="W74" i="11"/>
  <c r="V75" i="11"/>
  <c r="W75" i="11"/>
  <c r="V76" i="11"/>
  <c r="W76" i="11"/>
  <c r="V77" i="11"/>
  <c r="W77" i="11"/>
  <c r="V78" i="11"/>
  <c r="W78" i="11"/>
  <c r="V79" i="11"/>
  <c r="W79" i="11"/>
  <c r="V80" i="11"/>
  <c r="W80" i="11"/>
  <c r="V81" i="11"/>
  <c r="W81" i="11"/>
  <c r="V82" i="11"/>
  <c r="W82" i="11"/>
  <c r="V83" i="11"/>
  <c r="W83" i="11"/>
  <c r="V84" i="11"/>
  <c r="W84" i="11"/>
  <c r="V85" i="11"/>
  <c r="W85" i="11"/>
  <c r="V86" i="11"/>
  <c r="W86" i="11"/>
  <c r="V87" i="11"/>
  <c r="W87" i="11"/>
  <c r="V88" i="11"/>
  <c r="W88" i="11"/>
  <c r="V89" i="11"/>
  <c r="W89" i="11"/>
  <c r="V90" i="11"/>
  <c r="W90" i="11"/>
  <c r="W3" i="11"/>
  <c r="V3" i="1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3" i="11"/>
  <c r="I4" i="11"/>
  <c r="J4" i="11"/>
  <c r="K4" i="11"/>
  <c r="L4" i="11"/>
  <c r="I5" i="11"/>
  <c r="S5" i="11" s="1"/>
  <c r="J5" i="11"/>
  <c r="K5" i="11"/>
  <c r="L5" i="11"/>
  <c r="I6" i="11"/>
  <c r="J6" i="11"/>
  <c r="K6" i="11"/>
  <c r="L6" i="11"/>
  <c r="I7" i="11"/>
  <c r="J7" i="11"/>
  <c r="K7" i="11"/>
  <c r="L7" i="11"/>
  <c r="I8" i="11"/>
  <c r="J8" i="11"/>
  <c r="K8" i="11"/>
  <c r="L8" i="11"/>
  <c r="I9" i="11"/>
  <c r="J9" i="11"/>
  <c r="K9" i="11"/>
  <c r="L9" i="11"/>
  <c r="I10" i="11"/>
  <c r="J10" i="11"/>
  <c r="K10" i="11"/>
  <c r="P10" i="11" s="1"/>
  <c r="L10" i="11"/>
  <c r="I11" i="11"/>
  <c r="N11" i="11" s="1"/>
  <c r="J11" i="11"/>
  <c r="K11" i="11"/>
  <c r="P11" i="11" s="1"/>
  <c r="L11" i="11"/>
  <c r="I12" i="11"/>
  <c r="M12" i="11" s="1"/>
  <c r="J12" i="11"/>
  <c r="K12" i="11"/>
  <c r="L12" i="11"/>
  <c r="I13" i="11"/>
  <c r="M13" i="11" s="1"/>
  <c r="J13" i="11"/>
  <c r="K13" i="11"/>
  <c r="L13" i="11"/>
  <c r="I14" i="11"/>
  <c r="J14" i="11"/>
  <c r="K14" i="11"/>
  <c r="L14" i="11"/>
  <c r="I15" i="11"/>
  <c r="J15" i="11"/>
  <c r="K15" i="11"/>
  <c r="L15" i="11"/>
  <c r="I16" i="11"/>
  <c r="J16" i="11"/>
  <c r="K16" i="11"/>
  <c r="L16" i="11"/>
  <c r="I17" i="11"/>
  <c r="M17" i="11" s="1"/>
  <c r="J17" i="11"/>
  <c r="K17" i="11"/>
  <c r="L17" i="11"/>
  <c r="I18" i="11"/>
  <c r="S18" i="11" s="1"/>
  <c r="J18" i="11"/>
  <c r="K18" i="11"/>
  <c r="L18" i="11"/>
  <c r="I19" i="11"/>
  <c r="M19" i="11" s="1"/>
  <c r="J19" i="11"/>
  <c r="K19" i="11"/>
  <c r="P19" i="11" s="1"/>
  <c r="L19" i="11"/>
  <c r="I20" i="11"/>
  <c r="J20" i="11"/>
  <c r="K20" i="11"/>
  <c r="L20" i="11"/>
  <c r="I21" i="11"/>
  <c r="M21" i="11" s="1"/>
  <c r="J21" i="11"/>
  <c r="K21" i="11"/>
  <c r="P21" i="11" s="1"/>
  <c r="L21" i="11"/>
  <c r="I22" i="11"/>
  <c r="J22" i="11"/>
  <c r="K22" i="11"/>
  <c r="L22" i="11"/>
  <c r="I23" i="11"/>
  <c r="J23" i="11"/>
  <c r="K23" i="11"/>
  <c r="L23" i="11"/>
  <c r="I24" i="11"/>
  <c r="J24" i="11"/>
  <c r="O24" i="11" s="1"/>
  <c r="E35" i="3" s="1"/>
  <c r="D32" i="18" s="1"/>
  <c r="K24" i="11"/>
  <c r="P24" i="11" s="1"/>
  <c r="F35" i="3" s="1"/>
  <c r="E32" i="18" s="1"/>
  <c r="L24" i="11"/>
  <c r="I25" i="11"/>
  <c r="N25" i="11" s="1"/>
  <c r="J25" i="11"/>
  <c r="O25" i="11" s="1"/>
  <c r="K25" i="11"/>
  <c r="P25" i="11" s="1"/>
  <c r="L25" i="11"/>
  <c r="I26" i="11"/>
  <c r="J26" i="11"/>
  <c r="K26" i="11"/>
  <c r="L26" i="11"/>
  <c r="I27" i="11"/>
  <c r="N27" i="11" s="1"/>
  <c r="J27" i="11"/>
  <c r="K27" i="11"/>
  <c r="L27" i="11"/>
  <c r="I28" i="11"/>
  <c r="M28" i="11" s="1"/>
  <c r="J28" i="11"/>
  <c r="K28" i="11"/>
  <c r="L28" i="11"/>
  <c r="I29" i="11"/>
  <c r="M29" i="11" s="1"/>
  <c r="J29" i="11"/>
  <c r="K29" i="11"/>
  <c r="L29" i="11"/>
  <c r="I30" i="11"/>
  <c r="J30" i="11"/>
  <c r="K30" i="11"/>
  <c r="L30" i="11"/>
  <c r="I31" i="11"/>
  <c r="J31" i="11"/>
  <c r="K31" i="11"/>
  <c r="L31" i="11"/>
  <c r="I32" i="11"/>
  <c r="J32" i="11"/>
  <c r="K32" i="11"/>
  <c r="L32" i="11"/>
  <c r="I33" i="11"/>
  <c r="M33" i="11" s="1"/>
  <c r="J33" i="11"/>
  <c r="K33" i="11"/>
  <c r="L33" i="11"/>
  <c r="I34" i="11"/>
  <c r="J34" i="11"/>
  <c r="K34" i="11"/>
  <c r="L34" i="11"/>
  <c r="I35" i="11"/>
  <c r="N35" i="11" s="1"/>
  <c r="J35" i="11"/>
  <c r="O35" i="11" s="1"/>
  <c r="K35" i="11"/>
  <c r="L35" i="11"/>
  <c r="I36" i="11"/>
  <c r="J36" i="11"/>
  <c r="K36" i="11"/>
  <c r="P36" i="11" s="1"/>
  <c r="L36" i="11"/>
  <c r="I37" i="11"/>
  <c r="J37" i="11"/>
  <c r="K37" i="11"/>
  <c r="L37" i="11"/>
  <c r="I38" i="11"/>
  <c r="J38" i="11"/>
  <c r="O38" i="11" s="1"/>
  <c r="E54" i="3" s="1"/>
  <c r="D54" i="18" s="1"/>
  <c r="K38" i="11"/>
  <c r="P38" i="11" s="1"/>
  <c r="F54" i="3" s="1"/>
  <c r="E54" i="18" s="1"/>
  <c r="L38" i="11"/>
  <c r="I39" i="11"/>
  <c r="J39" i="11"/>
  <c r="K39" i="11"/>
  <c r="L39" i="11"/>
  <c r="I40" i="11"/>
  <c r="J40" i="11"/>
  <c r="K40" i="11"/>
  <c r="L40" i="11"/>
  <c r="I41" i="11"/>
  <c r="M41" i="11" s="1"/>
  <c r="J41" i="11"/>
  <c r="K41" i="11"/>
  <c r="L41" i="11"/>
  <c r="I42" i="11"/>
  <c r="M42" i="11" s="1"/>
  <c r="J42" i="11"/>
  <c r="K42" i="11"/>
  <c r="L42" i="11"/>
  <c r="I43" i="11"/>
  <c r="M43" i="11" s="1"/>
  <c r="J43" i="11"/>
  <c r="K43" i="11"/>
  <c r="L43" i="11"/>
  <c r="I44" i="11"/>
  <c r="J44" i="11"/>
  <c r="K44" i="11"/>
  <c r="P44" i="11" s="1"/>
  <c r="L44" i="11"/>
  <c r="I45" i="11"/>
  <c r="N45" i="11" s="1"/>
  <c r="J45" i="11"/>
  <c r="K45" i="11"/>
  <c r="P45" i="11" s="1"/>
  <c r="L45" i="11"/>
  <c r="I46" i="11"/>
  <c r="J46" i="11"/>
  <c r="K46" i="11"/>
  <c r="L46" i="11"/>
  <c r="I47" i="11"/>
  <c r="J47" i="11"/>
  <c r="K47" i="11"/>
  <c r="L47" i="11"/>
  <c r="I48" i="11"/>
  <c r="J48" i="11"/>
  <c r="K48" i="11"/>
  <c r="L48" i="11"/>
  <c r="I49" i="11"/>
  <c r="M49" i="11" s="1"/>
  <c r="J49" i="11"/>
  <c r="O49" i="11" s="1"/>
  <c r="K49" i="11"/>
  <c r="P49" i="11" s="1"/>
  <c r="L49" i="11"/>
  <c r="I50" i="11"/>
  <c r="J50" i="11"/>
  <c r="K50" i="11"/>
  <c r="L50" i="11"/>
  <c r="I51" i="11"/>
  <c r="N51" i="11" s="1"/>
  <c r="J51" i="11"/>
  <c r="K51" i="11"/>
  <c r="L51" i="11"/>
  <c r="I52" i="11"/>
  <c r="N52" i="11" s="1"/>
  <c r="J52" i="11"/>
  <c r="K52" i="11"/>
  <c r="L52" i="11"/>
  <c r="I53" i="11"/>
  <c r="N53" i="11" s="1"/>
  <c r="J53" i="11"/>
  <c r="K53" i="11"/>
  <c r="L53" i="11"/>
  <c r="I54" i="11"/>
  <c r="J54" i="11"/>
  <c r="K54" i="11"/>
  <c r="L54" i="11"/>
  <c r="I55" i="11"/>
  <c r="J55" i="11"/>
  <c r="K55" i="11"/>
  <c r="L55" i="11"/>
  <c r="I56" i="11"/>
  <c r="J56" i="11"/>
  <c r="K56" i="11"/>
  <c r="L56" i="11"/>
  <c r="I57" i="11"/>
  <c r="J57" i="11"/>
  <c r="K57" i="11"/>
  <c r="L57" i="11"/>
  <c r="I58" i="11"/>
  <c r="J58" i="11"/>
  <c r="K58" i="11"/>
  <c r="P58" i="11" s="1"/>
  <c r="L58" i="11"/>
  <c r="I59" i="11"/>
  <c r="N59" i="11" s="1"/>
  <c r="J59" i="11"/>
  <c r="K59" i="11"/>
  <c r="P59" i="11" s="1"/>
  <c r="L59" i="11"/>
  <c r="I60" i="11"/>
  <c r="J60" i="11"/>
  <c r="K60" i="11"/>
  <c r="L60" i="11"/>
  <c r="I61" i="11"/>
  <c r="N61" i="11" s="1"/>
  <c r="J61" i="11"/>
  <c r="K61" i="11"/>
  <c r="L61" i="11"/>
  <c r="I62" i="11"/>
  <c r="J62" i="11"/>
  <c r="K62" i="11"/>
  <c r="L62" i="11"/>
  <c r="I63" i="11"/>
  <c r="J63" i="11"/>
  <c r="K63" i="11"/>
  <c r="L63" i="11"/>
  <c r="I64" i="11"/>
  <c r="J64" i="11"/>
  <c r="K64" i="11"/>
  <c r="L64" i="11"/>
  <c r="I65" i="11"/>
  <c r="N65" i="11" s="1"/>
  <c r="J65" i="11"/>
  <c r="K65" i="11"/>
  <c r="L65" i="11"/>
  <c r="I66" i="11"/>
  <c r="J66" i="11"/>
  <c r="K66" i="11"/>
  <c r="L66" i="11"/>
  <c r="I67" i="11"/>
  <c r="J67" i="11"/>
  <c r="K67" i="11"/>
  <c r="L67" i="11"/>
  <c r="I68" i="11"/>
  <c r="J68" i="11"/>
  <c r="K68" i="11"/>
  <c r="L68" i="11"/>
  <c r="I69" i="11"/>
  <c r="M69" i="11" s="1"/>
  <c r="J69" i="11"/>
  <c r="K69" i="11"/>
  <c r="P69" i="11" s="1"/>
  <c r="L69" i="11"/>
  <c r="I70" i="11"/>
  <c r="J70" i="11"/>
  <c r="K70" i="11"/>
  <c r="L70" i="11"/>
  <c r="I71" i="11"/>
  <c r="J71" i="11"/>
  <c r="O47" i="11" s="1"/>
  <c r="K71" i="11"/>
  <c r="L71" i="11"/>
  <c r="I72" i="11"/>
  <c r="J72" i="11"/>
  <c r="K72" i="11"/>
  <c r="L72" i="11"/>
  <c r="I73" i="11"/>
  <c r="M73" i="11" s="1"/>
  <c r="J73" i="11"/>
  <c r="K73" i="11"/>
  <c r="L73" i="11"/>
  <c r="I74" i="11"/>
  <c r="J74" i="11"/>
  <c r="K74" i="11"/>
  <c r="L74" i="11"/>
  <c r="I75" i="11"/>
  <c r="M75" i="11" s="1"/>
  <c r="J75" i="11"/>
  <c r="O75" i="11" s="1"/>
  <c r="K75" i="11"/>
  <c r="P75" i="11" s="1"/>
  <c r="L75" i="11"/>
  <c r="I76" i="11"/>
  <c r="N76" i="11" s="1"/>
  <c r="J76" i="11"/>
  <c r="K76" i="11"/>
  <c r="L76" i="11"/>
  <c r="I77" i="11"/>
  <c r="M77" i="11" s="1"/>
  <c r="J77" i="11"/>
  <c r="K77" i="11"/>
  <c r="L77" i="11"/>
  <c r="I78" i="11"/>
  <c r="J78" i="11"/>
  <c r="K78" i="11"/>
  <c r="L78" i="11"/>
  <c r="I79" i="11"/>
  <c r="J79" i="11"/>
  <c r="O13" i="11" s="1"/>
  <c r="K79" i="11"/>
  <c r="P13" i="11" s="1"/>
  <c r="L79" i="11"/>
  <c r="I80" i="11"/>
  <c r="J80" i="11"/>
  <c r="K80" i="11"/>
  <c r="L80" i="11"/>
  <c r="I81" i="11"/>
  <c r="S15" i="11" s="1"/>
  <c r="J81" i="11"/>
  <c r="O15" i="11" s="1"/>
  <c r="K81" i="11"/>
  <c r="L81" i="11"/>
  <c r="I82" i="11"/>
  <c r="J82" i="11"/>
  <c r="K82" i="11"/>
  <c r="L82" i="11"/>
  <c r="I83" i="11"/>
  <c r="S59" i="11" s="1"/>
  <c r="J83" i="11"/>
  <c r="K83" i="11"/>
  <c r="L83" i="11"/>
  <c r="I84" i="11"/>
  <c r="J84" i="11"/>
  <c r="K84" i="11"/>
  <c r="L84" i="11"/>
  <c r="I85" i="11"/>
  <c r="M85" i="11" s="1"/>
  <c r="J85" i="11"/>
  <c r="K85" i="11"/>
  <c r="P85" i="11" s="1"/>
  <c r="L85" i="11"/>
  <c r="I86" i="11"/>
  <c r="J86" i="11"/>
  <c r="K86" i="11"/>
  <c r="L86" i="11"/>
  <c r="I87" i="11"/>
  <c r="J87" i="11"/>
  <c r="K87" i="11"/>
  <c r="L87" i="11"/>
  <c r="I88" i="11"/>
  <c r="J88" i="11"/>
  <c r="K88" i="11"/>
  <c r="L88" i="11"/>
  <c r="I89" i="11"/>
  <c r="M89" i="11" s="1"/>
  <c r="J89" i="11"/>
  <c r="K89" i="11"/>
  <c r="L89" i="11"/>
  <c r="I90" i="11"/>
  <c r="N90" i="11" s="1"/>
  <c r="J90" i="11"/>
  <c r="K90" i="11"/>
  <c r="L90" i="11"/>
  <c r="J3" i="11"/>
  <c r="O3" i="11" s="1"/>
  <c r="K3" i="11"/>
  <c r="P3" i="11" s="1"/>
  <c r="L3" i="11"/>
  <c r="I3" i="11"/>
  <c r="H4" i="11"/>
  <c r="R4" i="11" s="1"/>
  <c r="H5" i="11"/>
  <c r="H6" i="11"/>
  <c r="H7" i="11"/>
  <c r="H8" i="11"/>
  <c r="H9" i="11"/>
  <c r="R9" i="11" s="1"/>
  <c r="H10" i="11"/>
  <c r="Q10" i="11" s="1"/>
  <c r="H11" i="11"/>
  <c r="H12" i="11"/>
  <c r="H13" i="11"/>
  <c r="H14" i="11"/>
  <c r="H15" i="11"/>
  <c r="H16" i="11"/>
  <c r="H17" i="11"/>
  <c r="R17" i="11" s="1"/>
  <c r="H18" i="11"/>
  <c r="H19" i="11"/>
  <c r="Q19" i="11" s="1"/>
  <c r="H20" i="11"/>
  <c r="R20" i="11" s="1"/>
  <c r="H21" i="11"/>
  <c r="H22" i="11"/>
  <c r="H23" i="11"/>
  <c r="H25" i="11"/>
  <c r="H26" i="11"/>
  <c r="H27" i="11"/>
  <c r="H28" i="11"/>
  <c r="R28" i="11" s="1"/>
  <c r="H29" i="11"/>
  <c r="Q29" i="11" s="1"/>
  <c r="H30" i="11"/>
  <c r="H31" i="11"/>
  <c r="H32" i="11"/>
  <c r="H33" i="11"/>
  <c r="H34" i="11"/>
  <c r="Q34" i="11" s="1"/>
  <c r="H35" i="11"/>
  <c r="Q35" i="11" s="1"/>
  <c r="H36" i="11"/>
  <c r="H37" i="11"/>
  <c r="H38" i="11"/>
  <c r="H39" i="11"/>
  <c r="H40" i="11"/>
  <c r="H41" i="11"/>
  <c r="H42" i="11"/>
  <c r="H43" i="11"/>
  <c r="H44" i="11"/>
  <c r="H45" i="11"/>
  <c r="H46" i="11"/>
  <c r="H47" i="11"/>
  <c r="H48" i="11"/>
  <c r="H49" i="11"/>
  <c r="H50" i="11"/>
  <c r="H51" i="11"/>
  <c r="H52" i="11"/>
  <c r="H53" i="11"/>
  <c r="H54" i="11"/>
  <c r="H55" i="11"/>
  <c r="H56" i="11"/>
  <c r="H57" i="11"/>
  <c r="H58" i="11"/>
  <c r="H59" i="11"/>
  <c r="Q59" i="11" s="1"/>
  <c r="H60" i="11"/>
  <c r="Q60" i="11" s="1"/>
  <c r="H61" i="11"/>
  <c r="H62" i="11"/>
  <c r="H63" i="11"/>
  <c r="H64" i="11"/>
  <c r="H65" i="11"/>
  <c r="H66" i="11"/>
  <c r="H67" i="11"/>
  <c r="H68" i="11"/>
  <c r="H69" i="11"/>
  <c r="H70" i="11"/>
  <c r="H71" i="11"/>
  <c r="H72" i="11"/>
  <c r="H73" i="11"/>
  <c r="Q73" i="11" s="1"/>
  <c r="H74" i="11"/>
  <c r="H75" i="11"/>
  <c r="H76" i="11"/>
  <c r="H77" i="11"/>
  <c r="H78" i="11"/>
  <c r="H79" i="11"/>
  <c r="H80" i="11"/>
  <c r="H81" i="11"/>
  <c r="H82" i="11"/>
  <c r="H83" i="11"/>
  <c r="R83" i="11" s="1"/>
  <c r="H84" i="11"/>
  <c r="R84" i="11" s="1"/>
  <c r="H85" i="11"/>
  <c r="Q85" i="11" s="1"/>
  <c r="H86" i="11"/>
  <c r="H87" i="11"/>
  <c r="H88" i="11"/>
  <c r="H89" i="11"/>
  <c r="H90" i="11"/>
  <c r="H3" i="11"/>
  <c r="H93" i="26"/>
  <c r="M3" i="11" l="1"/>
  <c r="N3" i="11"/>
  <c r="P15" i="11"/>
  <c r="A81" i="18"/>
  <c r="A109" i="23"/>
  <c r="A64" i="23"/>
  <c r="O12" i="11"/>
  <c r="S25" i="11"/>
  <c r="O33" i="11"/>
  <c r="S46" i="11"/>
  <c r="P30" i="11"/>
  <c r="P33" i="11"/>
  <c r="P47" i="11"/>
  <c r="O55" i="11"/>
  <c r="E81" i="3" s="1"/>
  <c r="D23" i="18" s="1"/>
  <c r="O10" i="11"/>
  <c r="O46" i="11"/>
  <c r="O4" i="11"/>
  <c r="P55" i="11"/>
  <c r="P4" i="11"/>
  <c r="F5" i="3" s="1"/>
  <c r="E30" i="18" s="1"/>
  <c r="S21" i="11"/>
  <c r="X28" i="11"/>
  <c r="AG28" i="11" s="1"/>
  <c r="P5" i="11"/>
  <c r="O44" i="11"/>
  <c r="O5" i="11"/>
  <c r="P26" i="11"/>
  <c r="O26" i="11"/>
  <c r="O29" i="11"/>
  <c r="E40" i="3" s="1"/>
  <c r="D52" i="18" s="1"/>
  <c r="Q4" i="11"/>
  <c r="P29" i="11"/>
  <c r="F40" i="3" s="1"/>
  <c r="E52" i="18" s="1"/>
  <c r="P46" i="11"/>
  <c r="C40" i="3"/>
  <c r="B52" i="18" s="1"/>
  <c r="R21" i="11"/>
  <c r="R35" i="11"/>
  <c r="S19" i="11"/>
  <c r="I25" i="3" s="1"/>
  <c r="H31" i="18" s="1"/>
  <c r="X51" i="11"/>
  <c r="AI51" i="11" s="1"/>
  <c r="X75" i="11"/>
  <c r="AE75" i="11" s="1"/>
  <c r="X83" i="11"/>
  <c r="AC83" i="11" s="1"/>
  <c r="X67" i="11"/>
  <c r="AB67" i="11" s="1"/>
  <c r="X35" i="11"/>
  <c r="AB35" i="11" s="1"/>
  <c r="Q43" i="11"/>
  <c r="X43" i="11"/>
  <c r="Q11" i="11"/>
  <c r="X59" i="11"/>
  <c r="AC59" i="11" s="1"/>
  <c r="X19" i="11"/>
  <c r="P23" i="11"/>
  <c r="P53" i="11"/>
  <c r="F121" i="3" s="1"/>
  <c r="P41" i="11"/>
  <c r="P65" i="11"/>
  <c r="X50" i="11"/>
  <c r="X42" i="11"/>
  <c r="X34" i="11"/>
  <c r="AC34" i="11" s="1"/>
  <c r="X26" i="11"/>
  <c r="X10" i="11"/>
  <c r="X90" i="11"/>
  <c r="X82" i="11"/>
  <c r="X66" i="11"/>
  <c r="AC66" i="11" s="1"/>
  <c r="P7" i="11"/>
  <c r="F8" i="3" s="1"/>
  <c r="E90" i="18" s="1"/>
  <c r="Q26" i="11"/>
  <c r="P67" i="11"/>
  <c r="P17" i="11"/>
  <c r="P31" i="11"/>
  <c r="P39" i="11"/>
  <c r="F55" i="3" s="1"/>
  <c r="E55" i="18" s="1"/>
  <c r="O23" i="11"/>
  <c r="O53" i="11"/>
  <c r="O41" i="11"/>
  <c r="O17" i="11"/>
  <c r="O9" i="11"/>
  <c r="O19" i="11"/>
  <c r="E25" i="3" s="1"/>
  <c r="D31" i="18" s="1"/>
  <c r="O11" i="11"/>
  <c r="P37" i="11"/>
  <c r="F32" i="3" s="1"/>
  <c r="E95" i="18" s="1"/>
  <c r="F25" i="3"/>
  <c r="E31" i="18" s="1"/>
  <c r="Q41" i="11"/>
  <c r="Q33" i="11"/>
  <c r="G40" i="3" s="1"/>
  <c r="F52" i="18" s="1"/>
  <c r="R49" i="11"/>
  <c r="O73" i="11"/>
  <c r="O67" i="11"/>
  <c r="O45" i="11"/>
  <c r="O7" i="11"/>
  <c r="Q65" i="11"/>
  <c r="O65" i="11"/>
  <c r="E101" i="3" s="1"/>
  <c r="D58" i="18" s="1"/>
  <c r="R34" i="11"/>
  <c r="X11" i="11"/>
  <c r="AG11" i="11" s="1"/>
  <c r="F110" i="3"/>
  <c r="E25" i="18" s="1"/>
  <c r="P51" i="11"/>
  <c r="P63" i="11"/>
  <c r="F36" i="3" s="1"/>
  <c r="E33" i="18" s="1"/>
  <c r="P57" i="11"/>
  <c r="P43" i="11"/>
  <c r="P27" i="11"/>
  <c r="F38" i="3" s="1"/>
  <c r="E50" i="18" s="1"/>
  <c r="X89" i="11"/>
  <c r="Y89" i="11" s="1"/>
  <c r="C150" i="20" s="1"/>
  <c r="X81" i="11"/>
  <c r="AE81" i="11" s="1"/>
  <c r="X73" i="11"/>
  <c r="X65" i="11"/>
  <c r="X57" i="11"/>
  <c r="X49" i="11"/>
  <c r="AE49" i="11" s="1"/>
  <c r="X41" i="11"/>
  <c r="X33" i="11"/>
  <c r="AG33" i="11" s="1"/>
  <c r="X17" i="11"/>
  <c r="X9" i="11"/>
  <c r="O69" i="11"/>
  <c r="E110" i="3" s="1"/>
  <c r="D25" i="18" s="1"/>
  <c r="O51" i="11"/>
  <c r="O39" i="11"/>
  <c r="E55" i="3" s="1"/>
  <c r="D55" i="18" s="1"/>
  <c r="Q58" i="11"/>
  <c r="X3" i="11"/>
  <c r="M61" i="11"/>
  <c r="C49" i="3" s="1"/>
  <c r="B34" i="18" s="1"/>
  <c r="N77" i="11"/>
  <c r="N13" i="11"/>
  <c r="Q3" i="11"/>
  <c r="X18" i="11"/>
  <c r="N41" i="11"/>
  <c r="S13" i="11"/>
  <c r="G51" i="3"/>
  <c r="F36" i="18" s="1"/>
  <c r="M11" i="11"/>
  <c r="C17" i="3" s="1"/>
  <c r="B92" i="18" s="1"/>
  <c r="R73" i="11"/>
  <c r="O63" i="11"/>
  <c r="E36" i="3" s="1"/>
  <c r="D33" i="18" s="1"/>
  <c r="O89" i="11"/>
  <c r="O57" i="11"/>
  <c r="E88" i="3" s="1"/>
  <c r="D100" i="18" s="1"/>
  <c r="O85" i="11"/>
  <c r="E141" i="3" s="1"/>
  <c r="D85" i="18" s="1"/>
  <c r="O61" i="11"/>
  <c r="O43" i="11"/>
  <c r="E51" i="3" s="1"/>
  <c r="D36" i="18" s="1"/>
  <c r="O27" i="11"/>
  <c r="E38" i="3" s="1"/>
  <c r="D50" i="18" s="1"/>
  <c r="M53" i="11"/>
  <c r="N75" i="11"/>
  <c r="D121" i="3" s="1"/>
  <c r="Q84" i="11"/>
  <c r="R29" i="11"/>
  <c r="E121" i="3"/>
  <c r="S69" i="11"/>
  <c r="M51" i="11"/>
  <c r="C77" i="3" s="1"/>
  <c r="B81" i="18" s="1"/>
  <c r="N73" i="11"/>
  <c r="R19" i="11"/>
  <c r="F141" i="3"/>
  <c r="E85" i="18" s="1"/>
  <c r="R81" i="11"/>
  <c r="M25" i="11"/>
  <c r="C39" i="3" s="1"/>
  <c r="B51" i="18" s="1"/>
  <c r="N49" i="11"/>
  <c r="D70" i="3" s="1"/>
  <c r="C10" i="18" s="1"/>
  <c r="S83" i="11"/>
  <c r="I90" i="3" s="1"/>
  <c r="H102" i="18" s="1"/>
  <c r="P88" i="11"/>
  <c r="P12" i="11"/>
  <c r="P50" i="11"/>
  <c r="O84" i="11"/>
  <c r="O77" i="11"/>
  <c r="O20" i="11"/>
  <c r="E31" i="3" s="1"/>
  <c r="D94" i="18" s="1"/>
  <c r="X77" i="11"/>
  <c r="X61" i="11"/>
  <c r="X53" i="11"/>
  <c r="X37" i="11"/>
  <c r="AC37" i="11" s="1"/>
  <c r="X29" i="11"/>
  <c r="Z29" i="11" s="1"/>
  <c r="X13" i="11"/>
  <c r="P84" i="11"/>
  <c r="P54" i="11"/>
  <c r="O30" i="11"/>
  <c r="O76" i="11"/>
  <c r="O72" i="11"/>
  <c r="O58" i="11"/>
  <c r="P81" i="11"/>
  <c r="P74" i="11"/>
  <c r="F120" i="3" s="1"/>
  <c r="P72" i="11"/>
  <c r="F16" i="3" s="1"/>
  <c r="E91" i="18" s="1"/>
  <c r="P77" i="11"/>
  <c r="P20" i="11"/>
  <c r="R5" i="11"/>
  <c r="Q5" i="11"/>
  <c r="O37" i="11"/>
  <c r="O90" i="11"/>
  <c r="O88" i="11"/>
  <c r="O31" i="11"/>
  <c r="O34" i="11"/>
  <c r="C121" i="3"/>
  <c r="G141" i="3"/>
  <c r="F85" i="18" s="1"/>
  <c r="F52" i="3"/>
  <c r="E73" i="18" s="1"/>
  <c r="P34" i="11"/>
  <c r="P82" i="11"/>
  <c r="F60" i="3" s="1"/>
  <c r="E80" i="18" s="1"/>
  <c r="P60" i="11"/>
  <c r="O82" i="11"/>
  <c r="O60" i="11"/>
  <c r="E91" i="3" s="1"/>
  <c r="D103" i="18" s="1"/>
  <c r="O68" i="11"/>
  <c r="O50" i="11"/>
  <c r="O54" i="11"/>
  <c r="O36" i="11"/>
  <c r="P68" i="11"/>
  <c r="F89" i="3"/>
  <c r="E101" i="18" s="1"/>
  <c r="R45" i="11"/>
  <c r="Q45" i="11"/>
  <c r="O81" i="11"/>
  <c r="E21" i="3" s="1"/>
  <c r="D70" i="18" s="1"/>
  <c r="O74" i="11"/>
  <c r="E120" i="3" s="1"/>
  <c r="C70" i="3"/>
  <c r="B10" i="18" s="1"/>
  <c r="Q69" i="11"/>
  <c r="X68" i="11"/>
  <c r="X4" i="11"/>
  <c r="D122" i="3"/>
  <c r="Q74" i="11"/>
  <c r="G120" i="3" s="1"/>
  <c r="S66" i="11"/>
  <c r="R74" i="11"/>
  <c r="Q83" i="11"/>
  <c r="G90" i="3" s="1"/>
  <c r="F102" i="18" s="1"/>
  <c r="Q66" i="11"/>
  <c r="Q36" i="11"/>
  <c r="S74" i="11"/>
  <c r="X27" i="11"/>
  <c r="AG27" i="11" s="1"/>
  <c r="M81" i="11"/>
  <c r="N37" i="11"/>
  <c r="D53" i="3" s="1"/>
  <c r="C20" i="18" s="1"/>
  <c r="Q20" i="11"/>
  <c r="R59" i="11"/>
  <c r="S52" i="11"/>
  <c r="Q37" i="11"/>
  <c r="P64" i="11"/>
  <c r="P71" i="11"/>
  <c r="P87" i="11"/>
  <c r="P14" i="11"/>
  <c r="S82" i="11"/>
  <c r="F70" i="3"/>
  <c r="E10" i="18" s="1"/>
  <c r="P76" i="11"/>
  <c r="P16" i="11"/>
  <c r="P66" i="11"/>
  <c r="P42" i="11"/>
  <c r="F17" i="3" s="1"/>
  <c r="E92" i="18" s="1"/>
  <c r="P32" i="11"/>
  <c r="P48" i="11"/>
  <c r="P62" i="11"/>
  <c r="P22" i="11"/>
  <c r="Q76" i="11"/>
  <c r="Q28" i="11"/>
  <c r="O70" i="11"/>
  <c r="O64" i="11"/>
  <c r="E70" i="3"/>
  <c r="D10" i="18" s="1"/>
  <c r="O56" i="11"/>
  <c r="O83" i="11"/>
  <c r="O18" i="11"/>
  <c r="O40" i="11"/>
  <c r="O80" i="11"/>
  <c r="O71" i="11"/>
  <c r="O16" i="11"/>
  <c r="O66" i="11"/>
  <c r="O8" i="11"/>
  <c r="O79" i="11"/>
  <c r="E19" i="3" s="1"/>
  <c r="D48" i="18" s="1"/>
  <c r="O6" i="11"/>
  <c r="O42" i="11"/>
  <c r="O32" i="11"/>
  <c r="O52" i="11"/>
  <c r="O48" i="11"/>
  <c r="E69" i="3" s="1"/>
  <c r="D57" i="18" s="1"/>
  <c r="O28" i="11"/>
  <c r="O87" i="11"/>
  <c r="E143" i="3" s="1"/>
  <c r="D76" i="18" s="1"/>
  <c r="O78" i="11"/>
  <c r="O62" i="11"/>
  <c r="E98" i="3" s="1"/>
  <c r="D83" i="18" s="1"/>
  <c r="O86" i="11"/>
  <c r="O14" i="11"/>
  <c r="O22" i="11"/>
  <c r="E33" i="3" s="1"/>
  <c r="D96" i="18" s="1"/>
  <c r="X25" i="11"/>
  <c r="X86" i="11"/>
  <c r="AC86" i="11" s="1"/>
  <c r="M37" i="11"/>
  <c r="C32" i="3" s="1"/>
  <c r="B95" i="18" s="1"/>
  <c r="O21" i="11"/>
  <c r="R44" i="11"/>
  <c r="S33" i="11"/>
  <c r="I24" i="3"/>
  <c r="H72" i="18" s="1"/>
  <c r="Q12" i="11"/>
  <c r="R85" i="11"/>
  <c r="P70" i="11"/>
  <c r="P56" i="11"/>
  <c r="P79" i="11"/>
  <c r="P28" i="11"/>
  <c r="P90" i="11"/>
  <c r="P73" i="11"/>
  <c r="S42" i="11"/>
  <c r="R10" i="11"/>
  <c r="Q50" i="11"/>
  <c r="Q89" i="11"/>
  <c r="S70" i="11"/>
  <c r="S64" i="11"/>
  <c r="S34" i="11"/>
  <c r="S40" i="11"/>
  <c r="S80" i="11"/>
  <c r="I131" i="3" s="1"/>
  <c r="S8" i="11"/>
  <c r="S79" i="11"/>
  <c r="S6" i="11"/>
  <c r="S32" i="11"/>
  <c r="S48" i="11"/>
  <c r="S78" i="11"/>
  <c r="I124" i="3" s="1"/>
  <c r="S62" i="11"/>
  <c r="S49" i="11"/>
  <c r="S86" i="11"/>
  <c r="S14" i="11"/>
  <c r="S90" i="11"/>
  <c r="S22" i="11"/>
  <c r="X74" i="11"/>
  <c r="AG74" i="11" s="1"/>
  <c r="X58" i="11"/>
  <c r="M67" i="11"/>
  <c r="M35" i="11"/>
  <c r="N89" i="11"/>
  <c r="P61" i="11"/>
  <c r="Q9" i="11"/>
  <c r="R43" i="11"/>
  <c r="S29" i="11"/>
  <c r="S68" i="11"/>
  <c r="S58" i="11"/>
  <c r="P83" i="11"/>
  <c r="F90" i="3" s="1"/>
  <c r="E102" i="18" s="1"/>
  <c r="P18" i="11"/>
  <c r="P40" i="11"/>
  <c r="F66" i="3" s="1"/>
  <c r="E98" i="18" s="1"/>
  <c r="P80" i="11"/>
  <c r="P8" i="11"/>
  <c r="F9" i="3" s="1"/>
  <c r="E68" i="18" s="1"/>
  <c r="P6" i="11"/>
  <c r="P52" i="11"/>
  <c r="P78" i="11"/>
  <c r="P86" i="11"/>
  <c r="Q17" i="11"/>
  <c r="Q61" i="11"/>
  <c r="S56" i="11"/>
  <c r="S71" i="11"/>
  <c r="Q13" i="11"/>
  <c r="Q25" i="11"/>
  <c r="Q42" i="11"/>
  <c r="R60" i="11"/>
  <c r="Q90" i="11"/>
  <c r="M65" i="11"/>
  <c r="M27" i="11"/>
  <c r="N85" i="11"/>
  <c r="N21" i="11"/>
  <c r="O59" i="11"/>
  <c r="P89" i="11"/>
  <c r="P35" i="11"/>
  <c r="P9" i="11"/>
  <c r="Q44" i="11"/>
  <c r="R42" i="11"/>
  <c r="S28" i="11"/>
  <c r="I39" i="3" s="1"/>
  <c r="H51" i="18" s="1"/>
  <c r="R64" i="11"/>
  <c r="H23" i="3" s="1"/>
  <c r="G71" i="18" s="1"/>
  <c r="Q64" i="11"/>
  <c r="R18" i="11"/>
  <c r="Q18" i="11"/>
  <c r="Q77" i="11"/>
  <c r="R77" i="11"/>
  <c r="N88" i="11"/>
  <c r="M88" i="11"/>
  <c r="S3" i="11"/>
  <c r="M82" i="11"/>
  <c r="N82" i="11"/>
  <c r="S30" i="11"/>
  <c r="M76" i="11"/>
  <c r="C122" i="3" s="1"/>
  <c r="M68" i="11"/>
  <c r="N68" i="11"/>
  <c r="S67" i="11"/>
  <c r="S72" i="11"/>
  <c r="M58" i="11"/>
  <c r="N58" i="11"/>
  <c r="M36" i="11"/>
  <c r="N36" i="11"/>
  <c r="X84" i="11"/>
  <c r="X72" i="11"/>
  <c r="AA72" i="11" s="1"/>
  <c r="X56" i="11"/>
  <c r="AD56" i="11" s="1"/>
  <c r="X52" i="11"/>
  <c r="AI52" i="11" s="1"/>
  <c r="X40" i="11"/>
  <c r="Y40" i="11" s="1"/>
  <c r="X12" i="11"/>
  <c r="AA12" i="11" s="1"/>
  <c r="Q21" i="11"/>
  <c r="Q49" i="11"/>
  <c r="S44" i="11"/>
  <c r="R56" i="11"/>
  <c r="H10" i="3" s="1"/>
  <c r="G4" i="18" s="1"/>
  <c r="Q56" i="11"/>
  <c r="R79" i="11"/>
  <c r="Q79" i="11"/>
  <c r="R57" i="11"/>
  <c r="Q57" i="11"/>
  <c r="N86" i="11"/>
  <c r="M86" i="11"/>
  <c r="C142" i="3" s="1"/>
  <c r="S23" i="11"/>
  <c r="N80" i="11"/>
  <c r="M80" i="11"/>
  <c r="C119" i="3" s="1"/>
  <c r="S73" i="11"/>
  <c r="M74" i="11"/>
  <c r="N74" i="11"/>
  <c r="S81" i="11"/>
  <c r="I21" i="3" s="1"/>
  <c r="H70" i="18" s="1"/>
  <c r="N70" i="11"/>
  <c r="M70" i="11"/>
  <c r="C57" i="3" s="1"/>
  <c r="B8" i="18" s="1"/>
  <c r="S41" i="11"/>
  <c r="N62" i="11"/>
  <c r="D101" i="3" s="1"/>
  <c r="C58" i="18" s="1"/>
  <c r="M62" i="11"/>
  <c r="S65" i="11"/>
  <c r="N46" i="11"/>
  <c r="M46" i="11"/>
  <c r="C25" i="3" s="1"/>
  <c r="B31" i="18" s="1"/>
  <c r="N42" i="11"/>
  <c r="D17" i="3" s="1"/>
  <c r="C92" i="18" s="1"/>
  <c r="S11" i="11"/>
  <c r="S31" i="11"/>
  <c r="I6" i="3" s="1"/>
  <c r="H19" i="18" s="1"/>
  <c r="M34" i="11"/>
  <c r="N34" i="11"/>
  <c r="N30" i="11"/>
  <c r="M30" i="11"/>
  <c r="S39" i="11"/>
  <c r="M26" i="11"/>
  <c r="N22" i="11"/>
  <c r="M22" i="11"/>
  <c r="S84" i="11"/>
  <c r="N16" i="11"/>
  <c r="M16" i="11"/>
  <c r="C150" i="3" s="1"/>
  <c r="B109" i="18" s="1"/>
  <c r="S89" i="11"/>
  <c r="S85" i="11"/>
  <c r="M10" i="11"/>
  <c r="C141" i="3" s="1"/>
  <c r="N10" i="11"/>
  <c r="N6" i="11"/>
  <c r="D7" i="3" s="1"/>
  <c r="C47" i="18" s="1"/>
  <c r="M6" i="11"/>
  <c r="C59" i="3" s="1"/>
  <c r="B37" i="18" s="1"/>
  <c r="X80" i="11"/>
  <c r="AC80" i="11" s="1"/>
  <c r="X60" i="11"/>
  <c r="X48" i="11"/>
  <c r="AE48" i="11" s="1"/>
  <c r="X36" i="11"/>
  <c r="Z36" i="11" s="1"/>
  <c r="X24" i="11"/>
  <c r="X8" i="11"/>
  <c r="AG8" i="11" s="1"/>
  <c r="S57" i="11"/>
  <c r="M66" i="11"/>
  <c r="C102" i="3" s="1"/>
  <c r="B59" i="18" s="1"/>
  <c r="R69" i="11"/>
  <c r="R33" i="11"/>
  <c r="N66" i="11"/>
  <c r="N12" i="11"/>
  <c r="R58" i="11"/>
  <c r="S43" i="11"/>
  <c r="Q52" i="11"/>
  <c r="R52" i="11"/>
  <c r="R78" i="11"/>
  <c r="H124" i="3" s="1"/>
  <c r="Q78" i="11"/>
  <c r="R22" i="11"/>
  <c r="H135" i="3" s="1"/>
  <c r="Q22" i="11"/>
  <c r="R30" i="11"/>
  <c r="H5" i="3" s="1"/>
  <c r="G30" i="18" s="1"/>
  <c r="Q30" i="11"/>
  <c r="R67" i="11"/>
  <c r="Q67" i="11"/>
  <c r="G50" i="3" s="1"/>
  <c r="F35" i="18" s="1"/>
  <c r="Q68" i="11"/>
  <c r="R68" i="11"/>
  <c r="Q51" i="11"/>
  <c r="R51" i="11"/>
  <c r="Q27" i="11"/>
  <c r="R27" i="11"/>
  <c r="H38" i="3" s="1"/>
  <c r="G50" i="18" s="1"/>
  <c r="S53" i="11"/>
  <c r="M84" i="11"/>
  <c r="N84" i="11"/>
  <c r="D79" i="3" s="1"/>
  <c r="C99" i="18" s="1"/>
  <c r="N78" i="11"/>
  <c r="M78" i="11"/>
  <c r="S88" i="11"/>
  <c r="N72" i="11"/>
  <c r="M72" i="11"/>
  <c r="S10" i="11"/>
  <c r="N64" i="11"/>
  <c r="M64" i="11"/>
  <c r="C23" i="3" s="1"/>
  <c r="B71" i="18" s="1"/>
  <c r="S17" i="11"/>
  <c r="N56" i="11"/>
  <c r="D82" i="3" s="1"/>
  <c r="C12" i="18" s="1"/>
  <c r="M56" i="11"/>
  <c r="S9" i="11"/>
  <c r="N48" i="11"/>
  <c r="D69" i="3" s="1"/>
  <c r="C57" i="18" s="1"/>
  <c r="M48" i="11"/>
  <c r="S50" i="11"/>
  <c r="N40" i="11"/>
  <c r="D66" i="3" s="1"/>
  <c r="C98" i="18" s="1"/>
  <c r="M40" i="11"/>
  <c r="S45" i="11"/>
  <c r="S54" i="11"/>
  <c r="N32" i="11"/>
  <c r="M32" i="11"/>
  <c r="S24" i="11"/>
  <c r="I35" i="3" s="1"/>
  <c r="H32" i="18" s="1"/>
  <c r="N24" i="11"/>
  <c r="D35" i="3" s="1"/>
  <c r="C32" i="18" s="1"/>
  <c r="M24" i="11"/>
  <c r="C35" i="3" s="1"/>
  <c r="B32" i="18" s="1"/>
  <c r="S63" i="11"/>
  <c r="M18" i="11"/>
  <c r="C24" i="3" s="1"/>
  <c r="B72" i="18" s="1"/>
  <c r="N18" i="11"/>
  <c r="X88" i="11"/>
  <c r="X76" i="11"/>
  <c r="AF76" i="11" s="1"/>
  <c r="X64" i="11"/>
  <c r="X44" i="11"/>
  <c r="AD44" i="11" s="1"/>
  <c r="X32" i="11"/>
  <c r="AF32" i="11" s="1"/>
  <c r="X20" i="11"/>
  <c r="X16" i="11"/>
  <c r="N26" i="11"/>
  <c r="S4" i="11"/>
  <c r="Q75" i="11"/>
  <c r="R75" i="11"/>
  <c r="H134" i="3" s="1"/>
  <c r="R53" i="11"/>
  <c r="Q53" i="11"/>
  <c r="R82" i="11"/>
  <c r="Q82" i="11"/>
  <c r="G133" i="3" s="1"/>
  <c r="M90" i="11"/>
  <c r="S37" i="11"/>
  <c r="M60" i="11"/>
  <c r="N60" i="11"/>
  <c r="N54" i="11"/>
  <c r="M54" i="11"/>
  <c r="S26" i="11"/>
  <c r="M50" i="11"/>
  <c r="C18" i="3" s="1"/>
  <c r="B69" i="18" s="1"/>
  <c r="N50" i="11"/>
  <c r="S12" i="11"/>
  <c r="M44" i="11"/>
  <c r="C110" i="3" s="1"/>
  <c r="B25" i="18" s="1"/>
  <c r="N44" i="11"/>
  <c r="S38" i="11"/>
  <c r="I54" i="3" s="1"/>
  <c r="H54" i="18" s="1"/>
  <c r="N38" i="11"/>
  <c r="D54" i="3" s="1"/>
  <c r="C54" i="18" s="1"/>
  <c r="M38" i="11"/>
  <c r="C54" i="3" s="1"/>
  <c r="B54" i="18" s="1"/>
  <c r="N28" i="11"/>
  <c r="D77" i="3" s="1"/>
  <c r="C81" i="18" s="1"/>
  <c r="S51" i="11"/>
  <c r="M20" i="11"/>
  <c r="C123" i="3" s="1"/>
  <c r="S77" i="11"/>
  <c r="N20" i="11"/>
  <c r="N14" i="11"/>
  <c r="M14" i="11"/>
  <c r="S7" i="11"/>
  <c r="N8" i="11"/>
  <c r="D92" i="3" s="1"/>
  <c r="C39" i="18" s="1"/>
  <c r="M8" i="11"/>
  <c r="S61" i="11"/>
  <c r="M4" i="11"/>
  <c r="C5" i="3" s="1"/>
  <c r="N4" i="11"/>
  <c r="D38" i="3" s="1"/>
  <c r="C50" i="18" s="1"/>
  <c r="S27" i="11"/>
  <c r="X85" i="11"/>
  <c r="AE85" i="11" s="1"/>
  <c r="X69" i="11"/>
  <c r="X45" i="11"/>
  <c r="X21" i="11"/>
  <c r="Y21" i="11" s="1"/>
  <c r="X5" i="11"/>
  <c r="M52" i="11"/>
  <c r="R15" i="11"/>
  <c r="Q15" i="11"/>
  <c r="G91" i="3" s="1"/>
  <c r="F103" i="18" s="1"/>
  <c r="R8" i="11"/>
  <c r="Q8" i="11"/>
  <c r="R14" i="11"/>
  <c r="Q14" i="11"/>
  <c r="N9" i="11"/>
  <c r="Q81" i="11"/>
  <c r="R3" i="11"/>
  <c r="R66" i="11"/>
  <c r="R41" i="11"/>
  <c r="R13" i="11"/>
  <c r="S76" i="11"/>
  <c r="R86" i="11"/>
  <c r="Q86" i="11"/>
  <c r="R46" i="11"/>
  <c r="Q46" i="11"/>
  <c r="G25" i="3" s="1"/>
  <c r="F31" i="18" s="1"/>
  <c r="R31" i="11"/>
  <c r="Q31" i="11"/>
  <c r="R63" i="11"/>
  <c r="Q63" i="11"/>
  <c r="X87" i="11"/>
  <c r="X79" i="11"/>
  <c r="X55" i="11"/>
  <c r="X31" i="11"/>
  <c r="AG31" i="11" s="1"/>
  <c r="X15" i="11"/>
  <c r="AE15" i="11" s="1"/>
  <c r="X7" i="11"/>
  <c r="R70" i="11"/>
  <c r="Q70" i="11"/>
  <c r="R40" i="11"/>
  <c r="Q40" i="11"/>
  <c r="R6" i="11"/>
  <c r="Q6" i="11"/>
  <c r="R62" i="11"/>
  <c r="Q62" i="11"/>
  <c r="N39" i="11"/>
  <c r="M39" i="11"/>
  <c r="C58" i="3" s="1"/>
  <c r="B9" i="18" s="1"/>
  <c r="N31" i="11"/>
  <c r="M31" i="11"/>
  <c r="S87" i="11"/>
  <c r="N23" i="11"/>
  <c r="M23" i="11"/>
  <c r="N15" i="11"/>
  <c r="M15" i="11"/>
  <c r="N7" i="11"/>
  <c r="D151" i="3" s="1"/>
  <c r="C64" i="18" s="1"/>
  <c r="M7" i="11"/>
  <c r="X78" i="11"/>
  <c r="X70" i="11"/>
  <c r="AA70" i="11" s="1"/>
  <c r="X62" i="11"/>
  <c r="AD62" i="11" s="1"/>
  <c r="X54" i="11"/>
  <c r="X46" i="11"/>
  <c r="AF46" i="11" s="1"/>
  <c r="X38" i="11"/>
  <c r="X30" i="11"/>
  <c r="X22" i="11"/>
  <c r="X14" i="11"/>
  <c r="AG14" i="11" s="1"/>
  <c r="X6" i="11"/>
  <c r="AI6" i="11" s="1"/>
  <c r="M59" i="11"/>
  <c r="M45" i="11"/>
  <c r="M9" i="11"/>
  <c r="N83" i="11"/>
  <c r="N69" i="11"/>
  <c r="N33" i="11"/>
  <c r="N19" i="11"/>
  <c r="N5" i="11"/>
  <c r="R90" i="11"/>
  <c r="R76" i="11"/>
  <c r="R65" i="11"/>
  <c r="R37" i="11"/>
  <c r="R26" i="11"/>
  <c r="R12" i="11"/>
  <c r="S75" i="11"/>
  <c r="S36" i="11"/>
  <c r="R32" i="11"/>
  <c r="H43" i="3" s="1"/>
  <c r="G53" i="18" s="1"/>
  <c r="Q32" i="11"/>
  <c r="R72" i="11"/>
  <c r="Q72" i="11"/>
  <c r="X71" i="11"/>
  <c r="AI71" i="11" s="1"/>
  <c r="X63" i="11"/>
  <c r="AI63" i="11" s="1"/>
  <c r="X47" i="11"/>
  <c r="X39" i="11"/>
  <c r="X23" i="11"/>
  <c r="AF23" i="11" s="1"/>
  <c r="R71" i="11"/>
  <c r="Q71" i="11"/>
  <c r="R54" i="11"/>
  <c r="Q54" i="11"/>
  <c r="R24" i="11"/>
  <c r="H35" i="3" s="1"/>
  <c r="G32" i="18" s="1"/>
  <c r="Q24" i="11"/>
  <c r="G35" i="3" s="1"/>
  <c r="F32" i="18" s="1"/>
  <c r="S55" i="11"/>
  <c r="N87" i="11"/>
  <c r="M87" i="11"/>
  <c r="N79" i="11"/>
  <c r="M79" i="11"/>
  <c r="C19" i="3" s="1"/>
  <c r="B48" i="18" s="1"/>
  <c r="S47" i="11"/>
  <c r="N71" i="11"/>
  <c r="M71" i="11"/>
  <c r="N63" i="11"/>
  <c r="D36" i="3" s="1"/>
  <c r="C33" i="18" s="1"/>
  <c r="M63" i="11"/>
  <c r="N55" i="11"/>
  <c r="M55" i="11"/>
  <c r="S16" i="11"/>
  <c r="N47" i="11"/>
  <c r="M47" i="11"/>
  <c r="R55" i="11"/>
  <c r="Q55" i="11"/>
  <c r="R47" i="11"/>
  <c r="H31" i="3" s="1"/>
  <c r="G94" i="18" s="1"/>
  <c r="Q47" i="11"/>
  <c r="R16" i="11"/>
  <c r="Q16" i="11"/>
  <c r="R87" i="11"/>
  <c r="Q87" i="11"/>
  <c r="M83" i="11"/>
  <c r="M5" i="11"/>
  <c r="N57" i="11"/>
  <c r="N43" i="11"/>
  <c r="D51" i="3" s="1"/>
  <c r="C36" i="18" s="1"/>
  <c r="N29" i="11"/>
  <c r="D78" i="3" s="1"/>
  <c r="C82" i="18" s="1"/>
  <c r="R89" i="11"/>
  <c r="R61" i="11"/>
  <c r="R50" i="11"/>
  <c r="R36" i="11"/>
  <c r="R25" i="11"/>
  <c r="H39" i="3" s="1"/>
  <c r="G51" i="18" s="1"/>
  <c r="R11" i="11"/>
  <c r="S60" i="11"/>
  <c r="S35" i="11"/>
  <c r="R80" i="11"/>
  <c r="Q80" i="11"/>
  <c r="R48" i="11"/>
  <c r="Q48" i="11"/>
  <c r="R39" i="11"/>
  <c r="Q39" i="11"/>
  <c r="R23" i="11"/>
  <c r="Q23" i="11"/>
  <c r="R88" i="11"/>
  <c r="Q88" i="11"/>
  <c r="R38" i="11"/>
  <c r="H54" i="3" s="1"/>
  <c r="G54" i="18" s="1"/>
  <c r="Q38" i="11"/>
  <c r="G54" i="3" s="1"/>
  <c r="F54" i="18" s="1"/>
  <c r="R7" i="11"/>
  <c r="Q7" i="11"/>
  <c r="M57" i="11"/>
  <c r="N81" i="11"/>
  <c r="N67" i="11"/>
  <c r="N17" i="11"/>
  <c r="S20" i="11"/>
  <c r="Z151" i="20"/>
  <c r="Z150" i="20"/>
  <c r="N142" i="20"/>
  <c r="Z142" i="20" s="1"/>
  <c r="N143" i="20"/>
  <c r="Z143" i="20" s="1"/>
  <c r="N144" i="20"/>
  <c r="Z144" i="20" s="1"/>
  <c r="N141" i="20"/>
  <c r="Z141" i="20" s="1"/>
  <c r="N132" i="20"/>
  <c r="Z132" i="20" s="1"/>
  <c r="N133" i="20"/>
  <c r="Z133" i="20" s="1"/>
  <c r="N134" i="20"/>
  <c r="Z134" i="20" s="1"/>
  <c r="N135" i="20"/>
  <c r="Z135" i="20" s="1"/>
  <c r="N131" i="20"/>
  <c r="Z131" i="20" s="1"/>
  <c r="N120" i="20"/>
  <c r="Z120" i="20" s="1"/>
  <c r="N121" i="20"/>
  <c r="Z121" i="20" s="1"/>
  <c r="N122" i="20"/>
  <c r="Z122" i="20" s="1"/>
  <c r="N123" i="20"/>
  <c r="Z123" i="20" s="1"/>
  <c r="N124" i="20"/>
  <c r="Z124" i="20" s="1"/>
  <c r="N125" i="20"/>
  <c r="Z125" i="20" s="1"/>
  <c r="N119" i="20"/>
  <c r="Z119" i="20" s="1"/>
  <c r="N110" i="20"/>
  <c r="Z110" i="20" s="1"/>
  <c r="N111" i="20"/>
  <c r="Z111" i="20" s="1"/>
  <c r="N112" i="20"/>
  <c r="Z112" i="20" s="1"/>
  <c r="N113" i="20"/>
  <c r="Z113" i="20" s="1"/>
  <c r="N109" i="20"/>
  <c r="Z109" i="20" s="1"/>
  <c r="N99" i="20"/>
  <c r="Z99" i="20" s="1"/>
  <c r="N100" i="20"/>
  <c r="Z100" i="20" s="1"/>
  <c r="N101" i="20"/>
  <c r="Z101" i="20" s="1"/>
  <c r="N102" i="20"/>
  <c r="Z102" i="20" s="1"/>
  <c r="N103" i="20"/>
  <c r="Z103" i="20" s="1"/>
  <c r="N98" i="20"/>
  <c r="Z98" i="20" s="1"/>
  <c r="N89" i="20"/>
  <c r="Z89" i="20" s="1"/>
  <c r="N90" i="20"/>
  <c r="Z90" i="20" s="1"/>
  <c r="N91" i="20"/>
  <c r="Z91" i="20" s="1"/>
  <c r="N92" i="20"/>
  <c r="Z92" i="20" s="1"/>
  <c r="N88" i="20"/>
  <c r="Z88" i="20" s="1"/>
  <c r="N78" i="20"/>
  <c r="Z78" i="20" s="1"/>
  <c r="N79" i="20"/>
  <c r="Z79" i="20" s="1"/>
  <c r="N80" i="20"/>
  <c r="Z80" i="20" s="1"/>
  <c r="N81" i="20"/>
  <c r="Z81" i="20" s="1"/>
  <c r="N82" i="20"/>
  <c r="Z82" i="20" s="1"/>
  <c r="N77" i="20"/>
  <c r="Z77" i="20" s="1"/>
  <c r="N67" i="20"/>
  <c r="Z67" i="20" s="1"/>
  <c r="N68" i="20"/>
  <c r="Z68" i="20" s="1"/>
  <c r="N69" i="20"/>
  <c r="Z69" i="20" s="1"/>
  <c r="N70" i="20"/>
  <c r="Z70" i="20" s="1"/>
  <c r="N71" i="20"/>
  <c r="Z71" i="20" s="1"/>
  <c r="N66" i="20"/>
  <c r="Z66" i="20" s="1"/>
  <c r="N50" i="20"/>
  <c r="Z50" i="20" s="1"/>
  <c r="N51" i="20"/>
  <c r="Z51" i="20" s="1"/>
  <c r="N52" i="20"/>
  <c r="Z52" i="20" s="1"/>
  <c r="N53" i="20"/>
  <c r="Z53" i="20" s="1"/>
  <c r="N54" i="20"/>
  <c r="Z54" i="20" s="1"/>
  <c r="N55" i="20"/>
  <c r="Z55" i="20" s="1"/>
  <c r="N56" i="20"/>
  <c r="Z56" i="20" s="1"/>
  <c r="N57" i="20"/>
  <c r="Z57" i="20" s="1"/>
  <c r="N58" i="20"/>
  <c r="Z58" i="20" s="1"/>
  <c r="N59" i="20"/>
  <c r="Z59" i="20" s="1"/>
  <c r="N60" i="20"/>
  <c r="Z60" i="20" s="1"/>
  <c r="N49" i="20"/>
  <c r="Z49" i="20" s="1"/>
  <c r="N32" i="20"/>
  <c r="Z32" i="20" s="1"/>
  <c r="N33" i="20"/>
  <c r="Z33" i="20" s="1"/>
  <c r="N34" i="20"/>
  <c r="Z34" i="20" s="1"/>
  <c r="N35" i="20"/>
  <c r="Z35" i="20" s="1"/>
  <c r="N36" i="20"/>
  <c r="Z36" i="20" s="1"/>
  <c r="N37" i="20"/>
  <c r="Z37" i="20" s="1"/>
  <c r="N38" i="20"/>
  <c r="Z38" i="20" s="1"/>
  <c r="N39" i="20"/>
  <c r="Z39" i="20" s="1"/>
  <c r="N40" i="20"/>
  <c r="Z40" i="20" s="1"/>
  <c r="N41" i="20"/>
  <c r="Z41" i="20" s="1"/>
  <c r="N42" i="20"/>
  <c r="Z42" i="20" s="1"/>
  <c r="N43" i="20"/>
  <c r="Z43" i="20" s="1"/>
  <c r="N31" i="20"/>
  <c r="Z31" i="20" s="1"/>
  <c r="N17" i="20"/>
  <c r="Z17" i="20" s="1"/>
  <c r="N18" i="20"/>
  <c r="Z18" i="20" s="1"/>
  <c r="N19" i="20"/>
  <c r="Z19" i="20" s="1"/>
  <c r="N20" i="20"/>
  <c r="Z20" i="20" s="1"/>
  <c r="N21" i="20"/>
  <c r="Z21" i="20" s="1"/>
  <c r="N22" i="20"/>
  <c r="Z22" i="20" s="1"/>
  <c r="N23" i="20"/>
  <c r="Z23" i="20" s="1"/>
  <c r="N24" i="20"/>
  <c r="Z24" i="20" s="1"/>
  <c r="N25" i="20"/>
  <c r="Z25" i="20" s="1"/>
  <c r="N16" i="20"/>
  <c r="Z16" i="20" s="1"/>
  <c r="N5" i="20"/>
  <c r="Z5" i="20" s="1"/>
  <c r="N6" i="20"/>
  <c r="Z6" i="20" s="1"/>
  <c r="N7" i="20"/>
  <c r="Z7" i="20" s="1"/>
  <c r="N8" i="20"/>
  <c r="Z8" i="20" s="1"/>
  <c r="N9" i="20"/>
  <c r="Z9" i="20" s="1"/>
  <c r="N10" i="20"/>
  <c r="Z10" i="20" s="1"/>
  <c r="N4" i="20"/>
  <c r="Z4" i="20" s="1"/>
  <c r="J99" i="3"/>
  <c r="R99" i="3" s="1"/>
  <c r="J100" i="3"/>
  <c r="R100" i="3" s="1"/>
  <c r="J101" i="3"/>
  <c r="R101" i="3" s="1"/>
  <c r="J102" i="3"/>
  <c r="R102" i="3" s="1"/>
  <c r="J103" i="3"/>
  <c r="R103" i="3" s="1"/>
  <c r="J98" i="3"/>
  <c r="R98" i="3" s="1"/>
  <c r="J89" i="3"/>
  <c r="R89" i="3" s="1"/>
  <c r="J90" i="3"/>
  <c r="R90" i="3" s="1"/>
  <c r="J91" i="3"/>
  <c r="R91" i="3" s="1"/>
  <c r="J92" i="3"/>
  <c r="R92" i="3" s="1"/>
  <c r="J88" i="3"/>
  <c r="R88" i="3" s="1"/>
  <c r="J78" i="3"/>
  <c r="R78" i="3" s="1"/>
  <c r="J79" i="3"/>
  <c r="R79" i="3" s="1"/>
  <c r="J80" i="3"/>
  <c r="R80" i="3" s="1"/>
  <c r="J81" i="3"/>
  <c r="R81" i="3" s="1"/>
  <c r="J82" i="3"/>
  <c r="R82" i="3" s="1"/>
  <c r="R77" i="3"/>
  <c r="J67" i="3"/>
  <c r="R67" i="3" s="1"/>
  <c r="J68" i="3"/>
  <c r="R68" i="3" s="1"/>
  <c r="J69" i="3"/>
  <c r="R69" i="3" s="1"/>
  <c r="J70" i="3"/>
  <c r="R70" i="3" s="1"/>
  <c r="J71" i="3"/>
  <c r="R71" i="3" s="1"/>
  <c r="J66" i="3"/>
  <c r="R66" i="3" s="1"/>
  <c r="J50" i="3"/>
  <c r="R50" i="3" s="1"/>
  <c r="J51" i="3"/>
  <c r="R51" i="3" s="1"/>
  <c r="J52" i="3"/>
  <c r="R52" i="3" s="1"/>
  <c r="J53" i="3"/>
  <c r="R53" i="3" s="1"/>
  <c r="J54" i="3"/>
  <c r="R54" i="3" s="1"/>
  <c r="J55" i="3"/>
  <c r="R55" i="3" s="1"/>
  <c r="J56" i="3"/>
  <c r="R56" i="3" s="1"/>
  <c r="J57" i="3"/>
  <c r="R57" i="3" s="1"/>
  <c r="J58" i="3"/>
  <c r="R58" i="3" s="1"/>
  <c r="J59" i="3"/>
  <c r="R59" i="3" s="1"/>
  <c r="J60" i="3"/>
  <c r="R60" i="3" s="1"/>
  <c r="J49" i="3"/>
  <c r="R49" i="3" s="1"/>
  <c r="J32" i="3"/>
  <c r="R32" i="3" s="1"/>
  <c r="J33" i="3"/>
  <c r="R33" i="3" s="1"/>
  <c r="J34" i="3"/>
  <c r="R34" i="3" s="1"/>
  <c r="J35" i="3"/>
  <c r="R35" i="3" s="1"/>
  <c r="J36" i="3"/>
  <c r="R36" i="3" s="1"/>
  <c r="J37" i="3"/>
  <c r="R37" i="3" s="1"/>
  <c r="J38" i="3"/>
  <c r="R38" i="3" s="1"/>
  <c r="J39" i="3"/>
  <c r="R39" i="3" s="1"/>
  <c r="J40" i="3"/>
  <c r="R40" i="3" s="1"/>
  <c r="J41" i="3"/>
  <c r="R41" i="3" s="1"/>
  <c r="J42" i="3"/>
  <c r="R42" i="3" s="1"/>
  <c r="J43" i="3"/>
  <c r="R43" i="3" s="1"/>
  <c r="J31" i="3"/>
  <c r="R31" i="3" s="1"/>
  <c r="J17" i="3"/>
  <c r="R17" i="3" s="1"/>
  <c r="J18" i="3"/>
  <c r="R18" i="3" s="1"/>
  <c r="J19" i="3"/>
  <c r="R19" i="3" s="1"/>
  <c r="J20" i="3"/>
  <c r="R20" i="3" s="1"/>
  <c r="J21" i="3"/>
  <c r="R21" i="3" s="1"/>
  <c r="J22" i="3"/>
  <c r="R22" i="3" s="1"/>
  <c r="J23" i="3"/>
  <c r="R23" i="3" s="1"/>
  <c r="J24" i="3"/>
  <c r="R24" i="3" s="1"/>
  <c r="J25" i="3"/>
  <c r="R25" i="3" s="1"/>
  <c r="J16" i="3"/>
  <c r="R16" i="3" s="1"/>
  <c r="J5" i="3"/>
  <c r="R5" i="3" s="1"/>
  <c r="J6" i="3"/>
  <c r="R6" i="3" s="1"/>
  <c r="J7" i="3"/>
  <c r="R7" i="3" s="1"/>
  <c r="J8" i="3"/>
  <c r="R8" i="3" s="1"/>
  <c r="J9" i="3"/>
  <c r="R9" i="3" s="1"/>
  <c r="J10" i="3"/>
  <c r="R10" i="3" s="1"/>
  <c r="J4" i="3"/>
  <c r="R4" i="3" s="1"/>
  <c r="J151" i="3"/>
  <c r="R151" i="3" s="1"/>
  <c r="J150" i="3"/>
  <c r="R150" i="3" s="1"/>
  <c r="J142" i="3"/>
  <c r="R142" i="3" s="1"/>
  <c r="J143" i="3"/>
  <c r="R143" i="3" s="1"/>
  <c r="J144" i="3"/>
  <c r="R144" i="3" s="1"/>
  <c r="J141" i="3"/>
  <c r="R141" i="3" s="1"/>
  <c r="J132" i="3"/>
  <c r="R132" i="3" s="1"/>
  <c r="J133" i="3"/>
  <c r="R133" i="3" s="1"/>
  <c r="J134" i="3"/>
  <c r="R134" i="3" s="1"/>
  <c r="J135" i="3"/>
  <c r="R135" i="3" s="1"/>
  <c r="J131" i="3"/>
  <c r="R131" i="3" s="1"/>
  <c r="J120" i="3"/>
  <c r="R120" i="3" s="1"/>
  <c r="J121" i="3"/>
  <c r="R121" i="3" s="1"/>
  <c r="J122" i="3"/>
  <c r="R122" i="3" s="1"/>
  <c r="J123" i="3"/>
  <c r="R123" i="3" s="1"/>
  <c r="J124" i="3"/>
  <c r="R124" i="3" s="1"/>
  <c r="J125" i="3"/>
  <c r="R125" i="3" s="1"/>
  <c r="J119" i="3"/>
  <c r="R119" i="3" s="1"/>
  <c r="J110" i="3"/>
  <c r="R110" i="3" s="1"/>
  <c r="J111" i="3"/>
  <c r="R111" i="3" s="1"/>
  <c r="J112" i="3"/>
  <c r="R112" i="3" s="1"/>
  <c r="J113" i="3"/>
  <c r="R113" i="3" s="1"/>
  <c r="J109" i="3"/>
  <c r="R109" i="3" s="1"/>
  <c r="E105" i="18" l="1"/>
  <c r="B106" i="18"/>
  <c r="E106" i="18"/>
  <c r="H107" i="18"/>
  <c r="F105" i="18"/>
  <c r="B42" i="18"/>
  <c r="C42" i="18"/>
  <c r="D106" i="18"/>
  <c r="B74" i="18"/>
  <c r="D105" i="18"/>
  <c r="C106" i="18"/>
  <c r="G107" i="18"/>
  <c r="C4" i="3"/>
  <c r="F21" i="3"/>
  <c r="E70" i="18" s="1"/>
  <c r="E18" i="3"/>
  <c r="D69" i="18" s="1"/>
  <c r="E49" i="3"/>
  <c r="D34" i="18" s="1"/>
  <c r="I36" i="3"/>
  <c r="H33" i="18" s="1"/>
  <c r="F41" i="3"/>
  <c r="E6" i="18" s="1"/>
  <c r="F68" i="3"/>
  <c r="E22" i="18" s="1"/>
  <c r="Z35" i="3"/>
  <c r="I32" i="18"/>
  <c r="Z18" i="3"/>
  <c r="I69" i="18"/>
  <c r="Z52" i="3"/>
  <c r="I73" i="18"/>
  <c r="Z80" i="3"/>
  <c r="I38" i="18"/>
  <c r="Z100" i="3"/>
  <c r="I24" i="18"/>
  <c r="AL23" i="20"/>
  <c r="M71" i="23"/>
  <c r="AL39" i="20"/>
  <c r="M51" i="23"/>
  <c r="AL57" i="20"/>
  <c r="M8" i="23"/>
  <c r="AL68" i="20"/>
  <c r="M22" i="23"/>
  <c r="AL89" i="20"/>
  <c r="M101" i="23"/>
  <c r="AL119" i="20"/>
  <c r="M104" i="23"/>
  <c r="AL141" i="20"/>
  <c r="M85" i="23"/>
  <c r="Z135" i="3"/>
  <c r="I63" i="18"/>
  <c r="AL58" i="20"/>
  <c r="M9" i="23"/>
  <c r="Z134" i="3"/>
  <c r="I75" i="18"/>
  <c r="Z34" i="3"/>
  <c r="I97" i="18"/>
  <c r="Z133" i="3"/>
  <c r="I62" i="18"/>
  <c r="Z17" i="3"/>
  <c r="I92" i="18"/>
  <c r="Z51" i="3"/>
  <c r="I36" i="18"/>
  <c r="Z79" i="3"/>
  <c r="I99" i="18"/>
  <c r="Z99" i="3"/>
  <c r="I40" i="18"/>
  <c r="AL22" i="20"/>
  <c r="M93" i="23"/>
  <c r="AL38" i="20"/>
  <c r="M50" i="23"/>
  <c r="AL56" i="20"/>
  <c r="M56" i="23"/>
  <c r="AL67" i="20"/>
  <c r="M21" i="23"/>
  <c r="AL98" i="20"/>
  <c r="M83" i="23"/>
  <c r="AL125" i="20"/>
  <c r="M14" i="23"/>
  <c r="AL144" i="20"/>
  <c r="M15" i="23"/>
  <c r="Z9" i="3"/>
  <c r="I68" i="18"/>
  <c r="AL90" i="20"/>
  <c r="M102" i="23"/>
  <c r="Z112" i="3"/>
  <c r="I61" i="18"/>
  <c r="Z8" i="3"/>
  <c r="I90" i="18"/>
  <c r="Z111" i="3"/>
  <c r="I60" i="18"/>
  <c r="Z7" i="3"/>
  <c r="I47" i="18"/>
  <c r="Z33" i="3"/>
  <c r="I96" i="18"/>
  <c r="Z110" i="3"/>
  <c r="I25" i="18"/>
  <c r="Z132" i="3"/>
  <c r="I26" i="18"/>
  <c r="Z6" i="3"/>
  <c r="I19" i="18"/>
  <c r="Z31" i="3"/>
  <c r="I94" i="18"/>
  <c r="Z32" i="3"/>
  <c r="I95" i="18"/>
  <c r="Z50" i="3"/>
  <c r="I35" i="18"/>
  <c r="Z78" i="3"/>
  <c r="I82" i="18"/>
  <c r="AL4" i="20"/>
  <c r="M89" i="23"/>
  <c r="AL21" i="20"/>
  <c r="M70" i="23"/>
  <c r="AL37" i="20"/>
  <c r="M49" i="23"/>
  <c r="AL55" i="20"/>
  <c r="M55" i="23"/>
  <c r="AL77" i="20"/>
  <c r="M81" i="23"/>
  <c r="AL103" i="20"/>
  <c r="M41" i="23"/>
  <c r="AL124" i="20"/>
  <c r="M107" i="23"/>
  <c r="AL143" i="20"/>
  <c r="M76" i="23"/>
  <c r="Z19" i="3"/>
  <c r="I48" i="18"/>
  <c r="AL40" i="20"/>
  <c r="M52" i="23"/>
  <c r="Z141" i="3"/>
  <c r="I85" i="18"/>
  <c r="Z66" i="3"/>
  <c r="I98" i="18"/>
  <c r="AL20" i="20"/>
  <c r="M5" i="23"/>
  <c r="AL82" i="20"/>
  <c r="M12" i="23"/>
  <c r="AL102" i="20"/>
  <c r="M59" i="23"/>
  <c r="AL123" i="20"/>
  <c r="M74" i="23"/>
  <c r="AL142" i="20"/>
  <c r="M43" i="23"/>
  <c r="Z53" i="3"/>
  <c r="I20" i="18"/>
  <c r="Z43" i="3"/>
  <c r="I53" i="18"/>
  <c r="Z88" i="3"/>
  <c r="I100" i="18"/>
  <c r="AL54" i="20"/>
  <c r="M54" i="23"/>
  <c r="Z125" i="3"/>
  <c r="I14" i="18"/>
  <c r="Z144" i="3"/>
  <c r="I15" i="18"/>
  <c r="Z16" i="3"/>
  <c r="I91" i="18"/>
  <c r="Z42" i="3"/>
  <c r="I7" i="18"/>
  <c r="Z60" i="3"/>
  <c r="I80" i="18"/>
  <c r="Z71" i="3"/>
  <c r="I11" i="18"/>
  <c r="Z92" i="3"/>
  <c r="I39" i="18"/>
  <c r="AL9" i="20"/>
  <c r="M68" i="23"/>
  <c r="AL19" i="20"/>
  <c r="M48" i="23"/>
  <c r="AL35" i="20"/>
  <c r="M32" i="23"/>
  <c r="AL53" i="20"/>
  <c r="M20" i="23"/>
  <c r="AL81" i="20"/>
  <c r="M23" i="23"/>
  <c r="AL101" i="20"/>
  <c r="M58" i="23"/>
  <c r="AL122" i="20"/>
  <c r="M42" i="23"/>
  <c r="Z101" i="3"/>
  <c r="I58" i="18"/>
  <c r="Z119" i="3"/>
  <c r="I104" i="18"/>
  <c r="Z5" i="3"/>
  <c r="I30" i="18"/>
  <c r="Z49" i="3"/>
  <c r="I34" i="18"/>
  <c r="AL10" i="20"/>
  <c r="M4" i="23"/>
  <c r="AL36" i="20"/>
  <c r="M33" i="23"/>
  <c r="Z124" i="3"/>
  <c r="I107" i="18"/>
  <c r="Z143" i="3"/>
  <c r="I76" i="18"/>
  <c r="Z25" i="3"/>
  <c r="I31" i="18"/>
  <c r="Z41" i="3"/>
  <c r="I6" i="18"/>
  <c r="Z59" i="3"/>
  <c r="I37" i="18"/>
  <c r="Z70" i="3"/>
  <c r="I10" i="18"/>
  <c r="Z91" i="3"/>
  <c r="I103" i="18"/>
  <c r="AL8" i="20"/>
  <c r="M90" i="23"/>
  <c r="AL18" i="20"/>
  <c r="M69" i="23"/>
  <c r="AL34" i="20"/>
  <c r="M97" i="23"/>
  <c r="AL52" i="20"/>
  <c r="M73" i="23"/>
  <c r="AL80" i="20"/>
  <c r="M38" i="23"/>
  <c r="AL100" i="20"/>
  <c r="M24" i="23"/>
  <c r="AL121" i="20"/>
  <c r="M106" i="23"/>
  <c r="Z81" i="3"/>
  <c r="I23" i="18"/>
  <c r="AL132" i="20"/>
  <c r="M26" i="23"/>
  <c r="Z24" i="3"/>
  <c r="I72" i="18"/>
  <c r="Z58" i="3"/>
  <c r="I9" i="18"/>
  <c r="AL17" i="20"/>
  <c r="M92" i="23"/>
  <c r="AL99" i="20"/>
  <c r="M40" i="23"/>
  <c r="Z122" i="3"/>
  <c r="I42" i="18"/>
  <c r="Z150" i="3"/>
  <c r="I109" i="18"/>
  <c r="Z23" i="3"/>
  <c r="I71" i="18"/>
  <c r="Z39" i="3"/>
  <c r="I51" i="18"/>
  <c r="Z57" i="3"/>
  <c r="I8" i="18"/>
  <c r="Z68" i="3"/>
  <c r="I22" i="18"/>
  <c r="Z89" i="3"/>
  <c r="I101" i="18"/>
  <c r="AL6" i="20"/>
  <c r="M19" i="23"/>
  <c r="AL31" i="20"/>
  <c r="M94" i="23"/>
  <c r="AL32" i="20"/>
  <c r="M95" i="23"/>
  <c r="AL50" i="20"/>
  <c r="M35" i="23"/>
  <c r="AL78" i="20"/>
  <c r="M82" i="23"/>
  <c r="AL109" i="20"/>
  <c r="M84" i="23"/>
  <c r="AL131" i="20"/>
  <c r="M108" i="23"/>
  <c r="Z113" i="3"/>
  <c r="I13" i="18"/>
  <c r="AL69" i="20"/>
  <c r="M57" i="23"/>
  <c r="Z142" i="3"/>
  <c r="I43" i="18"/>
  <c r="Z90" i="3"/>
  <c r="I102" i="18"/>
  <c r="AL79" i="20"/>
  <c r="M99" i="23"/>
  <c r="Z121" i="3"/>
  <c r="I106" i="18"/>
  <c r="Z151" i="3"/>
  <c r="I64" i="18"/>
  <c r="Z22" i="3"/>
  <c r="I93" i="18"/>
  <c r="Z38" i="3"/>
  <c r="I50" i="18"/>
  <c r="Z56" i="3"/>
  <c r="I56" i="18"/>
  <c r="Z67" i="3"/>
  <c r="I21" i="18"/>
  <c r="Z98" i="3"/>
  <c r="I83" i="18"/>
  <c r="AL5" i="20"/>
  <c r="M30" i="23"/>
  <c r="AL43" i="20"/>
  <c r="M53" i="23"/>
  <c r="AL49" i="20"/>
  <c r="M34" i="23"/>
  <c r="AL66" i="20"/>
  <c r="M98" i="23"/>
  <c r="AL88" i="20"/>
  <c r="M100" i="23"/>
  <c r="AL113" i="20"/>
  <c r="M13" i="23"/>
  <c r="AL135" i="20"/>
  <c r="M63" i="23"/>
  <c r="AL110" i="20"/>
  <c r="M25" i="23"/>
  <c r="Z123" i="3"/>
  <c r="I74" i="18"/>
  <c r="Z69" i="3"/>
  <c r="I57" i="18"/>
  <c r="AL33" i="20"/>
  <c r="M96" i="23"/>
  <c r="AL120" i="20"/>
  <c r="M105" i="23"/>
  <c r="Z120" i="3"/>
  <c r="I105" i="18"/>
  <c r="Z4" i="3"/>
  <c r="I89" i="18"/>
  <c r="Z21" i="3"/>
  <c r="I70" i="18"/>
  <c r="Z37" i="3"/>
  <c r="I49" i="18"/>
  <c r="Z55" i="3"/>
  <c r="I55" i="18"/>
  <c r="Z77" i="3"/>
  <c r="I81" i="18"/>
  <c r="Z103" i="3"/>
  <c r="I41" i="18"/>
  <c r="AL16" i="20"/>
  <c r="M91" i="23"/>
  <c r="AL42" i="20"/>
  <c r="M7" i="23"/>
  <c r="AL60" i="20"/>
  <c r="M80" i="23"/>
  <c r="AL71" i="20"/>
  <c r="M11" i="23"/>
  <c r="AL92" i="20"/>
  <c r="M39" i="23"/>
  <c r="AL112" i="20"/>
  <c r="M61" i="23"/>
  <c r="AL134" i="20"/>
  <c r="M75" i="23"/>
  <c r="AL24" i="20"/>
  <c r="M72" i="23"/>
  <c r="Z40" i="3"/>
  <c r="I52" i="18"/>
  <c r="AL7" i="20"/>
  <c r="M47" i="23"/>
  <c r="AL51" i="20"/>
  <c r="M36" i="23"/>
  <c r="Z109" i="3"/>
  <c r="I84" i="18"/>
  <c r="Z131" i="3"/>
  <c r="I108" i="18"/>
  <c r="Z10" i="3"/>
  <c r="I4" i="18"/>
  <c r="Z20" i="3"/>
  <c r="I5" i="18"/>
  <c r="Z36" i="3"/>
  <c r="I33" i="18"/>
  <c r="Z54" i="3"/>
  <c r="I54" i="18"/>
  <c r="Z82" i="3"/>
  <c r="I12" i="18"/>
  <c r="Z102" i="3"/>
  <c r="I59" i="18"/>
  <c r="AL25" i="20"/>
  <c r="M31" i="23"/>
  <c r="AL41" i="20"/>
  <c r="M6" i="23"/>
  <c r="AL59" i="20"/>
  <c r="M37" i="23"/>
  <c r="AL70" i="20"/>
  <c r="M10" i="23"/>
  <c r="AL91" i="20"/>
  <c r="M103" i="23"/>
  <c r="AL111" i="20"/>
  <c r="M60" i="23"/>
  <c r="AL133" i="20"/>
  <c r="M62" i="23"/>
  <c r="B85" i="18"/>
  <c r="G63" i="18"/>
  <c r="H108" i="18"/>
  <c r="B104" i="18"/>
  <c r="F62" i="18"/>
  <c r="B43" i="18"/>
  <c r="G75" i="18"/>
  <c r="AL150" i="20"/>
  <c r="M109" i="23"/>
  <c r="AL151" i="20"/>
  <c r="M64" i="23"/>
  <c r="F49" i="3"/>
  <c r="E34" i="18" s="1"/>
  <c r="E5" i="3"/>
  <c r="D30" i="18" s="1"/>
  <c r="E16" i="3"/>
  <c r="D91" i="18" s="1"/>
  <c r="E6" i="3"/>
  <c r="D19" i="18" s="1"/>
  <c r="I67" i="3"/>
  <c r="H21" i="18" s="1"/>
  <c r="AE28" i="11"/>
  <c r="AI28" i="11"/>
  <c r="E67" i="3"/>
  <c r="D21" i="18" s="1"/>
  <c r="F81" i="3"/>
  <c r="E23" i="18" s="1"/>
  <c r="AH28" i="11"/>
  <c r="AD28" i="11"/>
  <c r="AC28" i="11"/>
  <c r="AF28" i="11"/>
  <c r="AB28" i="11"/>
  <c r="Y28" i="11"/>
  <c r="I32" i="3"/>
  <c r="H95" i="18" s="1"/>
  <c r="AA28" i="11"/>
  <c r="Z28" i="11"/>
  <c r="AI75" i="11"/>
  <c r="F6" i="3"/>
  <c r="E19" i="18" s="1"/>
  <c r="E60" i="3"/>
  <c r="D80" i="18" s="1"/>
  <c r="Z51" i="11"/>
  <c r="D77" i="20" s="1"/>
  <c r="C81" i="23" s="1"/>
  <c r="AE51" i="11"/>
  <c r="I77" i="20" s="1"/>
  <c r="H81" i="23" s="1"/>
  <c r="AF51" i="11"/>
  <c r="J77" i="20" s="1"/>
  <c r="I81" i="23" s="1"/>
  <c r="Y11" i="11"/>
  <c r="AC11" i="11"/>
  <c r="AF11" i="11"/>
  <c r="Z75" i="11"/>
  <c r="AD11" i="11"/>
  <c r="AH75" i="11"/>
  <c r="AG75" i="11"/>
  <c r="AD29" i="11"/>
  <c r="H40" i="20" s="1"/>
  <c r="G52" i="23" s="1"/>
  <c r="H70" i="3"/>
  <c r="G10" i="18" s="1"/>
  <c r="AI29" i="11"/>
  <c r="M40" i="20" s="1"/>
  <c r="L52" i="23" s="1"/>
  <c r="AG34" i="11"/>
  <c r="K50" i="20" s="1"/>
  <c r="J35" i="23" s="1"/>
  <c r="AC29" i="11"/>
  <c r="G40" i="20" s="1"/>
  <c r="F52" i="23" s="1"/>
  <c r="Z34" i="11"/>
  <c r="D50" i="20" s="1"/>
  <c r="C35" i="23" s="1"/>
  <c r="AF29" i="11"/>
  <c r="J40" i="20" s="1"/>
  <c r="I52" i="23" s="1"/>
  <c r="AB34" i="11"/>
  <c r="F50" i="20" s="1"/>
  <c r="E35" i="23" s="1"/>
  <c r="AH29" i="11"/>
  <c r="L40" i="20" s="1"/>
  <c r="K52" i="23" s="1"/>
  <c r="AD34" i="11"/>
  <c r="H50" i="20" s="1"/>
  <c r="G35" i="23" s="1"/>
  <c r="AG29" i="11"/>
  <c r="K40" i="20" s="1"/>
  <c r="J52" i="23" s="1"/>
  <c r="AE34" i="11"/>
  <c r="I50" i="20" s="1"/>
  <c r="H35" i="23" s="1"/>
  <c r="F37" i="3"/>
  <c r="E49" i="18" s="1"/>
  <c r="AF34" i="11"/>
  <c r="J50" i="20" s="1"/>
  <c r="I35" i="23" s="1"/>
  <c r="AH34" i="11"/>
  <c r="L50" i="20" s="1"/>
  <c r="K35" i="23" s="1"/>
  <c r="AA34" i="11"/>
  <c r="E50" i="20" s="1"/>
  <c r="D35" i="23" s="1"/>
  <c r="AF59" i="11"/>
  <c r="J90" i="20" s="1"/>
  <c r="I102" i="23" s="1"/>
  <c r="E66" i="3"/>
  <c r="D98" i="18" s="1"/>
  <c r="Y59" i="11"/>
  <c r="C90" i="20" s="1"/>
  <c r="B102" i="23" s="1"/>
  <c r="F67" i="3"/>
  <c r="E21" i="18" s="1"/>
  <c r="AA59" i="11"/>
  <c r="E90" i="20" s="1"/>
  <c r="D102" i="23" s="1"/>
  <c r="Z59" i="11"/>
  <c r="D90" i="20" s="1"/>
  <c r="C102" i="23" s="1"/>
  <c r="AH59" i="11"/>
  <c r="L90" i="20" s="1"/>
  <c r="K102" i="23" s="1"/>
  <c r="AB59" i="11"/>
  <c r="F90" i="20" s="1"/>
  <c r="E102" i="23" s="1"/>
  <c r="H119" i="3"/>
  <c r="G104" i="18" s="1"/>
  <c r="AE59" i="11"/>
  <c r="I90" i="20" s="1"/>
  <c r="H102" i="23" s="1"/>
  <c r="AI59" i="11"/>
  <c r="M90" i="20" s="1"/>
  <c r="L102" i="23" s="1"/>
  <c r="E37" i="3"/>
  <c r="D49" i="18" s="1"/>
  <c r="H6" i="3"/>
  <c r="G19" i="18" s="1"/>
  <c r="AA81" i="11"/>
  <c r="AB81" i="11"/>
  <c r="F132" i="20" s="1"/>
  <c r="E26" i="23" s="1"/>
  <c r="G5" i="3"/>
  <c r="F30" i="18" s="1"/>
  <c r="E119" i="3"/>
  <c r="D104" i="18" s="1"/>
  <c r="E10" i="3"/>
  <c r="D4" i="18" s="1"/>
  <c r="AA27" i="11"/>
  <c r="H25" i="3"/>
  <c r="G31" i="18" s="1"/>
  <c r="AA51" i="11"/>
  <c r="E77" i="20" s="1"/>
  <c r="D81" i="23" s="1"/>
  <c r="H16" i="3"/>
  <c r="G91" i="18" s="1"/>
  <c r="AG51" i="11"/>
  <c r="K77" i="20" s="1"/>
  <c r="J81" i="23" s="1"/>
  <c r="Z81" i="11"/>
  <c r="D132" i="20" s="1"/>
  <c r="C26" i="23" s="1"/>
  <c r="AC51" i="11"/>
  <c r="G77" i="20" s="1"/>
  <c r="F81" i="23" s="1"/>
  <c r="F77" i="3"/>
  <c r="E81" i="18" s="1"/>
  <c r="AF81" i="11"/>
  <c r="J132" i="20" s="1"/>
  <c r="I26" i="23" s="1"/>
  <c r="AH51" i="11"/>
  <c r="L77" i="20" s="1"/>
  <c r="K81" i="23" s="1"/>
  <c r="AG81" i="11"/>
  <c r="K132" i="20" s="1"/>
  <c r="J26" i="23" s="1"/>
  <c r="AB51" i="11"/>
  <c r="F77" i="20" s="1"/>
  <c r="E81" i="23" s="1"/>
  <c r="H32" i="3"/>
  <c r="G95" i="18" s="1"/>
  <c r="H51" i="3"/>
  <c r="G36" i="18" s="1"/>
  <c r="F4" i="3"/>
  <c r="E89" i="18" s="1"/>
  <c r="D123" i="3"/>
  <c r="F103" i="3"/>
  <c r="E41" i="18" s="1"/>
  <c r="AA29" i="11"/>
  <c r="E40" i="20" s="1"/>
  <c r="D52" i="23" s="1"/>
  <c r="AB29" i="11"/>
  <c r="F40" i="20" s="1"/>
  <c r="E52" i="23" s="1"/>
  <c r="AG59" i="11"/>
  <c r="K90" i="20" s="1"/>
  <c r="J102" i="23" s="1"/>
  <c r="AB83" i="11"/>
  <c r="F134" i="20" s="1"/>
  <c r="E75" i="23" s="1"/>
  <c r="E17" i="3"/>
  <c r="D92" i="18" s="1"/>
  <c r="F42" i="3"/>
  <c r="E7" i="18" s="1"/>
  <c r="Y83" i="11"/>
  <c r="C134" i="20" s="1"/>
  <c r="B75" i="23" s="1"/>
  <c r="AI83" i="11"/>
  <c r="M134" i="20" s="1"/>
  <c r="L75" i="23" s="1"/>
  <c r="AF83" i="11"/>
  <c r="J134" i="20" s="1"/>
  <c r="I75" i="23" s="1"/>
  <c r="AH83" i="11"/>
  <c r="L134" i="20" s="1"/>
  <c r="K75" i="23" s="1"/>
  <c r="F53" i="3"/>
  <c r="E20" i="18" s="1"/>
  <c r="F79" i="3"/>
  <c r="E99" i="18" s="1"/>
  <c r="AE56" i="11"/>
  <c r="Z67" i="11"/>
  <c r="AD67" i="11"/>
  <c r="G135" i="3"/>
  <c r="AH11" i="11"/>
  <c r="AH81" i="11"/>
  <c r="AC75" i="11"/>
  <c r="G134" i="20" s="1"/>
  <c r="F75" i="23" s="1"/>
  <c r="AF56" i="11"/>
  <c r="G4" i="3"/>
  <c r="F89" i="18" s="1"/>
  <c r="H132" i="3"/>
  <c r="AI11" i="11"/>
  <c r="AI81" i="11"/>
  <c r="M132" i="20" s="1"/>
  <c r="L26" i="23" s="1"/>
  <c r="Y75" i="11"/>
  <c r="AF67" i="11"/>
  <c r="D50" i="3"/>
  <c r="C35" i="18" s="1"/>
  <c r="AA11" i="11"/>
  <c r="AE83" i="11"/>
  <c r="I134" i="20" s="1"/>
  <c r="H75" i="23" s="1"/>
  <c r="AA75" i="11"/>
  <c r="AG35" i="11"/>
  <c r="AD35" i="11"/>
  <c r="AH67" i="11"/>
  <c r="AH27" i="11"/>
  <c r="I150" i="3"/>
  <c r="H109" i="18" s="1"/>
  <c r="AE66" i="11"/>
  <c r="I102" i="20" s="1"/>
  <c r="H59" i="23" s="1"/>
  <c r="Y67" i="11"/>
  <c r="E4" i="3"/>
  <c r="D89" i="18" s="1"/>
  <c r="AF49" i="11"/>
  <c r="AA67" i="11"/>
  <c r="C36" i="3"/>
  <c r="B33" i="18" s="1"/>
  <c r="H40" i="3"/>
  <c r="G52" i="18" s="1"/>
  <c r="AA83" i="11"/>
  <c r="E134" i="20" s="1"/>
  <c r="D75" i="23" s="1"/>
  <c r="AB11" i="11"/>
  <c r="AE67" i="11"/>
  <c r="AI34" i="11"/>
  <c r="M50" i="20" s="1"/>
  <c r="L35" i="23" s="1"/>
  <c r="Y29" i="11"/>
  <c r="C40" i="20" s="1"/>
  <c r="B52" i="23" s="1"/>
  <c r="C79" i="3"/>
  <c r="B99" i="18" s="1"/>
  <c r="AE11" i="11"/>
  <c r="AC81" i="11"/>
  <c r="G132" i="20" s="1"/>
  <c r="F26" i="23" s="1"/>
  <c r="AD59" i="11"/>
  <c r="H90" i="20" s="1"/>
  <c r="G102" i="23" s="1"/>
  <c r="Z83" i="11"/>
  <c r="D134" i="20" s="1"/>
  <c r="C75" i="23" s="1"/>
  <c r="AG67" i="11"/>
  <c r="Y51" i="11"/>
  <c r="C77" i="20" s="1"/>
  <c r="B81" i="23" s="1"/>
  <c r="AD51" i="11"/>
  <c r="H77" i="20" s="1"/>
  <c r="G81" i="23" s="1"/>
  <c r="AB75" i="11"/>
  <c r="F34" i="3"/>
  <c r="E97" i="18" s="1"/>
  <c r="AI66" i="11"/>
  <c r="M102" i="20" s="1"/>
  <c r="L59" i="23" s="1"/>
  <c r="G101" i="3"/>
  <c r="F58" i="18" s="1"/>
  <c r="AC67" i="11"/>
  <c r="AI67" i="11"/>
  <c r="Y81" i="11"/>
  <c r="C132" i="20" s="1"/>
  <c r="B26" i="23" s="1"/>
  <c r="AD81" i="11"/>
  <c r="H132" i="20" s="1"/>
  <c r="G26" i="23" s="1"/>
  <c r="AG83" i="11"/>
  <c r="K134" i="20" s="1"/>
  <c r="J75" i="23" s="1"/>
  <c r="AD75" i="11"/>
  <c r="E77" i="3"/>
  <c r="D81" i="18" s="1"/>
  <c r="E103" i="3"/>
  <c r="D41" i="18" s="1"/>
  <c r="Y34" i="11"/>
  <c r="C50" i="20" s="1"/>
  <c r="B35" i="23" s="1"/>
  <c r="AE29" i="11"/>
  <c r="I40" i="20" s="1"/>
  <c r="H52" i="23" s="1"/>
  <c r="Z66" i="11"/>
  <c r="D102" i="20" s="1"/>
  <c r="C59" i="23" s="1"/>
  <c r="H50" i="3"/>
  <c r="G35" i="18" s="1"/>
  <c r="Z11" i="11"/>
  <c r="Z86" i="11"/>
  <c r="D142" i="20" s="1"/>
  <c r="C43" i="23" s="1"/>
  <c r="AA35" i="11"/>
  <c r="AD83" i="11"/>
  <c r="H134" i="20" s="1"/>
  <c r="G75" i="23" s="1"/>
  <c r="AF75" i="11"/>
  <c r="E109" i="3"/>
  <c r="D84" i="18" s="1"/>
  <c r="AB66" i="11"/>
  <c r="F102" i="20" s="1"/>
  <c r="E59" i="23" s="1"/>
  <c r="Z74" i="11"/>
  <c r="F101" i="3"/>
  <c r="E58" i="18" s="1"/>
  <c r="AG66" i="11"/>
  <c r="K102" i="20" s="1"/>
  <c r="J59" i="23" s="1"/>
  <c r="AH37" i="11"/>
  <c r="AD66" i="11"/>
  <c r="H102" i="20" s="1"/>
  <c r="G59" i="23" s="1"/>
  <c r="Y66" i="11"/>
  <c r="C102" i="20" s="1"/>
  <c r="B59" i="23" s="1"/>
  <c r="G134" i="3"/>
  <c r="AF66" i="11"/>
  <c r="J102" i="20" s="1"/>
  <c r="I59" i="23" s="1"/>
  <c r="G37" i="3"/>
  <c r="F49" i="18" s="1"/>
  <c r="G57" i="3"/>
  <c r="F8" i="18" s="1"/>
  <c r="AH66" i="11"/>
  <c r="L102" i="20" s="1"/>
  <c r="K59" i="23" s="1"/>
  <c r="E79" i="3"/>
  <c r="D99" i="18" s="1"/>
  <c r="AC76" i="11"/>
  <c r="I151" i="3"/>
  <c r="H64" i="18" s="1"/>
  <c r="AA66" i="11"/>
  <c r="E102" i="20" s="1"/>
  <c r="D59" i="23" s="1"/>
  <c r="AF74" i="11"/>
  <c r="C22" i="3"/>
  <c r="B93" i="18" s="1"/>
  <c r="C20" i="3"/>
  <c r="B5" i="18" s="1"/>
  <c r="AC40" i="11"/>
  <c r="AD74" i="11"/>
  <c r="AC35" i="11"/>
  <c r="Z76" i="11"/>
  <c r="H60" i="3"/>
  <c r="G80" i="18" s="1"/>
  <c r="I20" i="3"/>
  <c r="H5" i="18" s="1"/>
  <c r="Z35" i="11"/>
  <c r="F99" i="3"/>
  <c r="E40" i="18" s="1"/>
  <c r="F57" i="3"/>
  <c r="E8" i="18" s="1"/>
  <c r="AB37" i="11"/>
  <c r="D58" i="3"/>
  <c r="C9" i="18" s="1"/>
  <c r="AI35" i="11"/>
  <c r="I69" i="3"/>
  <c r="H57" i="18" s="1"/>
  <c r="AE35" i="11"/>
  <c r="AF35" i="11"/>
  <c r="G17" i="3"/>
  <c r="F92" i="18" s="1"/>
  <c r="F144" i="3"/>
  <c r="E15" i="18" s="1"/>
  <c r="AI74" i="11"/>
  <c r="I123" i="3"/>
  <c r="C31" i="3"/>
  <c r="B94" i="18" s="1"/>
  <c r="AF37" i="11"/>
  <c r="Y35" i="11"/>
  <c r="AH35" i="11"/>
  <c r="AC27" i="11"/>
  <c r="F109" i="3"/>
  <c r="E84" i="18" s="1"/>
  <c r="E57" i="3"/>
  <c r="D8" i="18" s="1"/>
  <c r="AD37" i="11"/>
  <c r="Y33" i="11"/>
  <c r="Z37" i="11"/>
  <c r="AA37" i="11"/>
  <c r="AE37" i="11"/>
  <c r="AH33" i="11"/>
  <c r="G49" i="3"/>
  <c r="F34" i="18" s="1"/>
  <c r="AG37" i="11"/>
  <c r="D119" i="3"/>
  <c r="AI37" i="11"/>
  <c r="H88" i="3"/>
  <c r="G100" i="18" s="1"/>
  <c r="Y37" i="11"/>
  <c r="E23" i="3"/>
  <c r="D71" i="18" s="1"/>
  <c r="F23" i="3"/>
  <c r="E71" i="18" s="1"/>
  <c r="I41" i="3"/>
  <c r="H6" i="18" s="1"/>
  <c r="Y86" i="11"/>
  <c r="C142" i="20" s="1"/>
  <c r="B43" i="23" s="1"/>
  <c r="H4" i="3"/>
  <c r="G89" i="18" s="1"/>
  <c r="D57" i="3"/>
  <c r="C8" i="18" s="1"/>
  <c r="H49" i="3"/>
  <c r="G34" i="18" s="1"/>
  <c r="G151" i="3"/>
  <c r="F64" i="18" s="1"/>
  <c r="H151" i="3"/>
  <c r="G64" i="18" s="1"/>
  <c r="H143" i="3"/>
  <c r="G76" i="18" s="1"/>
  <c r="Y49" i="11"/>
  <c r="AG49" i="11"/>
  <c r="AI76" i="11"/>
  <c r="AG56" i="11"/>
  <c r="C144" i="3"/>
  <c r="B15" i="18" s="1"/>
  <c r="AD49" i="11"/>
  <c r="AH49" i="11"/>
  <c r="AD86" i="11"/>
  <c r="H142" i="20" s="1"/>
  <c r="G43" i="23" s="1"/>
  <c r="G71" i="3"/>
  <c r="F11" i="18" s="1"/>
  <c r="C33" i="3"/>
  <c r="B96" i="18" s="1"/>
  <c r="AH56" i="11"/>
  <c r="Z49" i="11"/>
  <c r="AI49" i="11"/>
  <c r="AE86" i="11"/>
  <c r="I142" i="20" s="1"/>
  <c r="H43" i="23" s="1"/>
  <c r="AB86" i="11"/>
  <c r="F142" i="20" s="1"/>
  <c r="E43" i="23" s="1"/>
  <c r="AI56" i="11"/>
  <c r="AA49" i="11"/>
  <c r="AH86" i="11"/>
  <c r="L142" i="20" s="1"/>
  <c r="K43" i="23" s="1"/>
  <c r="G89" i="3"/>
  <c r="F101" i="18" s="1"/>
  <c r="Z56" i="11"/>
  <c r="AB49" i="11"/>
  <c r="D24" i="3"/>
  <c r="C72" i="18" s="1"/>
  <c r="AA56" i="11"/>
  <c r="AC49" i="11"/>
  <c r="AC56" i="11"/>
  <c r="I19" i="3"/>
  <c r="H48" i="18" s="1"/>
  <c r="AD40" i="11"/>
  <c r="H120" i="3"/>
  <c r="G121" i="3"/>
  <c r="G81" i="3"/>
  <c r="F23" i="18" s="1"/>
  <c r="AE40" i="11"/>
  <c r="I125" i="3"/>
  <c r="AF40" i="11"/>
  <c r="AG40" i="11"/>
  <c r="H56" i="3"/>
  <c r="G56" i="18" s="1"/>
  <c r="D91" i="3"/>
  <c r="C103" i="18" s="1"/>
  <c r="Z40" i="11"/>
  <c r="AH40" i="11"/>
  <c r="G36" i="3"/>
  <c r="F33" i="18" s="1"/>
  <c r="I88" i="3"/>
  <c r="AB56" i="11"/>
  <c r="AE32" i="11"/>
  <c r="I43" i="20" s="1"/>
  <c r="H53" i="23" s="1"/>
  <c r="G150" i="3"/>
  <c r="F109" i="18" s="1"/>
  <c r="C133" i="3"/>
  <c r="G31" i="3"/>
  <c r="F94" i="18" s="1"/>
  <c r="AA40" i="11"/>
  <c r="AI40" i="11"/>
  <c r="C89" i="3"/>
  <c r="B101" i="18" s="1"/>
  <c r="AB40" i="11"/>
  <c r="I133" i="3"/>
  <c r="C92" i="3"/>
  <c r="B39" i="18" s="1"/>
  <c r="D150" i="3"/>
  <c r="C109" i="18" s="1"/>
  <c r="AF86" i="11"/>
  <c r="J142" i="20" s="1"/>
  <c r="I43" i="23" s="1"/>
  <c r="I112" i="3"/>
  <c r="H61" i="18" s="1"/>
  <c r="Z33" i="11"/>
  <c r="AI33" i="11"/>
  <c r="AC74" i="11"/>
  <c r="AH85" i="11"/>
  <c r="F119" i="3"/>
  <c r="E104" i="18" s="1"/>
  <c r="I59" i="3"/>
  <c r="H37" i="18" s="1"/>
  <c r="E78" i="3"/>
  <c r="D82" i="18" s="1"/>
  <c r="Z70" i="11"/>
  <c r="AC14" i="11"/>
  <c r="AG86" i="11"/>
  <c r="K142" i="20" s="1"/>
  <c r="J43" i="23" s="1"/>
  <c r="D141" i="3"/>
  <c r="C85" i="18" s="1"/>
  <c r="I142" i="3"/>
  <c r="H43" i="18" s="1"/>
  <c r="AA33" i="11"/>
  <c r="G19" i="3"/>
  <c r="F48" i="18" s="1"/>
  <c r="AH74" i="11"/>
  <c r="AH12" i="11"/>
  <c r="F20" i="3"/>
  <c r="E5" i="18" s="1"/>
  <c r="G53" i="3"/>
  <c r="F20" i="18" s="1"/>
  <c r="H58" i="3"/>
  <c r="G9" i="18" s="1"/>
  <c r="Z14" i="11"/>
  <c r="H24" i="3"/>
  <c r="G72" i="18" s="1"/>
  <c r="AD33" i="11"/>
  <c r="AG12" i="11"/>
  <c r="AA62" i="11"/>
  <c r="D67" i="3"/>
  <c r="C21" i="18" s="1"/>
  <c r="AB32" i="11"/>
  <c r="F43" i="20" s="1"/>
  <c r="E53" i="23" s="1"/>
  <c r="I100" i="3"/>
  <c r="H24" i="18" s="1"/>
  <c r="AB33" i="11"/>
  <c r="AF12" i="11"/>
  <c r="I9" i="3"/>
  <c r="H68" i="18" s="1"/>
  <c r="E59" i="3"/>
  <c r="D37" i="18" s="1"/>
  <c r="E99" i="3"/>
  <c r="D40" i="18" s="1"/>
  <c r="G52" i="3"/>
  <c r="F73" i="18" s="1"/>
  <c r="F88" i="3"/>
  <c r="E100" i="18" s="1"/>
  <c r="Y70" i="11"/>
  <c r="D133" i="3"/>
  <c r="AI21" i="11"/>
  <c r="M32" i="20" s="1"/>
  <c r="L95" i="23" s="1"/>
  <c r="AB62" i="11"/>
  <c r="AE33" i="11"/>
  <c r="AH70" i="11"/>
  <c r="C38" i="3"/>
  <c r="B50" i="18" s="1"/>
  <c r="AF33" i="11"/>
  <c r="AF48" i="11"/>
  <c r="AC33" i="11"/>
  <c r="AG48" i="11"/>
  <c r="K69" i="20" s="1"/>
  <c r="J57" i="23" s="1"/>
  <c r="D98" i="3"/>
  <c r="C83" i="18" s="1"/>
  <c r="AC70" i="11"/>
  <c r="AG76" i="11"/>
  <c r="AD15" i="11"/>
  <c r="H21" i="20" s="1"/>
  <c r="G70" i="23" s="1"/>
  <c r="AG32" i="11"/>
  <c r="K43" i="20" s="1"/>
  <c r="J53" i="23" s="1"/>
  <c r="Z12" i="11"/>
  <c r="G124" i="3"/>
  <c r="AD70" i="11"/>
  <c r="C151" i="3"/>
  <c r="B64" i="18" s="1"/>
  <c r="AD76" i="11"/>
  <c r="AH32" i="11"/>
  <c r="L43" i="20" s="1"/>
  <c r="K53" i="23" s="1"/>
  <c r="I110" i="3"/>
  <c r="H25" i="18" s="1"/>
  <c r="AB12" i="11"/>
  <c r="Y48" i="11"/>
  <c r="C69" i="20" s="1"/>
  <c r="B57" i="23" s="1"/>
  <c r="Y52" i="11"/>
  <c r="C78" i="20" s="1"/>
  <c r="B82" i="23" s="1"/>
  <c r="F133" i="3"/>
  <c r="H18" i="3"/>
  <c r="G69" i="18" s="1"/>
  <c r="D68" i="3"/>
  <c r="C22" i="18" s="1"/>
  <c r="AE70" i="11"/>
  <c r="AA6" i="11"/>
  <c r="AB8" i="11"/>
  <c r="F9" i="20" s="1"/>
  <c r="E68" i="23" s="1"/>
  <c r="AE80" i="11"/>
  <c r="I131" i="20" s="1"/>
  <c r="H108" i="23" s="1"/>
  <c r="I111" i="3"/>
  <c r="H60" i="18" s="1"/>
  <c r="AE12" i="11"/>
  <c r="AD48" i="11"/>
  <c r="H82" i="3"/>
  <c r="G12" i="18" s="1"/>
  <c r="AH52" i="11"/>
  <c r="L78" i="20" s="1"/>
  <c r="K82" i="23" s="1"/>
  <c r="G110" i="3"/>
  <c r="F25" i="18" s="1"/>
  <c r="F39" i="3"/>
  <c r="E51" i="18" s="1"/>
  <c r="AG70" i="11"/>
  <c r="C91" i="3"/>
  <c r="B103" i="18" s="1"/>
  <c r="H57" i="3"/>
  <c r="G8" i="18" s="1"/>
  <c r="AB6" i="11"/>
  <c r="Y12" i="11"/>
  <c r="AB52" i="11"/>
  <c r="F78" i="20" s="1"/>
  <c r="E82" i="23" s="1"/>
  <c r="AB70" i="11"/>
  <c r="AC6" i="11"/>
  <c r="AD52" i="11"/>
  <c r="H78" i="20" s="1"/>
  <c r="G82" i="23" s="1"/>
  <c r="F24" i="3"/>
  <c r="E72" i="18" s="1"/>
  <c r="AI70" i="11"/>
  <c r="D22" i="3"/>
  <c r="C93" i="18" s="1"/>
  <c r="H68" i="3"/>
  <c r="G22" i="18" s="1"/>
  <c r="C131" i="3"/>
  <c r="AA76" i="11"/>
  <c r="AE63" i="11"/>
  <c r="I4" i="3"/>
  <c r="AD32" i="11"/>
  <c r="H43" i="20" s="1"/>
  <c r="G53" i="23" s="1"/>
  <c r="Z85" i="11"/>
  <c r="AC12" i="11"/>
  <c r="G22" i="3"/>
  <c r="F93" i="18" s="1"/>
  <c r="I22" i="3"/>
  <c r="H93" i="18" s="1"/>
  <c r="I134" i="3"/>
  <c r="D52" i="3"/>
  <c r="C73" i="18" s="1"/>
  <c r="C6" i="3"/>
  <c r="B19" i="18" s="1"/>
  <c r="Y46" i="11"/>
  <c r="C67" i="20" s="1"/>
  <c r="B21" i="23" s="1"/>
  <c r="Y8" i="11"/>
  <c r="C9" i="20" s="1"/>
  <c r="AH8" i="11"/>
  <c r="L9" i="20" s="1"/>
  <c r="K68" i="23" s="1"/>
  <c r="AB21" i="11"/>
  <c r="F32" i="20" s="1"/>
  <c r="E95" i="23" s="1"/>
  <c r="C16" i="3"/>
  <c r="B91" i="18" s="1"/>
  <c r="I50" i="3"/>
  <c r="H35" i="18" s="1"/>
  <c r="Y27" i="11"/>
  <c r="AI27" i="11"/>
  <c r="I103" i="3"/>
  <c r="H41" i="18" s="1"/>
  <c r="G18" i="3"/>
  <c r="F69" i="18" s="1"/>
  <c r="H110" i="3"/>
  <c r="G25" i="18" s="1"/>
  <c r="Y56" i="11"/>
  <c r="F113" i="3"/>
  <c r="E13" i="18" s="1"/>
  <c r="E58" i="3"/>
  <c r="D9" i="18" s="1"/>
  <c r="AC8" i="11"/>
  <c r="G9" i="20" s="1"/>
  <c r="F68" i="23" s="1"/>
  <c r="H66" i="3"/>
  <c r="G98" i="18" s="1"/>
  <c r="AB14" i="11"/>
  <c r="Z8" i="11"/>
  <c r="D9" i="20" s="1"/>
  <c r="C68" i="23" s="1"/>
  <c r="AI8" i="11"/>
  <c r="M9" i="20" s="1"/>
  <c r="L68" i="23" s="1"/>
  <c r="I102" i="3"/>
  <c r="H59" i="18" s="1"/>
  <c r="C53" i="3"/>
  <c r="B20" i="18" s="1"/>
  <c r="AH21" i="11"/>
  <c r="L32" i="20" s="1"/>
  <c r="K95" i="23" s="1"/>
  <c r="AC63" i="11"/>
  <c r="D16" i="3"/>
  <c r="C91" i="18" s="1"/>
  <c r="D40" i="20"/>
  <c r="C52" i="23" s="1"/>
  <c r="AB85" i="11"/>
  <c r="D4" i="3"/>
  <c r="C89" i="18" s="1"/>
  <c r="AF27" i="11"/>
  <c r="AD27" i="11"/>
  <c r="H141" i="3"/>
  <c r="G85" i="18" s="1"/>
  <c r="E7" i="3"/>
  <c r="D47" i="18" s="1"/>
  <c r="E41" i="3"/>
  <c r="D6" i="18" s="1"/>
  <c r="I17" i="3"/>
  <c r="H92" i="18" s="1"/>
  <c r="G8" i="3"/>
  <c r="F90" i="18" s="1"/>
  <c r="AD8" i="11"/>
  <c r="H9" i="20" s="1"/>
  <c r="G68" i="23" s="1"/>
  <c r="I58" i="3"/>
  <c r="H9" i="18" s="1"/>
  <c r="G10" i="3"/>
  <c r="F4" i="18" s="1"/>
  <c r="AG85" i="11"/>
  <c r="Z27" i="11"/>
  <c r="F43" i="3"/>
  <c r="E53" i="18" s="1"/>
  <c r="F102" i="3"/>
  <c r="E59" i="18" s="1"/>
  <c r="F56" i="3"/>
  <c r="E56" i="18" s="1"/>
  <c r="F151" i="3"/>
  <c r="E64" i="18" s="1"/>
  <c r="H37" i="3"/>
  <c r="G49" i="18" s="1"/>
  <c r="I43" i="3"/>
  <c r="H53" i="18" s="1"/>
  <c r="H150" i="3"/>
  <c r="G109" i="18" s="1"/>
  <c r="G68" i="3"/>
  <c r="F22" i="18" s="1"/>
  <c r="AD6" i="11"/>
  <c r="AE8" i="11"/>
  <c r="I9" i="20" s="1"/>
  <c r="H68" i="23" s="1"/>
  <c r="AB76" i="11"/>
  <c r="D8" i="3"/>
  <c r="C90" i="18" s="1"/>
  <c r="D37" i="3"/>
  <c r="C49" i="18" s="1"/>
  <c r="AD71" i="11"/>
  <c r="AA86" i="11"/>
  <c r="E142" i="20" s="1"/>
  <c r="D43" i="23" s="1"/>
  <c r="AI86" i="11"/>
  <c r="M142" i="20" s="1"/>
  <c r="L43" i="23" s="1"/>
  <c r="AB74" i="11"/>
  <c r="AD23" i="11"/>
  <c r="H34" i="20" s="1"/>
  <c r="G97" i="23" s="1"/>
  <c r="AI85" i="11"/>
  <c r="AB27" i="11"/>
  <c r="F111" i="3"/>
  <c r="E60" i="18" s="1"/>
  <c r="E39" i="3"/>
  <c r="D51" i="18" s="1"/>
  <c r="E90" i="3"/>
  <c r="D102" i="18" s="1"/>
  <c r="C9" i="3"/>
  <c r="B68" i="18" s="1"/>
  <c r="F143" i="3"/>
  <c r="E76" i="18" s="1"/>
  <c r="F18" i="3"/>
  <c r="E69" i="18" s="1"/>
  <c r="AA71" i="11"/>
  <c r="D143" i="3"/>
  <c r="C76" i="18" s="1"/>
  <c r="G92" i="3"/>
  <c r="F39" i="18" s="1"/>
  <c r="AF6" i="11"/>
  <c r="AF8" i="11"/>
  <c r="J9" i="20" s="1"/>
  <c r="I68" i="23" s="1"/>
  <c r="AE76" i="11"/>
  <c r="D110" i="3"/>
  <c r="C25" i="18" s="1"/>
  <c r="AA21" i="11"/>
  <c r="E32" i="20" s="1"/>
  <c r="D95" i="23" s="1"/>
  <c r="AE71" i="11"/>
  <c r="I18" i="3"/>
  <c r="H69" i="18" s="1"/>
  <c r="D23" i="3"/>
  <c r="C71" i="18" s="1"/>
  <c r="Y72" i="11"/>
  <c r="Y32" i="11"/>
  <c r="C43" i="20" s="1"/>
  <c r="B53" i="23" s="1"/>
  <c r="I56" i="3"/>
  <c r="H56" i="18" s="1"/>
  <c r="Y74" i="11"/>
  <c r="AE74" i="11"/>
  <c r="G23" i="3"/>
  <c r="F71" i="18" s="1"/>
  <c r="AE27" i="11"/>
  <c r="E131" i="3"/>
  <c r="G39" i="3"/>
  <c r="F51" i="18" s="1"/>
  <c r="F91" i="3"/>
  <c r="E103" i="18" s="1"/>
  <c r="C43" i="3"/>
  <c r="B53" i="18" s="1"/>
  <c r="I70" i="3"/>
  <c r="H10" i="18" s="1"/>
  <c r="F100" i="3"/>
  <c r="E24" i="18" s="1"/>
  <c r="C37" i="3"/>
  <c r="B49" i="18" s="1"/>
  <c r="AB71" i="11"/>
  <c r="H142" i="3"/>
  <c r="G43" i="18" s="1"/>
  <c r="D33" i="3"/>
  <c r="C96" i="18" s="1"/>
  <c r="H59" i="3"/>
  <c r="G37" i="18" s="1"/>
  <c r="H7" i="3"/>
  <c r="G47" i="18" s="1"/>
  <c r="H92" i="3"/>
  <c r="G39" i="18" s="1"/>
  <c r="AA8" i="11"/>
  <c r="E9" i="20" s="1"/>
  <c r="D68" i="23" s="1"/>
  <c r="AH76" i="11"/>
  <c r="Z21" i="11"/>
  <c r="D32" i="20" s="1"/>
  <c r="C95" i="23" s="1"/>
  <c r="AG71" i="11"/>
  <c r="C71" i="3"/>
  <c r="B11" i="18" s="1"/>
  <c r="I141" i="3"/>
  <c r="H85" i="18" s="1"/>
  <c r="I121" i="3"/>
  <c r="G144" i="3"/>
  <c r="F15" i="18" s="1"/>
  <c r="D88" i="3"/>
  <c r="C100" i="18" s="1"/>
  <c r="Z32" i="11"/>
  <c r="D43" i="20" s="1"/>
  <c r="C53" i="23" s="1"/>
  <c r="AA74" i="11"/>
  <c r="AI12" i="11"/>
  <c r="AD12" i="11"/>
  <c r="I120" i="3"/>
  <c r="I113" i="3"/>
  <c r="H13" i="18" s="1"/>
  <c r="C50" i="3"/>
  <c r="B35" i="18" s="1"/>
  <c r="I101" i="3"/>
  <c r="H58" i="18" s="1"/>
  <c r="I40" i="3"/>
  <c r="H52" i="18" s="1"/>
  <c r="E24" i="3"/>
  <c r="D72" i="18" s="1"/>
  <c r="H121" i="3"/>
  <c r="H79" i="3"/>
  <c r="G99" i="18" s="1"/>
  <c r="D103" i="3"/>
  <c r="C41" i="18" s="1"/>
  <c r="D109" i="3"/>
  <c r="C84" i="18" s="1"/>
  <c r="E150" i="3"/>
  <c r="D109" i="18" s="1"/>
  <c r="E22" i="3"/>
  <c r="D93" i="18" s="1"/>
  <c r="H71" i="3"/>
  <c r="G11" i="18" s="1"/>
  <c r="D112" i="3"/>
  <c r="C61" i="18" s="1"/>
  <c r="D81" i="3"/>
  <c r="C23" i="18" s="1"/>
  <c r="AE23" i="11"/>
  <c r="I34" i="20" s="1"/>
  <c r="H97" i="23" s="1"/>
  <c r="AC23" i="11"/>
  <c r="G34" i="20" s="1"/>
  <c r="F97" i="23" s="1"/>
  <c r="AB23" i="11"/>
  <c r="F34" i="20" s="1"/>
  <c r="E97" i="23" s="1"/>
  <c r="AI23" i="11"/>
  <c r="M34" i="20" s="1"/>
  <c r="L97" i="23" s="1"/>
  <c r="AA23" i="11"/>
  <c r="AH23" i="11"/>
  <c r="Z23" i="11"/>
  <c r="D34" i="20" s="1"/>
  <c r="C97" i="23" s="1"/>
  <c r="H80" i="3"/>
  <c r="G38" i="18" s="1"/>
  <c r="H41" i="3"/>
  <c r="G6" i="18" s="1"/>
  <c r="H122" i="3"/>
  <c r="C125" i="3"/>
  <c r="C143" i="3"/>
  <c r="B76" i="18" s="1"/>
  <c r="H101" i="3"/>
  <c r="G58" i="18" s="1"/>
  <c r="H98" i="3"/>
  <c r="G83" i="18" s="1"/>
  <c r="H36" i="3"/>
  <c r="G33" i="18" s="1"/>
  <c r="AA46" i="11"/>
  <c r="E67" i="20" s="1"/>
  <c r="D21" i="23" s="1"/>
  <c r="AD46" i="11"/>
  <c r="H67" i="20" s="1"/>
  <c r="G21" i="23" s="1"/>
  <c r="C109" i="3"/>
  <c r="B84" i="18" s="1"/>
  <c r="C78" i="3"/>
  <c r="B82" i="18" s="1"/>
  <c r="AD14" i="11"/>
  <c r="AF63" i="11"/>
  <c r="Y31" i="11"/>
  <c r="C42" i="20" s="1"/>
  <c r="B7" i="23" s="1"/>
  <c r="AE36" i="11"/>
  <c r="AG36" i="11"/>
  <c r="AA36" i="11"/>
  <c r="AH36" i="11"/>
  <c r="AC36" i="11"/>
  <c r="AF36" i="11"/>
  <c r="AB36" i="11"/>
  <c r="D34" i="3"/>
  <c r="C97" i="18" s="1"/>
  <c r="D142" i="3"/>
  <c r="C43" i="18" s="1"/>
  <c r="AG23" i="11"/>
  <c r="K34" i="20" s="1"/>
  <c r="J97" i="23" s="1"/>
  <c r="C103" i="3"/>
  <c r="B41" i="18" s="1"/>
  <c r="C56" i="3"/>
  <c r="B56" i="18" s="1"/>
  <c r="I10" i="3"/>
  <c r="H4" i="18" s="1"/>
  <c r="F19" i="3"/>
  <c r="E48" i="18" s="1"/>
  <c r="F125" i="3"/>
  <c r="E34" i="3"/>
  <c r="D97" i="18" s="1"/>
  <c r="E142" i="3"/>
  <c r="D43" i="18" s="1"/>
  <c r="E68" i="3"/>
  <c r="D22" i="18" s="1"/>
  <c r="E112" i="3"/>
  <c r="D61" i="18" s="1"/>
  <c r="H131" i="3"/>
  <c r="H90" i="3"/>
  <c r="G102" i="18" s="1"/>
  <c r="G67" i="3"/>
  <c r="F21" i="18" s="1"/>
  <c r="H123" i="3"/>
  <c r="I99" i="3"/>
  <c r="H40" i="18" s="1"/>
  <c r="AH72" i="11"/>
  <c r="Z72" i="11"/>
  <c r="AF72" i="11"/>
  <c r="AE72" i="11"/>
  <c r="AD72" i="11"/>
  <c r="AC72" i="11"/>
  <c r="F135" i="3"/>
  <c r="F33" i="3"/>
  <c r="E96" i="18" s="1"/>
  <c r="AD39" i="11"/>
  <c r="AC39" i="11"/>
  <c r="AB39" i="11"/>
  <c r="AI39" i="11"/>
  <c r="AA39" i="11"/>
  <c r="AH39" i="11"/>
  <c r="Z39" i="11"/>
  <c r="AG39" i="11"/>
  <c r="Y39" i="11"/>
  <c r="Z46" i="11"/>
  <c r="D67" i="20" s="1"/>
  <c r="C21" i="23" s="1"/>
  <c r="H53" i="3"/>
  <c r="G20" i="18" s="1"/>
  <c r="AF62" i="11"/>
  <c r="AC62" i="11"/>
  <c r="AI62" i="11"/>
  <c r="Y62" i="11"/>
  <c r="H8" i="3"/>
  <c r="G90" i="18" s="1"/>
  <c r="H20" i="3"/>
  <c r="G5" i="18" s="1"/>
  <c r="AF14" i="11"/>
  <c r="I49" i="3"/>
  <c r="AE62" i="11"/>
  <c r="AH63" i="11"/>
  <c r="D80" i="3"/>
  <c r="C38" i="18" s="1"/>
  <c r="D43" i="3"/>
  <c r="C53" i="18" s="1"/>
  <c r="G69" i="3"/>
  <c r="F57" i="18" s="1"/>
  <c r="G38" i="3"/>
  <c r="F50" i="18" s="1"/>
  <c r="H109" i="3"/>
  <c r="G84" i="18" s="1"/>
  <c r="H78" i="3"/>
  <c r="G82" i="18" s="1"/>
  <c r="AB72" i="11"/>
  <c r="I21" i="20"/>
  <c r="H70" i="23" s="1"/>
  <c r="Z31" i="11"/>
  <c r="D42" i="20" s="1"/>
  <c r="C7" i="23" s="1"/>
  <c r="Y44" i="11"/>
  <c r="I91" i="3"/>
  <c r="H103" i="18" s="1"/>
  <c r="F10" i="3"/>
  <c r="E4" i="18" s="1"/>
  <c r="D90" i="3"/>
  <c r="C102" i="18" s="1"/>
  <c r="D134" i="3"/>
  <c r="D20" i="3"/>
  <c r="C5" i="18" s="1"/>
  <c r="AC46" i="11"/>
  <c r="G67" i="20" s="1"/>
  <c r="F21" i="23" s="1"/>
  <c r="F59" i="3"/>
  <c r="E37" i="18" s="1"/>
  <c r="F7" i="3"/>
  <c r="E47" i="18" s="1"/>
  <c r="E8" i="3"/>
  <c r="D90" i="18" s="1"/>
  <c r="E20" i="3"/>
  <c r="D5" i="18" s="1"/>
  <c r="I109" i="3"/>
  <c r="G119" i="3"/>
  <c r="F104" i="18" s="1"/>
  <c r="G131" i="3"/>
  <c r="F108" i="18" s="1"/>
  <c r="G59" i="3"/>
  <c r="F37" i="18" s="1"/>
  <c r="G7" i="3"/>
  <c r="F47" i="18" s="1"/>
  <c r="G6" i="3"/>
  <c r="F19" i="18" s="1"/>
  <c r="G42" i="3"/>
  <c r="F7" i="18" s="1"/>
  <c r="AE46" i="11"/>
  <c r="I67" i="20" s="1"/>
  <c r="H21" i="23" s="1"/>
  <c r="D21" i="3"/>
  <c r="C70" i="18" s="1"/>
  <c r="G143" i="3"/>
  <c r="F76" i="18" s="1"/>
  <c r="H89" i="3"/>
  <c r="G101" i="18" s="1"/>
  <c r="H52" i="3"/>
  <c r="G73" i="18" s="1"/>
  <c r="C90" i="3"/>
  <c r="B102" i="18" s="1"/>
  <c r="C134" i="3"/>
  <c r="H22" i="3"/>
  <c r="G93" i="18" s="1"/>
  <c r="C68" i="3"/>
  <c r="B22" i="18" s="1"/>
  <c r="I89" i="3"/>
  <c r="H101" i="18" s="1"/>
  <c r="I52" i="3"/>
  <c r="H73" i="18" s="1"/>
  <c r="AH6" i="11"/>
  <c r="Y6" i="11"/>
  <c r="I81" i="3"/>
  <c r="H23" i="18" s="1"/>
  <c r="AC15" i="11"/>
  <c r="G21" i="20" s="1"/>
  <c r="F70" i="23" s="1"/>
  <c r="AI15" i="11"/>
  <c r="M21" i="20" s="1"/>
  <c r="L70" i="23" s="1"/>
  <c r="AA15" i="11"/>
  <c r="E21" i="20" s="1"/>
  <c r="D70" i="23" s="1"/>
  <c r="AH15" i="11"/>
  <c r="L21" i="20" s="1"/>
  <c r="K70" i="23" s="1"/>
  <c r="Z15" i="11"/>
  <c r="D21" i="20" s="1"/>
  <c r="C70" i="23" s="1"/>
  <c r="AG15" i="11"/>
  <c r="K21" i="20" s="1"/>
  <c r="J70" i="23" s="1"/>
  <c r="Y15" i="11"/>
  <c r="C21" i="20" s="1"/>
  <c r="B70" i="23" s="1"/>
  <c r="AF15" i="11"/>
  <c r="J21" i="20" s="1"/>
  <c r="I70" i="23" s="1"/>
  <c r="AE6" i="11"/>
  <c r="D18" i="3"/>
  <c r="C69" i="18" s="1"/>
  <c r="AI36" i="11"/>
  <c r="J67" i="20"/>
  <c r="I21" i="23" s="1"/>
  <c r="AG62" i="11"/>
  <c r="D99" i="3"/>
  <c r="C40" i="18" s="1"/>
  <c r="I37" i="3"/>
  <c r="H49" i="18" s="1"/>
  <c r="C10" i="3"/>
  <c r="C82" i="3"/>
  <c r="B12" i="18" s="1"/>
  <c r="H102" i="3"/>
  <c r="G59" i="18" s="1"/>
  <c r="H77" i="3"/>
  <c r="G81" i="18" s="1"/>
  <c r="K9" i="20"/>
  <c r="J68" i="23" s="1"/>
  <c r="G109" i="3"/>
  <c r="F84" i="18" s="1"/>
  <c r="G78" i="3"/>
  <c r="F82" i="18" s="1"/>
  <c r="AG72" i="11"/>
  <c r="AE31" i="11"/>
  <c r="I42" i="20" s="1"/>
  <c r="H7" i="23" s="1"/>
  <c r="D5" i="3"/>
  <c r="C30" i="18" s="1"/>
  <c r="D41" i="3"/>
  <c r="C6" i="18" s="1"/>
  <c r="C132" i="3"/>
  <c r="C120" i="3"/>
  <c r="H112" i="3"/>
  <c r="G61" i="18" s="1"/>
  <c r="I132" i="20"/>
  <c r="H26" i="23" s="1"/>
  <c r="AA44" i="11"/>
  <c r="AD36" i="11"/>
  <c r="AE39" i="11"/>
  <c r="E53" i="3"/>
  <c r="D20" i="18" s="1"/>
  <c r="E151" i="3"/>
  <c r="D64" i="18" s="1"/>
  <c r="G80" i="3"/>
  <c r="F38" i="18" s="1"/>
  <c r="G43" i="3"/>
  <c r="F53" i="18" s="1"/>
  <c r="D55" i="3"/>
  <c r="C55" i="18" s="1"/>
  <c r="AI72" i="11"/>
  <c r="Y80" i="11"/>
  <c r="AD80" i="11"/>
  <c r="AB80" i="11"/>
  <c r="F131" i="20" s="1"/>
  <c r="E108" i="23" s="1"/>
  <c r="AI80" i="11"/>
  <c r="M131" i="20" s="1"/>
  <c r="L108" i="23" s="1"/>
  <c r="AA80" i="11"/>
  <c r="E131" i="20" s="1"/>
  <c r="D108" i="23" s="1"/>
  <c r="AH80" i="11"/>
  <c r="L131" i="20" s="1"/>
  <c r="K108" i="23" s="1"/>
  <c r="Z80" i="11"/>
  <c r="D131" i="20" s="1"/>
  <c r="C108" i="23" s="1"/>
  <c r="AG80" i="11"/>
  <c r="D42" i="3"/>
  <c r="C7" i="18" s="1"/>
  <c r="C101" i="3"/>
  <c r="B58" i="18" s="1"/>
  <c r="C98" i="3"/>
  <c r="B83" i="18" s="1"/>
  <c r="I122" i="3"/>
  <c r="AG44" i="11"/>
  <c r="Y36" i="11"/>
  <c r="AF39" i="11"/>
  <c r="F78" i="3"/>
  <c r="E82" i="18" s="1"/>
  <c r="H42" i="3"/>
  <c r="G7" i="18" s="1"/>
  <c r="H9" i="3"/>
  <c r="G68" i="18" s="1"/>
  <c r="F123" i="3"/>
  <c r="F31" i="3"/>
  <c r="E94" i="18" s="1"/>
  <c r="AB46" i="11"/>
  <c r="AG46" i="11"/>
  <c r="C112" i="3"/>
  <c r="B61" i="18" s="1"/>
  <c r="C88" i="3"/>
  <c r="B100" i="18" s="1"/>
  <c r="AG63" i="11"/>
  <c r="Y63" i="11"/>
  <c r="AD63" i="11"/>
  <c r="AB63" i="11"/>
  <c r="AH14" i="11"/>
  <c r="AA14" i="11"/>
  <c r="AE14" i="11"/>
  <c r="G66" i="3"/>
  <c r="F98" i="18" s="1"/>
  <c r="G56" i="3"/>
  <c r="F56" i="18" s="1"/>
  <c r="AF31" i="11"/>
  <c r="J42" i="20" s="1"/>
  <c r="I7" i="23" s="1"/>
  <c r="AD31" i="11"/>
  <c r="AC31" i="11"/>
  <c r="G42" i="20" s="1"/>
  <c r="F7" i="23" s="1"/>
  <c r="AB31" i="11"/>
  <c r="F42" i="20" s="1"/>
  <c r="E7" i="23" s="1"/>
  <c r="AI31" i="11"/>
  <c r="AA31" i="11"/>
  <c r="E42" i="20" s="1"/>
  <c r="D7" i="23" s="1"/>
  <c r="AH46" i="11"/>
  <c r="K42" i="20"/>
  <c r="J7" i="23" s="1"/>
  <c r="AI14" i="11"/>
  <c r="I38" i="3"/>
  <c r="H50" i="18" s="1"/>
  <c r="AH62" i="11"/>
  <c r="G58" i="3"/>
  <c r="F9" i="18" s="1"/>
  <c r="G55" i="3"/>
  <c r="F55" i="18" s="1"/>
  <c r="Z6" i="11"/>
  <c r="H81" i="3"/>
  <c r="G23" i="18" s="1"/>
  <c r="D31" i="3"/>
  <c r="C94" i="18" s="1"/>
  <c r="I31" i="3"/>
  <c r="H94" i="18" s="1"/>
  <c r="AF70" i="11"/>
  <c r="AC71" i="11"/>
  <c r="AH71" i="11"/>
  <c r="Z71" i="11"/>
  <c r="AF71" i="11"/>
  <c r="D40" i="3"/>
  <c r="C52" i="18" s="1"/>
  <c r="D49" i="3"/>
  <c r="C34" i="18" s="1"/>
  <c r="D6" i="3"/>
  <c r="C19" i="18" s="1"/>
  <c r="H67" i="3"/>
  <c r="G21" i="18" s="1"/>
  <c r="AG6" i="11"/>
  <c r="AI46" i="11"/>
  <c r="M67" i="20" s="1"/>
  <c r="L21" i="23" s="1"/>
  <c r="AG21" i="11"/>
  <c r="K32" i="20" s="1"/>
  <c r="J95" i="23" s="1"/>
  <c r="AD21" i="11"/>
  <c r="AF21" i="11"/>
  <c r="AC21" i="11"/>
  <c r="G32" i="20" s="1"/>
  <c r="F95" i="23" s="1"/>
  <c r="I55" i="3"/>
  <c r="H55" i="18" s="1"/>
  <c r="AE21" i="11"/>
  <c r="Y71" i="11"/>
  <c r="Z63" i="11"/>
  <c r="C66" i="3"/>
  <c r="B98" i="18" s="1"/>
  <c r="I98" i="3"/>
  <c r="D144" i="3"/>
  <c r="C15" i="18" s="1"/>
  <c r="H103" i="3"/>
  <c r="G41" i="18" s="1"/>
  <c r="AB15" i="11"/>
  <c r="F21" i="20" s="1"/>
  <c r="E70" i="23" s="1"/>
  <c r="AF80" i="11"/>
  <c r="J131" i="20" s="1"/>
  <c r="I108" i="23" s="1"/>
  <c r="AH31" i="11"/>
  <c r="C51" i="3"/>
  <c r="B36" i="18" s="1"/>
  <c r="E89" i="3"/>
  <c r="D101" i="18" s="1"/>
  <c r="E52" i="3"/>
  <c r="D73" i="18" s="1"/>
  <c r="F82" i="3"/>
  <c r="E12" i="18" s="1"/>
  <c r="D19" i="3"/>
  <c r="C48" i="18" s="1"/>
  <c r="D125" i="3"/>
  <c r="AF44" i="11"/>
  <c r="AB44" i="11"/>
  <c r="AE44" i="11"/>
  <c r="AC44" i="11"/>
  <c r="AI44" i="11"/>
  <c r="Z44" i="11"/>
  <c r="AH44" i="11"/>
  <c r="C81" i="3"/>
  <c r="B23" i="18" s="1"/>
  <c r="H111" i="3"/>
  <c r="G60" i="18" s="1"/>
  <c r="G16" i="3"/>
  <c r="F91" i="18" s="1"/>
  <c r="G113" i="3"/>
  <c r="F13" i="18" s="1"/>
  <c r="H55" i="3"/>
  <c r="G55" i="18" s="1"/>
  <c r="C32" i="20"/>
  <c r="B95" i="23" s="1"/>
  <c r="G34" i="3"/>
  <c r="F97" i="18" s="1"/>
  <c r="G142" i="3"/>
  <c r="F43" i="18" s="1"/>
  <c r="H91" i="3"/>
  <c r="G103" i="18" s="1"/>
  <c r="H21" i="3"/>
  <c r="G70" i="18" s="1"/>
  <c r="Y14" i="11"/>
  <c r="Z62" i="11"/>
  <c r="AA63" i="11"/>
  <c r="Y23" i="11"/>
  <c r="Y76" i="11"/>
  <c r="G60" i="3"/>
  <c r="F80" i="18" s="1"/>
  <c r="C99" i="3"/>
  <c r="B40" i="18" s="1"/>
  <c r="D10" i="3"/>
  <c r="C4" i="18" s="1"/>
  <c r="G102" i="3"/>
  <c r="F59" i="18" s="1"/>
  <c r="G142" i="20"/>
  <c r="F43" i="23" s="1"/>
  <c r="AA32" i="11"/>
  <c r="E43" i="20" s="1"/>
  <c r="D53" i="23" s="1"/>
  <c r="AI32" i="11"/>
  <c r="M43" i="20" s="1"/>
  <c r="L53" i="23" s="1"/>
  <c r="I79" i="3"/>
  <c r="H99" i="18" s="1"/>
  <c r="C42" i="3"/>
  <c r="B7" i="18" s="1"/>
  <c r="AD85" i="11"/>
  <c r="Z48" i="11"/>
  <c r="AH48" i="11"/>
  <c r="D89" i="3"/>
  <c r="C101" i="18" s="1"/>
  <c r="C41" i="3"/>
  <c r="B6" i="18" s="1"/>
  <c r="G82" i="3"/>
  <c r="F12" i="18" s="1"/>
  <c r="G102" i="20"/>
  <c r="F59" i="23" s="1"/>
  <c r="AG52" i="11"/>
  <c r="AC52" i="11"/>
  <c r="G78" i="20" s="1"/>
  <c r="F82" i="23" s="1"/>
  <c r="H133" i="3"/>
  <c r="F92" i="3"/>
  <c r="E39" i="18" s="1"/>
  <c r="C52" i="3"/>
  <c r="B73" i="18" s="1"/>
  <c r="F122" i="3"/>
  <c r="E124" i="3"/>
  <c r="E80" i="3"/>
  <c r="D38" i="18" s="1"/>
  <c r="E43" i="3"/>
  <c r="D53" i="18" s="1"/>
  <c r="G123" i="3"/>
  <c r="D102" i="3"/>
  <c r="C59" i="18" s="1"/>
  <c r="G125" i="3"/>
  <c r="F98" i="3"/>
  <c r="E83" i="18" s="1"/>
  <c r="D9" i="3"/>
  <c r="C68" i="18" s="1"/>
  <c r="F134" i="3"/>
  <c r="E42" i="3"/>
  <c r="D7" i="18" s="1"/>
  <c r="E32" i="3"/>
  <c r="D95" i="18" s="1"/>
  <c r="E50" i="3"/>
  <c r="D35" i="18" s="1"/>
  <c r="F58" i="3"/>
  <c r="E9" i="18" s="1"/>
  <c r="E100" i="3"/>
  <c r="D24" i="18" s="1"/>
  <c r="D59" i="3"/>
  <c r="C37" i="18" s="1"/>
  <c r="C135" i="3"/>
  <c r="I7" i="3"/>
  <c r="H47" i="18" s="1"/>
  <c r="AC85" i="11"/>
  <c r="AA48" i="11"/>
  <c r="E69" i="20" s="1"/>
  <c r="D57" i="23" s="1"/>
  <c r="AI48" i="11"/>
  <c r="M69" i="20" s="1"/>
  <c r="L57" i="23" s="1"/>
  <c r="I5" i="3"/>
  <c r="H30" i="18" s="1"/>
  <c r="G99" i="3"/>
  <c r="F40" i="18" s="1"/>
  <c r="AA52" i="11"/>
  <c r="G98" i="3"/>
  <c r="F83" i="18" s="1"/>
  <c r="I78" i="3"/>
  <c r="H82" i="18" s="1"/>
  <c r="I144" i="3"/>
  <c r="H15" i="18" s="1"/>
  <c r="I92" i="3"/>
  <c r="H39" i="18" s="1"/>
  <c r="I23" i="3"/>
  <c r="H71" i="18" s="1"/>
  <c r="H100" i="3"/>
  <c r="G24" i="18" s="1"/>
  <c r="D120" i="3"/>
  <c r="E144" i="3"/>
  <c r="D15" i="18" s="1"/>
  <c r="F71" i="3"/>
  <c r="E11" i="18" s="1"/>
  <c r="I60" i="3"/>
  <c r="H80" i="18" s="1"/>
  <c r="D32" i="3"/>
  <c r="C95" i="18" s="1"/>
  <c r="C124" i="3"/>
  <c r="D131" i="3"/>
  <c r="H125" i="3"/>
  <c r="G33" i="3"/>
  <c r="F96" i="18" s="1"/>
  <c r="F50" i="3"/>
  <c r="E35" i="18" s="1"/>
  <c r="H34" i="3"/>
  <c r="G97" i="18" s="1"/>
  <c r="G21" i="3"/>
  <c r="F70" i="18" s="1"/>
  <c r="C8" i="3"/>
  <c r="B90" i="18" s="1"/>
  <c r="G103" i="3"/>
  <c r="F41" i="18" s="1"/>
  <c r="I51" i="3"/>
  <c r="H36" i="18" s="1"/>
  <c r="J34" i="20"/>
  <c r="I97" i="23" s="1"/>
  <c r="AC32" i="11"/>
  <c r="G43" i="20" s="1"/>
  <c r="F53" i="23" s="1"/>
  <c r="G131" i="20"/>
  <c r="F108" i="23" s="1"/>
  <c r="D135" i="3"/>
  <c r="I143" i="3"/>
  <c r="H76" i="18" s="1"/>
  <c r="G9" i="3"/>
  <c r="F68" i="18" s="1"/>
  <c r="Y85" i="11"/>
  <c r="AB48" i="11"/>
  <c r="F69" i="20" s="1"/>
  <c r="E57" i="23" s="1"/>
  <c r="D113" i="3"/>
  <c r="C13" i="18" s="1"/>
  <c r="D60" i="3"/>
  <c r="C80" i="18" s="1"/>
  <c r="H99" i="3"/>
  <c r="G40" i="18" s="1"/>
  <c r="G50" i="20"/>
  <c r="F35" i="23" s="1"/>
  <c r="Z52" i="11"/>
  <c r="E134" i="3"/>
  <c r="I135" i="3"/>
  <c r="I71" i="3"/>
  <c r="H11" i="18" s="1"/>
  <c r="I57" i="3"/>
  <c r="H8" i="18" s="1"/>
  <c r="G88" i="3"/>
  <c r="F100" i="18" s="1"/>
  <c r="F80" i="3"/>
  <c r="E38" i="18" s="1"/>
  <c r="C21" i="3"/>
  <c r="B70" i="18" s="1"/>
  <c r="I33" i="3"/>
  <c r="H96" i="18" s="1"/>
  <c r="C100" i="3"/>
  <c r="B24" i="18" s="1"/>
  <c r="C111" i="3"/>
  <c r="B60" i="18" s="1"/>
  <c r="D56" i="3"/>
  <c r="C56" i="18" s="1"/>
  <c r="F112" i="3"/>
  <c r="E61" i="18" s="1"/>
  <c r="F142" i="3"/>
  <c r="E43" i="18" s="1"/>
  <c r="E125" i="3"/>
  <c r="H33" i="3"/>
  <c r="G96" i="18" s="1"/>
  <c r="F132" i="3"/>
  <c r="H113" i="3"/>
  <c r="G13" i="18" s="1"/>
  <c r="C67" i="3"/>
  <c r="B21" i="18" s="1"/>
  <c r="C55" i="3"/>
  <c r="B55" i="18" s="1"/>
  <c r="C34" i="3"/>
  <c r="B97" i="18" s="1"/>
  <c r="H19" i="3"/>
  <c r="G48" i="18" s="1"/>
  <c r="J43" i="20"/>
  <c r="I53" i="23" s="1"/>
  <c r="AF85" i="11"/>
  <c r="AC48" i="11"/>
  <c r="C113" i="3"/>
  <c r="B13" i="18" s="1"/>
  <c r="C60" i="3"/>
  <c r="B80" i="18" s="1"/>
  <c r="I69" i="20"/>
  <c r="H57" i="23" s="1"/>
  <c r="AF52" i="11"/>
  <c r="D124" i="3"/>
  <c r="G70" i="3"/>
  <c r="F10" i="18" s="1"/>
  <c r="G20" i="3"/>
  <c r="F5" i="18" s="1"/>
  <c r="I53" i="3"/>
  <c r="H20" i="18" s="1"/>
  <c r="I119" i="3"/>
  <c r="G111" i="3"/>
  <c r="F60" i="18" s="1"/>
  <c r="G77" i="3"/>
  <c r="F81" i="18" s="1"/>
  <c r="G32" i="3"/>
  <c r="F95" i="18" s="1"/>
  <c r="E122" i="3"/>
  <c r="E111" i="3"/>
  <c r="D60" i="18" s="1"/>
  <c r="I16" i="3"/>
  <c r="AE52" i="11"/>
  <c r="I77" i="3"/>
  <c r="D100" i="3"/>
  <c r="C24" i="18" s="1"/>
  <c r="I68" i="3"/>
  <c r="H22" i="18" s="1"/>
  <c r="I8" i="3"/>
  <c r="H90" i="18" s="1"/>
  <c r="I80" i="3"/>
  <c r="H38" i="18" s="1"/>
  <c r="I66" i="3"/>
  <c r="E71" i="3"/>
  <c r="D11" i="18" s="1"/>
  <c r="E92" i="3"/>
  <c r="D39" i="18" s="1"/>
  <c r="E9" i="3"/>
  <c r="D68" i="18" s="1"/>
  <c r="G41" i="3"/>
  <c r="F6" i="18" s="1"/>
  <c r="C7" i="3"/>
  <c r="B47" i="18" s="1"/>
  <c r="I132" i="3"/>
  <c r="E132" i="3"/>
  <c r="F69" i="3"/>
  <c r="E57" i="18" s="1"/>
  <c r="G122" i="3"/>
  <c r="E133" i="3"/>
  <c r="F124" i="3"/>
  <c r="F131" i="3"/>
  <c r="E108" i="18" s="1"/>
  <c r="E102" i="3"/>
  <c r="D59" i="18" s="1"/>
  <c r="E123" i="3"/>
  <c r="G100" i="3"/>
  <c r="F24" i="18" s="1"/>
  <c r="M78" i="20"/>
  <c r="L82" i="23" s="1"/>
  <c r="I82" i="3"/>
  <c r="H12" i="18" s="1"/>
  <c r="C80" i="3"/>
  <c r="B38" i="18" s="1"/>
  <c r="D71" i="3"/>
  <c r="C11" i="18" s="1"/>
  <c r="H69" i="3"/>
  <c r="G57" i="18" s="1"/>
  <c r="H144" i="3"/>
  <c r="G15" i="18" s="1"/>
  <c r="B30" i="18"/>
  <c r="D25" i="3"/>
  <c r="C31" i="18" s="1"/>
  <c r="D132" i="3"/>
  <c r="G112" i="3"/>
  <c r="F61" i="18" s="1"/>
  <c r="M77" i="20"/>
  <c r="L81" i="23" s="1"/>
  <c r="AA85" i="11"/>
  <c r="H17" i="3"/>
  <c r="G92" i="18" s="1"/>
  <c r="C69" i="3"/>
  <c r="B57" i="18" s="1"/>
  <c r="D111" i="3"/>
  <c r="C60" i="18" s="1"/>
  <c r="I34" i="3"/>
  <c r="H97" i="18" s="1"/>
  <c r="I42" i="3"/>
  <c r="H7" i="18" s="1"/>
  <c r="E135" i="3"/>
  <c r="F150" i="3"/>
  <c r="E109" i="18" s="1"/>
  <c r="F22" i="3"/>
  <c r="E93" i="18" s="1"/>
  <c r="G132" i="3"/>
  <c r="G24" i="3"/>
  <c r="F72" i="18" s="1"/>
  <c r="D39" i="3"/>
  <c r="C51" i="18" s="1"/>
  <c r="G90" i="20"/>
  <c r="F102" i="23" s="1"/>
  <c r="E56" i="3"/>
  <c r="D56" i="18" s="1"/>
  <c r="G79" i="3"/>
  <c r="F99" i="18" s="1"/>
  <c r="E113" i="3"/>
  <c r="D13" i="18" s="1"/>
  <c r="F51" i="3"/>
  <c r="E36" i="18" s="1"/>
  <c r="E82" i="3"/>
  <c r="D12" i="18" s="1"/>
  <c r="AB82" i="11"/>
  <c r="AH82" i="11"/>
  <c r="AF82" i="11"/>
  <c r="AC82" i="11"/>
  <c r="AD82" i="11"/>
  <c r="H60" i="20" s="1"/>
  <c r="G80" i="23" s="1"/>
  <c r="AG82" i="11"/>
  <c r="AA82" i="11"/>
  <c r="Y82" i="11"/>
  <c r="AE82" i="11"/>
  <c r="AI82" i="11"/>
  <c r="Z82" i="11"/>
  <c r="AI25" i="11"/>
  <c r="M39" i="20" s="1"/>
  <c r="L51" i="23" s="1"/>
  <c r="AH25" i="11"/>
  <c r="AG25" i="11"/>
  <c r="K39" i="20" s="1"/>
  <c r="J51" i="23" s="1"/>
  <c r="AF25" i="11"/>
  <c r="AE25" i="11"/>
  <c r="AD25" i="11"/>
  <c r="AA25" i="11"/>
  <c r="Z25" i="11"/>
  <c r="AB25" i="11"/>
  <c r="AC25" i="11"/>
  <c r="Y25" i="11"/>
  <c r="AI7" i="11"/>
  <c r="AH7" i="11"/>
  <c r="AG7" i="11"/>
  <c r="AF7" i="11"/>
  <c r="AE7" i="11"/>
  <c r="AD7" i="11"/>
  <c r="AC7" i="11"/>
  <c r="AB7" i="11"/>
  <c r="F8" i="20" s="1"/>
  <c r="E90" i="23" s="1"/>
  <c r="Z7" i="11"/>
  <c r="AA7" i="11"/>
  <c r="Y7" i="11"/>
  <c r="AI88" i="11"/>
  <c r="AH88" i="11"/>
  <c r="AG88" i="11"/>
  <c r="AF88" i="11"/>
  <c r="AE88" i="11"/>
  <c r="AD88" i="11"/>
  <c r="AC88" i="11"/>
  <c r="AA88" i="11"/>
  <c r="Z88" i="11"/>
  <c r="AB88" i="11"/>
  <c r="Y88" i="11"/>
  <c r="AI5" i="11"/>
  <c r="AG5" i="11"/>
  <c r="AE5" i="11"/>
  <c r="AB5" i="11"/>
  <c r="AH5" i="11"/>
  <c r="AF5" i="11"/>
  <c r="AD5" i="11"/>
  <c r="AA5" i="11"/>
  <c r="Y5" i="11"/>
  <c r="AC5" i="11"/>
  <c r="Z5" i="11"/>
  <c r="AI78" i="11"/>
  <c r="M124" i="20" s="1"/>
  <c r="L107" i="23" s="1"/>
  <c r="AH78" i="11"/>
  <c r="AG78" i="11"/>
  <c r="AF78" i="11"/>
  <c r="AE78" i="11"/>
  <c r="AD78" i="11"/>
  <c r="AC78" i="11"/>
  <c r="AB78" i="11"/>
  <c r="Y78" i="11"/>
  <c r="Z78" i="11"/>
  <c r="AA78" i="11"/>
  <c r="AI73" i="11"/>
  <c r="AH73" i="11"/>
  <c r="AG73" i="11"/>
  <c r="AF73" i="11"/>
  <c r="J122" i="20" s="1"/>
  <c r="I42" i="23" s="1"/>
  <c r="AE73" i="11"/>
  <c r="AB73" i="11"/>
  <c r="AC73" i="11"/>
  <c r="AA73" i="11"/>
  <c r="Z73" i="11"/>
  <c r="Y73" i="11"/>
  <c r="AD73" i="11"/>
  <c r="AI53" i="11"/>
  <c r="AG53" i="11"/>
  <c r="AE53" i="11"/>
  <c r="I121" i="20" s="1"/>
  <c r="H106" i="23" s="1"/>
  <c r="AC53" i="11"/>
  <c r="AD53" i="11"/>
  <c r="AB53" i="11"/>
  <c r="AH53" i="11"/>
  <c r="AF53" i="11"/>
  <c r="Y53" i="11"/>
  <c r="AA53" i="11"/>
  <c r="Z53" i="11"/>
  <c r="AD26" i="11"/>
  <c r="AI26" i="11"/>
  <c r="AG26" i="11"/>
  <c r="AE26" i="11"/>
  <c r="AB26" i="11"/>
  <c r="AF26" i="11"/>
  <c r="AC26" i="11"/>
  <c r="Z26" i="11"/>
  <c r="AA26" i="11"/>
  <c r="AH26" i="11"/>
  <c r="Y26" i="11"/>
  <c r="AI17" i="11"/>
  <c r="AH17" i="11"/>
  <c r="AG17" i="11"/>
  <c r="AF17" i="11"/>
  <c r="AE17" i="11"/>
  <c r="AB17" i="11"/>
  <c r="AC17" i="11"/>
  <c r="AD17" i="11"/>
  <c r="H98" i="20" s="1"/>
  <c r="G83" i="23" s="1"/>
  <c r="AA17" i="11"/>
  <c r="Z17" i="11"/>
  <c r="Y17" i="11"/>
  <c r="AC68" i="11"/>
  <c r="AG68" i="11"/>
  <c r="AH68" i="11"/>
  <c r="AA68" i="11"/>
  <c r="Y68" i="11"/>
  <c r="AB68" i="11"/>
  <c r="F103" i="20" s="1"/>
  <c r="E41" i="23" s="1"/>
  <c r="AF68" i="11"/>
  <c r="AE68" i="11"/>
  <c r="AD68" i="11"/>
  <c r="AI68" i="11"/>
  <c r="Z68" i="11"/>
  <c r="AI42" i="11"/>
  <c r="AG42" i="11"/>
  <c r="K17" i="20" s="1"/>
  <c r="J92" i="23" s="1"/>
  <c r="AE42" i="11"/>
  <c r="AC42" i="11"/>
  <c r="AB42" i="11"/>
  <c r="AD42" i="11"/>
  <c r="AH42" i="11"/>
  <c r="AF42" i="11"/>
  <c r="Z42" i="11"/>
  <c r="Y42" i="11"/>
  <c r="AA42" i="11"/>
  <c r="AD90" i="11"/>
  <c r="H151" i="20" s="1"/>
  <c r="AB90" i="11"/>
  <c r="F151" i="20" s="1"/>
  <c r="AI90" i="11"/>
  <c r="M151" i="20" s="1"/>
  <c r="AG90" i="11"/>
  <c r="K151" i="20" s="1"/>
  <c r="AE90" i="11"/>
  <c r="I151" i="20" s="1"/>
  <c r="AC90" i="11"/>
  <c r="AF90" i="11"/>
  <c r="J151" i="20" s="1"/>
  <c r="AA90" i="11"/>
  <c r="E151" i="20" s="1"/>
  <c r="Z90" i="11"/>
  <c r="D151" i="20" s="1"/>
  <c r="AH90" i="11"/>
  <c r="L151" i="20" s="1"/>
  <c r="Y90" i="11"/>
  <c r="C151" i="20" s="1"/>
  <c r="C153" i="20" s="1"/>
  <c r="AH50" i="11"/>
  <c r="AF50" i="11"/>
  <c r="AD50" i="11"/>
  <c r="AG50" i="11"/>
  <c r="AE50" i="11"/>
  <c r="AC50" i="11"/>
  <c r="AI50" i="11"/>
  <c r="AB50" i="11"/>
  <c r="AA50" i="11"/>
  <c r="E18" i="20" s="1"/>
  <c r="D69" i="23" s="1"/>
  <c r="Y50" i="11"/>
  <c r="Z50" i="11"/>
  <c r="AI9" i="11"/>
  <c r="AH9" i="11"/>
  <c r="AG9" i="11"/>
  <c r="K20" i="20" s="1"/>
  <c r="J5" i="23" s="1"/>
  <c r="AF9" i="11"/>
  <c r="AE9" i="11"/>
  <c r="AC9" i="11"/>
  <c r="AB9" i="11"/>
  <c r="AD9" i="11"/>
  <c r="Z9" i="11"/>
  <c r="Y9" i="11"/>
  <c r="AA9" i="11"/>
  <c r="AI43" i="11"/>
  <c r="AG43" i="11"/>
  <c r="AE43" i="11"/>
  <c r="AC43" i="11"/>
  <c r="AB43" i="11"/>
  <c r="F51" i="20" s="1"/>
  <c r="E36" i="23" s="1"/>
  <c r="AA43" i="11"/>
  <c r="Y43" i="11"/>
  <c r="AH43" i="11"/>
  <c r="AF43" i="11"/>
  <c r="AD43" i="11"/>
  <c r="Z43" i="11"/>
  <c r="AI41" i="11"/>
  <c r="M7" i="20" s="1"/>
  <c r="L47" i="23" s="1"/>
  <c r="AH41" i="11"/>
  <c r="AG41" i="11"/>
  <c r="AF41" i="11"/>
  <c r="AE41" i="11"/>
  <c r="AC41" i="11"/>
  <c r="AB41" i="11"/>
  <c r="AD41" i="11"/>
  <c r="AA41" i="11"/>
  <c r="Z41" i="11"/>
  <c r="Y41" i="11"/>
  <c r="AH18" i="11"/>
  <c r="AF18" i="11"/>
  <c r="AB18" i="11"/>
  <c r="AC18" i="11"/>
  <c r="AG18" i="11"/>
  <c r="AA18" i="11"/>
  <c r="Y18" i="11"/>
  <c r="AD18" i="11"/>
  <c r="AI18" i="11"/>
  <c r="M99" i="20" s="1"/>
  <c r="L40" i="23" s="1"/>
  <c r="AE18" i="11"/>
  <c r="Z18" i="11"/>
  <c r="AI47" i="11"/>
  <c r="AH47" i="11"/>
  <c r="AG47" i="11"/>
  <c r="AF47" i="11"/>
  <c r="AE47" i="11"/>
  <c r="AD47" i="11"/>
  <c r="H68" i="20" s="1"/>
  <c r="G22" i="23" s="1"/>
  <c r="AC47" i="11"/>
  <c r="AB47" i="11"/>
  <c r="F68" i="20" s="1"/>
  <c r="E22" i="23" s="1"/>
  <c r="AA47" i="11"/>
  <c r="Z47" i="11"/>
  <c r="Y47" i="11"/>
  <c r="AB84" i="11"/>
  <c r="AC84" i="11"/>
  <c r="AI84" i="11"/>
  <c r="AE84" i="11"/>
  <c r="AF84" i="11"/>
  <c r="AD84" i="11"/>
  <c r="Z84" i="11"/>
  <c r="AH84" i="11"/>
  <c r="AG84" i="11"/>
  <c r="AA84" i="11"/>
  <c r="Y84" i="11"/>
  <c r="AI16" i="11"/>
  <c r="AH16" i="11"/>
  <c r="AG16" i="11"/>
  <c r="AF16" i="11"/>
  <c r="AE16" i="11"/>
  <c r="AD16" i="11"/>
  <c r="AC16" i="11"/>
  <c r="AB16" i="11"/>
  <c r="AA16" i="11"/>
  <c r="Z16" i="11"/>
  <c r="Y16" i="11"/>
  <c r="AI89" i="11"/>
  <c r="M150" i="20" s="1"/>
  <c r="AH89" i="11"/>
  <c r="L150" i="20" s="1"/>
  <c r="AG89" i="11"/>
  <c r="K150" i="20" s="1"/>
  <c r="AF89" i="11"/>
  <c r="J150" i="20" s="1"/>
  <c r="AE89" i="11"/>
  <c r="I150" i="20" s="1"/>
  <c r="AA89" i="11"/>
  <c r="Z89" i="11"/>
  <c r="D150" i="20" s="1"/>
  <c r="AC89" i="11"/>
  <c r="G150" i="20" s="1"/>
  <c r="AB89" i="11"/>
  <c r="F150" i="20" s="1"/>
  <c r="AD89" i="11"/>
  <c r="H150" i="20" s="1"/>
  <c r="AI58" i="11"/>
  <c r="AG58" i="11"/>
  <c r="AE58" i="11"/>
  <c r="AD58" i="11"/>
  <c r="AF58" i="11"/>
  <c r="AH58" i="11"/>
  <c r="Z58" i="11"/>
  <c r="AA58" i="11"/>
  <c r="E113" i="20" s="1"/>
  <c r="D13" i="23" s="1"/>
  <c r="Y58" i="11"/>
  <c r="AC58" i="11"/>
  <c r="AB58" i="11"/>
  <c r="AI65" i="11"/>
  <c r="AH65" i="11"/>
  <c r="AG65" i="11"/>
  <c r="AF65" i="11"/>
  <c r="AE65" i="11"/>
  <c r="AD65" i="11"/>
  <c r="AB65" i="11"/>
  <c r="AC65" i="11"/>
  <c r="AA65" i="11"/>
  <c r="Z65" i="11"/>
  <c r="Y65" i="11"/>
  <c r="C56" i="20" s="1"/>
  <c r="B56" i="23" s="1"/>
  <c r="AI22" i="11"/>
  <c r="AH22" i="11"/>
  <c r="AG22" i="11"/>
  <c r="AF22" i="11"/>
  <c r="AE22" i="11"/>
  <c r="AD22" i="11"/>
  <c r="AC22" i="11"/>
  <c r="AB22" i="11"/>
  <c r="Y22" i="11"/>
  <c r="AA22" i="11"/>
  <c r="Z22" i="11"/>
  <c r="AC3" i="11"/>
  <c r="AD3" i="11"/>
  <c r="AB3" i="11"/>
  <c r="AI3" i="11"/>
  <c r="AG3" i="11"/>
  <c r="K120" i="20" s="1"/>
  <c r="J105" i="23" s="1"/>
  <c r="AE3" i="11"/>
  <c r="AF3" i="11"/>
  <c r="AA3" i="11"/>
  <c r="Z3" i="11"/>
  <c r="AH3" i="11"/>
  <c r="Y3" i="11"/>
  <c r="AA10" i="11"/>
  <c r="AI10" i="11"/>
  <c r="AG10" i="11"/>
  <c r="AE10" i="11"/>
  <c r="I141" i="20" s="1"/>
  <c r="H85" i="23" s="1"/>
  <c r="AB10" i="11"/>
  <c r="AH10" i="11"/>
  <c r="AC10" i="11"/>
  <c r="AF10" i="11"/>
  <c r="Z10" i="11"/>
  <c r="Y10" i="11"/>
  <c r="C16" i="20" s="1"/>
  <c r="B91" i="23" s="1"/>
  <c r="AD10" i="11"/>
  <c r="AB4" i="11"/>
  <c r="AC4" i="11"/>
  <c r="AA4" i="11"/>
  <c r="AG4" i="11"/>
  <c r="K38" i="20" s="1"/>
  <c r="J50" i="23" s="1"/>
  <c r="AH4" i="11"/>
  <c r="AD4" i="11"/>
  <c r="Y4" i="11"/>
  <c r="AE4" i="11"/>
  <c r="AI4" i="11"/>
  <c r="AF4" i="11"/>
  <c r="Z4" i="11"/>
  <c r="AH13" i="11"/>
  <c r="AF13" i="11"/>
  <c r="AC13" i="11"/>
  <c r="AD13" i="11"/>
  <c r="AI13" i="11"/>
  <c r="AG13" i="11"/>
  <c r="AE13" i="11"/>
  <c r="I70" i="20" s="1"/>
  <c r="H10" i="23" s="1"/>
  <c r="Y13" i="11"/>
  <c r="AB13" i="11"/>
  <c r="Z13" i="11"/>
  <c r="AA13" i="11"/>
  <c r="AH77" i="11"/>
  <c r="AF77" i="11"/>
  <c r="AC77" i="11"/>
  <c r="AD77" i="11"/>
  <c r="H82" i="20" s="1"/>
  <c r="G12" i="23" s="1"/>
  <c r="AI77" i="11"/>
  <c r="AG77" i="11"/>
  <c r="AE77" i="11"/>
  <c r="Y77" i="11"/>
  <c r="AA77" i="11"/>
  <c r="AB77" i="11"/>
  <c r="Z77" i="11"/>
  <c r="AC20" i="11"/>
  <c r="AI20" i="11"/>
  <c r="AE20" i="11"/>
  <c r="AF20" i="11"/>
  <c r="AG20" i="11"/>
  <c r="Z20" i="11"/>
  <c r="AH20" i="11"/>
  <c r="AD20" i="11"/>
  <c r="AA20" i="11"/>
  <c r="Y20" i="11"/>
  <c r="AB20" i="11"/>
  <c r="AI38" i="11"/>
  <c r="M54" i="20" s="1"/>
  <c r="L54" i="23" s="1"/>
  <c r="AH38" i="11"/>
  <c r="L54" i="20" s="1"/>
  <c r="K54" i="23" s="1"/>
  <c r="AG38" i="11"/>
  <c r="K54" i="20" s="1"/>
  <c r="J54" i="23" s="1"/>
  <c r="AF38" i="11"/>
  <c r="J54" i="20" s="1"/>
  <c r="I54" i="23" s="1"/>
  <c r="AE38" i="11"/>
  <c r="I54" i="20" s="1"/>
  <c r="H54" i="23" s="1"/>
  <c r="AD38" i="11"/>
  <c r="H54" i="20" s="1"/>
  <c r="G54" i="23" s="1"/>
  <c r="AC38" i="11"/>
  <c r="G54" i="20" s="1"/>
  <c r="F54" i="23" s="1"/>
  <c r="Y38" i="11"/>
  <c r="C54" i="20" s="1"/>
  <c r="B54" i="23" s="1"/>
  <c r="AB38" i="11"/>
  <c r="F54" i="20" s="1"/>
  <c r="E54" i="23" s="1"/>
  <c r="Z38" i="11"/>
  <c r="D54" i="20" s="1"/>
  <c r="C54" i="23" s="1"/>
  <c r="AA38" i="11"/>
  <c r="E54" i="20" s="1"/>
  <c r="D54" i="23" s="1"/>
  <c r="AI55" i="11"/>
  <c r="AH55" i="11"/>
  <c r="AG55" i="11"/>
  <c r="AF55" i="11"/>
  <c r="AE55" i="11"/>
  <c r="AD55" i="11"/>
  <c r="AC55" i="11"/>
  <c r="AB55" i="11"/>
  <c r="AA55" i="11"/>
  <c r="Z55" i="11"/>
  <c r="Y55" i="11"/>
  <c r="AI79" i="11"/>
  <c r="AH79" i="11"/>
  <c r="AG79" i="11"/>
  <c r="AF79" i="11"/>
  <c r="AE79" i="11"/>
  <c r="AD79" i="11"/>
  <c r="AC79" i="11"/>
  <c r="AB79" i="11"/>
  <c r="AA79" i="11"/>
  <c r="Z79" i="11"/>
  <c r="Y79" i="11"/>
  <c r="AI64" i="11"/>
  <c r="M100" i="20" s="1"/>
  <c r="L24" i="23" s="1"/>
  <c r="AH64" i="11"/>
  <c r="L100" i="20" s="1"/>
  <c r="K24" i="23" s="1"/>
  <c r="AG64" i="11"/>
  <c r="AF64" i="11"/>
  <c r="AE64" i="11"/>
  <c r="AD64" i="11"/>
  <c r="AC64" i="11"/>
  <c r="AB64" i="11"/>
  <c r="AA64" i="11"/>
  <c r="Z64" i="11"/>
  <c r="Y64" i="11"/>
  <c r="AI54" i="11"/>
  <c r="AH54" i="11"/>
  <c r="AG54" i="11"/>
  <c r="AF54" i="11"/>
  <c r="AE54" i="11"/>
  <c r="AD54" i="11"/>
  <c r="AC54" i="11"/>
  <c r="Y54" i="11"/>
  <c r="AA54" i="11"/>
  <c r="AB54" i="11"/>
  <c r="Z54" i="11"/>
  <c r="AH61" i="11"/>
  <c r="AF61" i="11"/>
  <c r="AB61" i="11"/>
  <c r="AI61" i="11"/>
  <c r="AG61" i="11"/>
  <c r="K49" i="20" s="1"/>
  <c r="J34" i="23" s="1"/>
  <c r="AE61" i="11"/>
  <c r="Y61" i="11"/>
  <c r="AD61" i="11"/>
  <c r="Z61" i="11"/>
  <c r="AC61" i="11"/>
  <c r="AA61" i="11"/>
  <c r="AI57" i="11"/>
  <c r="M112" i="20" s="1"/>
  <c r="L61" i="23" s="1"/>
  <c r="AH57" i="11"/>
  <c r="AG57" i="11"/>
  <c r="AF57" i="11"/>
  <c r="J88" i="20" s="1"/>
  <c r="I100" i="23" s="1"/>
  <c r="AE57" i="11"/>
  <c r="AC57" i="11"/>
  <c r="AD57" i="11"/>
  <c r="AA57" i="11"/>
  <c r="Z57" i="11"/>
  <c r="Y57" i="11"/>
  <c r="C88" i="20" s="1"/>
  <c r="B100" i="23" s="1"/>
  <c r="AB57" i="11"/>
  <c r="AI87" i="11"/>
  <c r="AH87" i="11"/>
  <c r="AG87" i="11"/>
  <c r="AF87" i="11"/>
  <c r="AE87" i="11"/>
  <c r="AD87" i="11"/>
  <c r="AC87" i="11"/>
  <c r="AA87" i="11"/>
  <c r="Z87" i="11"/>
  <c r="Y87" i="11"/>
  <c r="AB87" i="11"/>
  <c r="AI30" i="11"/>
  <c r="AH30" i="11"/>
  <c r="AG30" i="11"/>
  <c r="K41" i="20" s="1"/>
  <c r="J6" i="23" s="1"/>
  <c r="AF30" i="11"/>
  <c r="AE30" i="11"/>
  <c r="I41" i="20" s="1"/>
  <c r="H6" i="23" s="1"/>
  <c r="AD30" i="11"/>
  <c r="AC30" i="11"/>
  <c r="AB30" i="11"/>
  <c r="Y30" i="11"/>
  <c r="Z30" i="11"/>
  <c r="D41" i="20" s="1"/>
  <c r="C6" i="23" s="1"/>
  <c r="AA30" i="11"/>
  <c r="AH60" i="11"/>
  <c r="AB60" i="11"/>
  <c r="AI60" i="11"/>
  <c r="AE60" i="11"/>
  <c r="AD60" i="11"/>
  <c r="Z60" i="11"/>
  <c r="AC60" i="11"/>
  <c r="AA60" i="11"/>
  <c r="Y60" i="11"/>
  <c r="AF60" i="11"/>
  <c r="AG60" i="11"/>
  <c r="AH19" i="11"/>
  <c r="AF19" i="11"/>
  <c r="AB19" i="11"/>
  <c r="AD19" i="11"/>
  <c r="AC19" i="11"/>
  <c r="Z19" i="11"/>
  <c r="D52" i="20" s="1"/>
  <c r="C73" i="23" s="1"/>
  <c r="AA19" i="11"/>
  <c r="Y19" i="11"/>
  <c r="C25" i="20" s="1"/>
  <c r="B31" i="23" s="1"/>
  <c r="AE19" i="11"/>
  <c r="AI19" i="11"/>
  <c r="AG19" i="11"/>
  <c r="AI69" i="11"/>
  <c r="AG69" i="11"/>
  <c r="AE69" i="11"/>
  <c r="AH69" i="11"/>
  <c r="AF69" i="11"/>
  <c r="AD69" i="11"/>
  <c r="Y69" i="11"/>
  <c r="AC69" i="11"/>
  <c r="Z69" i="11"/>
  <c r="AA69" i="11"/>
  <c r="AB69" i="11"/>
  <c r="AI24" i="11"/>
  <c r="M35" i="20" s="1"/>
  <c r="L32" i="23" s="1"/>
  <c r="AH24" i="11"/>
  <c r="L35" i="20" s="1"/>
  <c r="K32" i="23" s="1"/>
  <c r="AG24" i="11"/>
  <c r="K35" i="20" s="1"/>
  <c r="J32" i="23" s="1"/>
  <c r="AF24" i="11"/>
  <c r="J35" i="20" s="1"/>
  <c r="I32" i="23" s="1"/>
  <c r="AE24" i="11"/>
  <c r="I35" i="20" s="1"/>
  <c r="H32" i="23" s="1"/>
  <c r="AD24" i="11"/>
  <c r="H35" i="20" s="1"/>
  <c r="G32" i="23" s="1"/>
  <c r="AC24" i="11"/>
  <c r="G35" i="20" s="1"/>
  <c r="F32" i="23" s="1"/>
  <c r="AB24" i="11"/>
  <c r="F35" i="20" s="1"/>
  <c r="E32" i="23" s="1"/>
  <c r="AA24" i="11"/>
  <c r="E35" i="20" s="1"/>
  <c r="D32" i="23" s="1"/>
  <c r="Z24" i="11"/>
  <c r="D35" i="20" s="1"/>
  <c r="C32" i="23" s="1"/>
  <c r="Y24" i="11"/>
  <c r="C35" i="20" s="1"/>
  <c r="B32" i="23" s="1"/>
  <c r="AH45" i="11"/>
  <c r="L125" i="20" s="1"/>
  <c r="K14" i="23" s="1"/>
  <c r="AF45" i="11"/>
  <c r="J66" i="20" s="1"/>
  <c r="I98" i="23" s="1"/>
  <c r="AI45" i="11"/>
  <c r="AG45" i="11"/>
  <c r="AE45" i="11"/>
  <c r="AC45" i="11"/>
  <c r="AB45" i="11"/>
  <c r="Y45" i="11"/>
  <c r="Z45" i="11"/>
  <c r="D125" i="20" s="1"/>
  <c r="C14" i="23" s="1"/>
  <c r="AA45" i="11"/>
  <c r="AD45" i="11"/>
  <c r="B89" i="18" l="1"/>
  <c r="G125" i="20"/>
  <c r="F14" i="23" s="1"/>
  <c r="F125" i="20"/>
  <c r="E14" i="23" s="1"/>
  <c r="G14" i="18"/>
  <c r="D107" i="18"/>
  <c r="E74" i="18"/>
  <c r="H74" i="18"/>
  <c r="D14" i="18"/>
  <c r="B107" i="18"/>
  <c r="G106" i="18"/>
  <c r="F106" i="18"/>
  <c r="D42" i="18"/>
  <c r="H106" i="18"/>
  <c r="G105" i="18"/>
  <c r="D74" i="18"/>
  <c r="E14" i="18"/>
  <c r="E42" i="18"/>
  <c r="B105" i="18"/>
  <c r="E107" i="18"/>
  <c r="C105" i="18"/>
  <c r="F14" i="18"/>
  <c r="H42" i="18"/>
  <c r="B14" i="18"/>
  <c r="G42" i="18"/>
  <c r="H105" i="18"/>
  <c r="F42" i="18"/>
  <c r="F74" i="18"/>
  <c r="C14" i="18"/>
  <c r="G74" i="18"/>
  <c r="F107" i="18"/>
  <c r="C107" i="18"/>
  <c r="H14" i="18"/>
  <c r="B68" i="23"/>
  <c r="C152" i="20"/>
  <c r="C154" i="20" s="1"/>
  <c r="I39" i="20"/>
  <c r="H51" i="23" s="1"/>
  <c r="I152" i="20"/>
  <c r="U151" i="20" s="1"/>
  <c r="I153" i="20"/>
  <c r="K152" i="20"/>
  <c r="W151" i="20" s="1"/>
  <c r="K153" i="20"/>
  <c r="G53" i="20"/>
  <c r="F20" i="23" s="1"/>
  <c r="G151" i="20"/>
  <c r="F64" i="23" s="1"/>
  <c r="L153" i="20"/>
  <c r="L152" i="20"/>
  <c r="M153" i="20"/>
  <c r="M152" i="20"/>
  <c r="Y150" i="20" s="1"/>
  <c r="J153" i="20"/>
  <c r="J152" i="20"/>
  <c r="V150" i="20" s="1"/>
  <c r="H153" i="20"/>
  <c r="H152" i="20"/>
  <c r="T150" i="20" s="1"/>
  <c r="F152" i="20"/>
  <c r="R150" i="20" s="1"/>
  <c r="F153" i="20"/>
  <c r="D152" i="20"/>
  <c r="P150" i="20" s="1"/>
  <c r="D153" i="20"/>
  <c r="E111" i="20"/>
  <c r="D60" i="23" s="1"/>
  <c r="E150" i="20"/>
  <c r="D109" i="23" s="1"/>
  <c r="D62" i="18"/>
  <c r="H83" i="18"/>
  <c r="B26" i="18"/>
  <c r="D63" i="18"/>
  <c r="B63" i="18"/>
  <c r="C104" i="18"/>
  <c r="C74" i="18"/>
  <c r="B108" i="18"/>
  <c r="G26" i="18"/>
  <c r="H84" i="18"/>
  <c r="D26" i="18"/>
  <c r="H81" i="18"/>
  <c r="D108" i="18"/>
  <c r="F75" i="18"/>
  <c r="H26" i="18"/>
  <c r="E26" i="18"/>
  <c r="B62" i="18"/>
  <c r="H89" i="18"/>
  <c r="H91" i="18"/>
  <c r="C63" i="18"/>
  <c r="C108" i="18"/>
  <c r="G108" i="18"/>
  <c r="H75" i="18"/>
  <c r="E62" i="18"/>
  <c r="H63" i="18"/>
  <c r="C75" i="18"/>
  <c r="E63" i="18"/>
  <c r="C62" i="18"/>
  <c r="H104" i="18"/>
  <c r="D75" i="18"/>
  <c r="E75" i="18"/>
  <c r="G62" i="18"/>
  <c r="H100" i="18"/>
  <c r="F63" i="18"/>
  <c r="F26" i="18"/>
  <c r="C26" i="18"/>
  <c r="H98" i="18"/>
  <c r="B75" i="18"/>
  <c r="H34" i="18"/>
  <c r="H62" i="18"/>
  <c r="H20" i="20"/>
  <c r="G5" i="23" s="1"/>
  <c r="D39" i="20"/>
  <c r="C51" i="23" s="1"/>
  <c r="L39" i="20"/>
  <c r="K51" i="23" s="1"/>
  <c r="G39" i="20"/>
  <c r="F51" i="23" s="1"/>
  <c r="H39" i="20"/>
  <c r="G51" i="23" s="1"/>
  <c r="C39" i="20"/>
  <c r="B51" i="23" s="1"/>
  <c r="C17" i="20"/>
  <c r="B92" i="23" s="1"/>
  <c r="H103" i="20"/>
  <c r="G41" i="23" s="1"/>
  <c r="F39" i="20"/>
  <c r="E51" i="23" s="1"/>
  <c r="E39" i="20"/>
  <c r="D51" i="23" s="1"/>
  <c r="G17" i="20"/>
  <c r="F92" i="23" s="1"/>
  <c r="J39" i="20"/>
  <c r="I51" i="23" s="1"/>
  <c r="D121" i="20"/>
  <c r="C106" i="23" s="1"/>
  <c r="L120" i="20"/>
  <c r="K105" i="23" s="1"/>
  <c r="L38" i="20"/>
  <c r="K50" i="23" s="1"/>
  <c r="K121" i="20"/>
  <c r="J106" i="23" s="1"/>
  <c r="M121" i="20"/>
  <c r="L106" i="23" s="1"/>
  <c r="E56" i="20"/>
  <c r="D56" i="23" s="1"/>
  <c r="L51" i="20"/>
  <c r="K36" i="23" s="1"/>
  <c r="E82" i="20"/>
  <c r="D12" i="23" s="1"/>
  <c r="H17" i="20"/>
  <c r="G92" i="23" s="1"/>
  <c r="J17" i="20"/>
  <c r="I92" i="23" s="1"/>
  <c r="L121" i="20"/>
  <c r="K106" i="23" s="1"/>
  <c r="C82" i="20"/>
  <c r="B12" i="23" s="1"/>
  <c r="H49" i="20"/>
  <c r="G34" i="23" s="1"/>
  <c r="D120" i="20"/>
  <c r="C105" i="23" s="1"/>
  <c r="D51" i="20"/>
  <c r="C36" i="23" s="1"/>
  <c r="L122" i="20"/>
  <c r="K42" i="23" s="1"/>
  <c r="L70" i="20"/>
  <c r="K10" i="23" s="1"/>
  <c r="G113" i="20"/>
  <c r="F13" i="23" s="1"/>
  <c r="I112" i="20"/>
  <c r="H61" i="23" s="1"/>
  <c r="M37" i="20"/>
  <c r="L49" i="23" s="1"/>
  <c r="E38" i="20"/>
  <c r="D50" i="23" s="1"/>
  <c r="H51" i="20"/>
  <c r="G36" i="23" s="1"/>
  <c r="I82" i="20"/>
  <c r="H12" i="23" s="1"/>
  <c r="E132" i="20"/>
  <c r="D26" i="23" s="1"/>
  <c r="L99" i="20"/>
  <c r="K40" i="23" s="1"/>
  <c r="I135" i="20"/>
  <c r="H63" i="23" s="1"/>
  <c r="F120" i="20"/>
  <c r="E105" i="23" s="1"/>
  <c r="E17" i="20"/>
  <c r="D92" i="23" s="1"/>
  <c r="H133" i="20"/>
  <c r="G62" i="23" s="1"/>
  <c r="D103" i="20"/>
  <c r="C41" i="23" s="1"/>
  <c r="D79" i="20"/>
  <c r="C99" i="23" s="1"/>
  <c r="J103" i="20"/>
  <c r="I41" i="23" s="1"/>
  <c r="D111" i="20"/>
  <c r="C60" i="23" s="1"/>
  <c r="C103" i="20"/>
  <c r="B41" i="23" s="1"/>
  <c r="J51" i="20"/>
  <c r="I36" i="23" s="1"/>
  <c r="G20" i="20"/>
  <c r="F5" i="23" s="1"/>
  <c r="I17" i="20"/>
  <c r="H92" i="23" s="1"/>
  <c r="K24" i="20"/>
  <c r="J72" i="23" s="1"/>
  <c r="L17" i="20"/>
  <c r="K92" i="23" s="1"/>
  <c r="L103" i="20"/>
  <c r="K41" i="23" s="1"/>
  <c r="G121" i="20"/>
  <c r="F106" i="23" s="1"/>
  <c r="M49" i="20"/>
  <c r="L34" i="23" s="1"/>
  <c r="I98" i="20"/>
  <c r="H83" i="23" s="1"/>
  <c r="E70" i="20"/>
  <c r="D10" i="23" s="1"/>
  <c r="J98" i="20"/>
  <c r="I83" i="23" s="1"/>
  <c r="L18" i="20"/>
  <c r="K69" i="23" s="1"/>
  <c r="C121" i="20"/>
  <c r="B106" i="23" s="1"/>
  <c r="G56" i="20"/>
  <c r="F56" i="23" s="1"/>
  <c r="F113" i="20"/>
  <c r="E13" i="23" s="1"/>
  <c r="I113" i="20"/>
  <c r="H13" i="23" s="1"/>
  <c r="G98" i="20"/>
  <c r="F83" i="23" s="1"/>
  <c r="J52" i="20"/>
  <c r="I73" i="23" s="1"/>
  <c r="G70" i="20"/>
  <c r="F10" i="23" s="1"/>
  <c r="M56" i="20"/>
  <c r="L56" i="23" s="1"/>
  <c r="L132" i="20"/>
  <c r="K26" i="23" s="1"/>
  <c r="D49" i="20"/>
  <c r="C34" i="23" s="1"/>
  <c r="L49" i="20"/>
  <c r="K34" i="23" s="1"/>
  <c r="E20" i="20"/>
  <c r="D5" i="23" s="1"/>
  <c r="M82" i="20"/>
  <c r="L12" i="23" s="1"/>
  <c r="F121" i="20"/>
  <c r="E106" i="23" s="1"/>
  <c r="C51" i="20"/>
  <c r="B36" i="23" s="1"/>
  <c r="E53" i="20"/>
  <c r="D20" i="23" s="1"/>
  <c r="M17" i="20"/>
  <c r="L92" i="23" s="1"/>
  <c r="I51" i="20"/>
  <c r="H36" i="23" s="1"/>
  <c r="K53" i="20"/>
  <c r="J20" i="23" s="1"/>
  <c r="H70" i="20"/>
  <c r="G10" i="23" s="1"/>
  <c r="M120" i="20"/>
  <c r="L105" i="23" s="1"/>
  <c r="L56" i="20"/>
  <c r="K56" i="23" s="1"/>
  <c r="K51" i="20"/>
  <c r="J36" i="23" s="1"/>
  <c r="C53" i="20"/>
  <c r="B20" i="23" s="1"/>
  <c r="E121" i="20"/>
  <c r="D106" i="23" s="1"/>
  <c r="H69" i="20"/>
  <c r="G57" i="23" s="1"/>
  <c r="J120" i="20"/>
  <c r="I105" i="23" s="1"/>
  <c r="J82" i="20"/>
  <c r="I12" i="23" s="1"/>
  <c r="K52" i="20"/>
  <c r="J73" i="23" s="1"/>
  <c r="J70" i="20"/>
  <c r="I10" i="23" s="1"/>
  <c r="G7" i="20"/>
  <c r="F47" i="23" s="1"/>
  <c r="L53" i="20"/>
  <c r="K20" i="23" s="1"/>
  <c r="F53" i="20"/>
  <c r="E20" i="23" s="1"/>
  <c r="E7" i="20"/>
  <c r="D47" i="23" s="1"/>
  <c r="F20" i="20"/>
  <c r="E5" i="23" s="1"/>
  <c r="C111" i="20"/>
  <c r="B60" i="23" s="1"/>
  <c r="M103" i="20"/>
  <c r="L41" i="23" s="1"/>
  <c r="K103" i="20"/>
  <c r="J41" i="23" s="1"/>
  <c r="F141" i="20"/>
  <c r="E85" i="23" s="1"/>
  <c r="F49" i="20"/>
  <c r="E34" i="23" s="1"/>
  <c r="D141" i="20"/>
  <c r="C85" i="23" s="1"/>
  <c r="F18" i="20"/>
  <c r="E69" i="23" s="1"/>
  <c r="G103" i="20"/>
  <c r="F41" i="23" s="1"/>
  <c r="D18" i="20"/>
  <c r="C69" i="23" s="1"/>
  <c r="F52" i="20"/>
  <c r="E73" i="23" s="1"/>
  <c r="H112" i="20"/>
  <c r="G61" i="23" s="1"/>
  <c r="G49" i="20"/>
  <c r="F34" i="23" s="1"/>
  <c r="D20" i="20"/>
  <c r="C5" i="23" s="1"/>
  <c r="G18" i="20"/>
  <c r="F69" i="23" s="1"/>
  <c r="F17" i="20"/>
  <c r="E92" i="23" s="1"/>
  <c r="I103" i="20"/>
  <c r="H41" i="23" s="1"/>
  <c r="H120" i="20"/>
  <c r="G105" i="23" s="1"/>
  <c r="J121" i="20"/>
  <c r="I106" i="23" s="1"/>
  <c r="C70" i="20"/>
  <c r="B10" i="23" s="1"/>
  <c r="J38" i="20"/>
  <c r="I50" i="23" s="1"/>
  <c r="G38" i="20"/>
  <c r="F50" i="23" s="1"/>
  <c r="E51" i="20"/>
  <c r="D36" i="23" s="1"/>
  <c r="K18" i="20"/>
  <c r="J69" i="23" s="1"/>
  <c r="G82" i="20"/>
  <c r="F12" i="23" s="1"/>
  <c r="I56" i="20"/>
  <c r="H56" i="23" s="1"/>
  <c r="H111" i="20"/>
  <c r="G60" i="23" s="1"/>
  <c r="K111" i="20"/>
  <c r="J60" i="23" s="1"/>
  <c r="D17" i="20"/>
  <c r="C92" i="23" s="1"/>
  <c r="E103" i="20"/>
  <c r="D41" i="23" s="1"/>
  <c r="H121" i="20"/>
  <c r="G106" i="23" s="1"/>
  <c r="E122" i="20"/>
  <c r="D42" i="23" s="1"/>
  <c r="F82" i="20"/>
  <c r="E12" i="23" s="1"/>
  <c r="K141" i="20"/>
  <c r="J85" i="23" s="1"/>
  <c r="J56" i="20"/>
  <c r="I56" i="23" s="1"/>
  <c r="F111" i="20"/>
  <c r="E60" i="23" s="1"/>
  <c r="J18" i="20"/>
  <c r="I69" i="23" s="1"/>
  <c r="I53" i="20"/>
  <c r="H20" i="23" s="1"/>
  <c r="F98" i="20"/>
  <c r="E83" i="23" s="1"/>
  <c r="G51" i="20"/>
  <c r="F36" i="23" s="1"/>
  <c r="C18" i="20"/>
  <c r="B69" i="23" s="1"/>
  <c r="G122" i="20"/>
  <c r="F42" i="23" s="1"/>
  <c r="D112" i="20"/>
  <c r="C61" i="23" s="1"/>
  <c r="L82" i="20"/>
  <c r="K12" i="23" s="1"/>
  <c r="C38" i="20"/>
  <c r="B50" i="23" s="1"/>
  <c r="L113" i="20"/>
  <c r="K13" i="23" s="1"/>
  <c r="F122" i="20"/>
  <c r="E42" i="23" s="1"/>
  <c r="M70" i="20"/>
  <c r="L10" i="23" s="1"/>
  <c r="H38" i="20"/>
  <c r="G50" i="23" s="1"/>
  <c r="L111" i="20"/>
  <c r="K60" i="23" s="1"/>
  <c r="D133" i="20"/>
  <c r="C62" i="23" s="1"/>
  <c r="J141" i="20"/>
  <c r="I85" i="23" s="1"/>
  <c r="E49" i="20"/>
  <c r="D34" i="23" s="1"/>
  <c r="D70" i="20"/>
  <c r="C10" i="23" s="1"/>
  <c r="M51" i="20"/>
  <c r="L36" i="23" s="1"/>
  <c r="G99" i="20"/>
  <c r="F40" i="23" s="1"/>
  <c r="D53" i="20"/>
  <c r="C20" i="23" s="1"/>
  <c r="H53" i="20"/>
  <c r="G20" i="23" s="1"/>
  <c r="D98" i="20"/>
  <c r="C83" i="23" s="1"/>
  <c r="F55" i="20"/>
  <c r="E55" i="23" s="1"/>
  <c r="H122" i="20"/>
  <c r="G42" i="23" s="1"/>
  <c r="K122" i="20"/>
  <c r="J42" i="23" s="1"/>
  <c r="D56" i="20"/>
  <c r="C56" i="23" s="1"/>
  <c r="M53" i="20"/>
  <c r="L20" i="23" s="1"/>
  <c r="K82" i="20"/>
  <c r="J12" i="23" s="1"/>
  <c r="F70" i="20"/>
  <c r="E10" i="23" s="1"/>
  <c r="L141" i="20"/>
  <c r="K85" i="23" s="1"/>
  <c r="E98" i="20"/>
  <c r="D83" i="23" s="1"/>
  <c r="L52" i="20"/>
  <c r="K73" i="23" s="1"/>
  <c r="M133" i="20"/>
  <c r="L62" i="23" s="1"/>
  <c r="C49" i="20"/>
  <c r="B34" i="23" s="1"/>
  <c r="H56" i="20"/>
  <c r="G56" i="23" s="1"/>
  <c r="J53" i="20"/>
  <c r="I20" i="23" s="1"/>
  <c r="D122" i="20"/>
  <c r="C42" i="23" s="1"/>
  <c r="M122" i="20"/>
  <c r="L42" i="23" s="1"/>
  <c r="M141" i="20"/>
  <c r="L85" i="23" s="1"/>
  <c r="F7" i="20"/>
  <c r="E47" i="23" s="1"/>
  <c r="D82" i="20"/>
  <c r="C12" i="23" s="1"/>
  <c r="C60" i="20"/>
  <c r="B80" i="23" s="1"/>
  <c r="J113" i="20"/>
  <c r="I13" i="23" s="1"/>
  <c r="G111" i="20"/>
  <c r="F60" i="23" s="1"/>
  <c r="I20" i="20"/>
  <c r="H5" i="23" s="1"/>
  <c r="J55" i="20"/>
  <c r="I55" i="23" s="1"/>
  <c r="C20" i="20"/>
  <c r="B5" i="23" s="1"/>
  <c r="I55" i="20"/>
  <c r="H55" i="23" s="1"/>
  <c r="C122" i="20"/>
  <c r="B42" i="23" s="1"/>
  <c r="I99" i="20"/>
  <c r="H40" i="23" s="1"/>
  <c r="G120" i="20"/>
  <c r="F105" i="23" s="1"/>
  <c r="F56" i="20"/>
  <c r="E56" i="23" s="1"/>
  <c r="E120" i="20"/>
  <c r="D105" i="23" s="1"/>
  <c r="C113" i="20"/>
  <c r="B13" i="23" s="1"/>
  <c r="M20" i="20"/>
  <c r="L5" i="23" s="1"/>
  <c r="I7" i="20"/>
  <c r="H47" i="23" s="1"/>
  <c r="I52" i="20"/>
  <c r="H73" i="23" s="1"/>
  <c r="D37" i="20"/>
  <c r="C49" i="23" s="1"/>
  <c r="K112" i="20"/>
  <c r="J61" i="23" s="1"/>
  <c r="F79" i="20"/>
  <c r="E99" i="23" s="1"/>
  <c r="C99" i="20"/>
  <c r="B40" i="23" s="1"/>
  <c r="J133" i="20"/>
  <c r="I62" i="23" s="1"/>
  <c r="I49" i="20"/>
  <c r="H34" i="23" s="1"/>
  <c r="M123" i="20"/>
  <c r="L74" i="23" s="1"/>
  <c r="K70" i="20"/>
  <c r="J10" i="23" s="1"/>
  <c r="E133" i="20"/>
  <c r="D62" i="23" s="1"/>
  <c r="G37" i="20"/>
  <c r="F49" i="23" s="1"/>
  <c r="K56" i="20"/>
  <c r="J56" i="23" s="1"/>
  <c r="M18" i="20"/>
  <c r="L69" i="23" s="1"/>
  <c r="J7" i="20"/>
  <c r="I47" i="23" s="1"/>
  <c r="I18" i="20"/>
  <c r="H69" i="23" s="1"/>
  <c r="M98" i="20"/>
  <c r="L83" i="23" s="1"/>
  <c r="L37" i="20"/>
  <c r="K49" i="23" s="1"/>
  <c r="C55" i="20"/>
  <c r="B55" i="23" s="1"/>
  <c r="J22" i="20"/>
  <c r="I93" i="23" s="1"/>
  <c r="C37" i="20"/>
  <c r="B49" i="23" s="1"/>
  <c r="E55" i="20"/>
  <c r="D55" i="23" s="1"/>
  <c r="H55" i="20"/>
  <c r="G55" i="23" s="1"/>
  <c r="C5" i="20"/>
  <c r="M5" i="20"/>
  <c r="L30" i="23" s="1"/>
  <c r="K19" i="20"/>
  <c r="J48" i="23" s="1"/>
  <c r="H22" i="20"/>
  <c r="G93" i="23" s="1"/>
  <c r="C120" i="20"/>
  <c r="B105" i="23" s="1"/>
  <c r="H113" i="20"/>
  <c r="G13" i="23" s="1"/>
  <c r="G144" i="20"/>
  <c r="F15" i="23" s="1"/>
  <c r="G24" i="20"/>
  <c r="F72" i="23" s="1"/>
  <c r="M52" i="20"/>
  <c r="L73" i="23" s="1"/>
  <c r="I79" i="20"/>
  <c r="H99" i="23" s="1"/>
  <c r="L109" i="23"/>
  <c r="K133" i="20"/>
  <c r="J62" i="23" s="1"/>
  <c r="D81" i="20"/>
  <c r="C23" i="23" s="1"/>
  <c r="I23" i="20"/>
  <c r="H71" i="23" s="1"/>
  <c r="E123" i="20"/>
  <c r="D74" i="23" s="1"/>
  <c r="G123" i="20"/>
  <c r="F74" i="23" s="1"/>
  <c r="D135" i="20"/>
  <c r="C63" i="23" s="1"/>
  <c r="K135" i="20"/>
  <c r="J63" i="23" s="1"/>
  <c r="J60" i="20"/>
  <c r="I80" i="23" s="1"/>
  <c r="F81" i="20"/>
  <c r="E23" i="23" s="1"/>
  <c r="M55" i="20"/>
  <c r="L55" i="23" s="1"/>
  <c r="E52" i="20"/>
  <c r="D73" i="23" s="1"/>
  <c r="J23" i="20"/>
  <c r="I71" i="23" s="1"/>
  <c r="F38" i="20"/>
  <c r="E50" i="23" s="1"/>
  <c r="I125" i="20"/>
  <c r="H14" i="23" s="1"/>
  <c r="C133" i="20"/>
  <c r="B62" i="23" s="1"/>
  <c r="L112" i="20"/>
  <c r="K61" i="23" s="1"/>
  <c r="H19" i="20"/>
  <c r="G48" i="23" s="1"/>
  <c r="L123" i="20"/>
  <c r="K74" i="23" s="1"/>
  <c r="I38" i="20"/>
  <c r="H50" i="23" s="1"/>
  <c r="I120" i="20"/>
  <c r="H105" i="23" s="1"/>
  <c r="L144" i="20"/>
  <c r="K15" i="23" s="1"/>
  <c r="B64" i="23"/>
  <c r="J64" i="23"/>
  <c r="B109" i="23"/>
  <c r="H144" i="20"/>
  <c r="G15" i="23" s="1"/>
  <c r="J69" i="20"/>
  <c r="I57" i="23" s="1"/>
  <c r="M113" i="20"/>
  <c r="L13" i="23" s="1"/>
  <c r="K7" i="20"/>
  <c r="J47" i="23" s="1"/>
  <c r="D60" i="20"/>
  <c r="C80" i="23" s="1"/>
  <c r="I111" i="20"/>
  <c r="H60" i="23" s="1"/>
  <c r="F112" i="20"/>
  <c r="E61" i="23" s="1"/>
  <c r="M38" i="20"/>
  <c r="L50" i="23" s="1"/>
  <c r="H18" i="20"/>
  <c r="G69" i="23" s="1"/>
  <c r="L55" i="20"/>
  <c r="K55" i="23" s="1"/>
  <c r="M60" i="20"/>
  <c r="L80" i="23" s="1"/>
  <c r="H141" i="20"/>
  <c r="G85" i="23" s="1"/>
  <c r="E99" i="20"/>
  <c r="D40" i="23" s="1"/>
  <c r="M111" i="20"/>
  <c r="L60" i="23" s="1"/>
  <c r="H7" i="20"/>
  <c r="G47" i="23" s="1"/>
  <c r="M125" i="20"/>
  <c r="L14" i="23" s="1"/>
  <c r="M24" i="20"/>
  <c r="L72" i="23" s="1"/>
  <c r="G133" i="20"/>
  <c r="F62" i="23" s="1"/>
  <c r="I122" i="20"/>
  <c r="H42" i="23" s="1"/>
  <c r="E60" i="20"/>
  <c r="D80" i="23" s="1"/>
  <c r="E125" i="20"/>
  <c r="D14" i="23" s="1"/>
  <c r="J81" i="20"/>
  <c r="I23" i="23" s="1"/>
  <c r="J49" i="20"/>
  <c r="I34" i="23" s="1"/>
  <c r="I37" i="20"/>
  <c r="H49" i="23" s="1"/>
  <c r="J20" i="20"/>
  <c r="I5" i="23" s="1"/>
  <c r="I123" i="20"/>
  <c r="H74" i="23" s="1"/>
  <c r="L98" i="20"/>
  <c r="K83" i="23" s="1"/>
  <c r="J4" i="20"/>
  <c r="I89" i="23" s="1"/>
  <c r="C24" i="20"/>
  <c r="B72" i="23" s="1"/>
  <c r="F5" i="20"/>
  <c r="E30" i="23" s="1"/>
  <c r="K81" i="20"/>
  <c r="J23" i="23" s="1"/>
  <c r="G112" i="20"/>
  <c r="F61" i="23" s="1"/>
  <c r="J37" i="20"/>
  <c r="I49" i="23" s="1"/>
  <c r="G23" i="20"/>
  <c r="F71" i="23" s="1"/>
  <c r="D19" i="20"/>
  <c r="C48" i="23" s="1"/>
  <c r="G31" i="20"/>
  <c r="F94" i="23" s="1"/>
  <c r="C125" i="20"/>
  <c r="B14" i="23" s="1"/>
  <c r="H24" i="20"/>
  <c r="G72" i="23" s="1"/>
  <c r="G5" i="20"/>
  <c r="F30" i="23" s="1"/>
  <c r="C81" i="20"/>
  <c r="B23" i="23" s="1"/>
  <c r="L81" i="20"/>
  <c r="K23" i="23" s="1"/>
  <c r="K37" i="20"/>
  <c r="J49" i="23" s="1"/>
  <c r="H23" i="20"/>
  <c r="G71" i="23" s="1"/>
  <c r="J135" i="20"/>
  <c r="I63" i="23" s="1"/>
  <c r="C79" i="20"/>
  <c r="B99" i="23" s="1"/>
  <c r="M79" i="20"/>
  <c r="L99" i="23" s="1"/>
  <c r="G60" i="20"/>
  <c r="F80" i="23" s="1"/>
  <c r="K23" i="20"/>
  <c r="J71" i="23" s="1"/>
  <c r="D144" i="20"/>
  <c r="C15" i="23" s="1"/>
  <c r="L33" i="20"/>
  <c r="K96" i="23" s="1"/>
  <c r="E4" i="20"/>
  <c r="D71" i="20"/>
  <c r="C11" i="23" s="1"/>
  <c r="F24" i="20"/>
  <c r="E72" i="23" s="1"/>
  <c r="C23" i="20"/>
  <c r="B71" i="23" s="1"/>
  <c r="D113" i="20"/>
  <c r="C13" i="23" s="1"/>
  <c r="G52" i="20"/>
  <c r="F73" i="23" s="1"/>
  <c r="I19" i="20"/>
  <c r="H48" i="23" s="1"/>
  <c r="D123" i="20"/>
  <c r="C74" i="23" s="1"/>
  <c r="F135" i="20"/>
  <c r="E63" i="23" s="1"/>
  <c r="M144" i="20"/>
  <c r="L15" i="23" s="1"/>
  <c r="H71" i="20"/>
  <c r="G11" i="23" s="1"/>
  <c r="L133" i="20"/>
  <c r="K62" i="23" s="1"/>
  <c r="J5" i="20"/>
  <c r="I30" i="23" s="1"/>
  <c r="D24" i="20"/>
  <c r="C72" i="23" s="1"/>
  <c r="L5" i="20"/>
  <c r="K30" i="23" s="1"/>
  <c r="G22" i="20"/>
  <c r="F93" i="23" s="1"/>
  <c r="E141" i="20"/>
  <c r="D85" i="23" s="1"/>
  <c r="G135" i="20"/>
  <c r="F63" i="23" s="1"/>
  <c r="J109" i="23"/>
  <c r="H79" i="20"/>
  <c r="G99" i="23" s="1"/>
  <c r="F144" i="20"/>
  <c r="E15" i="23" s="1"/>
  <c r="K99" i="20"/>
  <c r="J40" i="23" s="1"/>
  <c r="C68" i="20"/>
  <c r="B22" i="23" s="1"/>
  <c r="D124" i="20"/>
  <c r="C107" i="23" s="1"/>
  <c r="L143" i="20"/>
  <c r="K76" i="23" s="1"/>
  <c r="H125" i="20"/>
  <c r="G14" i="23" s="1"/>
  <c r="H52" i="20"/>
  <c r="G73" i="23" s="1"/>
  <c r="H37" i="20"/>
  <c r="G49" i="23" s="1"/>
  <c r="E31" i="20"/>
  <c r="D94" i="23" s="1"/>
  <c r="G55" i="20"/>
  <c r="F55" i="23" s="1"/>
  <c r="D10" i="20"/>
  <c r="C4" i="23" s="1"/>
  <c r="L80" i="20"/>
  <c r="K38" i="23" s="1"/>
  <c r="F66" i="20"/>
  <c r="E98" i="23" s="1"/>
  <c r="K58" i="20"/>
  <c r="J9" i="23" s="1"/>
  <c r="I88" i="20"/>
  <c r="H100" i="23" s="1"/>
  <c r="E143" i="20"/>
  <c r="D76" i="23" s="1"/>
  <c r="G119" i="20"/>
  <c r="F104" i="23" s="1"/>
  <c r="E24" i="20"/>
  <c r="D72" i="23" s="1"/>
  <c r="E112" i="20"/>
  <c r="D61" i="23" s="1"/>
  <c r="J125" i="20"/>
  <c r="I14" i="23" s="1"/>
  <c r="F23" i="20"/>
  <c r="E71" i="23" s="1"/>
  <c r="J123" i="20"/>
  <c r="I74" i="23" s="1"/>
  <c r="H135" i="20"/>
  <c r="G63" i="23" s="1"/>
  <c r="K109" i="23"/>
  <c r="D99" i="20"/>
  <c r="C40" i="23" s="1"/>
  <c r="K98" i="20"/>
  <c r="J83" i="23" s="1"/>
  <c r="K33" i="20"/>
  <c r="J96" i="23" s="1"/>
  <c r="D69" i="20"/>
  <c r="C57" i="23" s="1"/>
  <c r="F100" i="20"/>
  <c r="E24" i="23" s="1"/>
  <c r="L91" i="20"/>
  <c r="K103" i="23" s="1"/>
  <c r="C101" i="20"/>
  <c r="B58" i="23" s="1"/>
  <c r="D58" i="20"/>
  <c r="C9" i="23" s="1"/>
  <c r="I22" i="20"/>
  <c r="H93" i="23" s="1"/>
  <c r="F123" i="20"/>
  <c r="E74" i="23" s="1"/>
  <c r="J99" i="20"/>
  <c r="I40" i="23" s="1"/>
  <c r="I110" i="20"/>
  <c r="H25" i="23" s="1"/>
  <c r="I133" i="20"/>
  <c r="H62" i="23" s="1"/>
  <c r="E19" i="20"/>
  <c r="D48" i="23" s="1"/>
  <c r="M19" i="20"/>
  <c r="L48" i="23" s="1"/>
  <c r="C123" i="20"/>
  <c r="B74" i="23" s="1"/>
  <c r="D38" i="20"/>
  <c r="C50" i="23" s="1"/>
  <c r="K113" i="20"/>
  <c r="J13" i="23" s="1"/>
  <c r="E109" i="23"/>
  <c r="H31" i="20"/>
  <c r="G94" i="23" s="1"/>
  <c r="L20" i="20"/>
  <c r="K5" i="23" s="1"/>
  <c r="I144" i="20"/>
  <c r="H15" i="23" s="1"/>
  <c r="E33" i="20"/>
  <c r="D96" i="23" s="1"/>
  <c r="C4" i="20"/>
  <c r="K4" i="20"/>
  <c r="J89" i="23" s="1"/>
  <c r="E36" i="20"/>
  <c r="D33" i="23" s="1"/>
  <c r="F110" i="20"/>
  <c r="E25" i="23" s="1"/>
  <c r="I10" i="20"/>
  <c r="H4" i="23" s="1"/>
  <c r="F36" i="20"/>
  <c r="E33" i="23" s="1"/>
  <c r="B4" i="18"/>
  <c r="G141" i="20"/>
  <c r="F85" i="23" s="1"/>
  <c r="M33" i="20"/>
  <c r="L96" i="23" s="1"/>
  <c r="J112" i="20"/>
  <c r="I61" i="23" s="1"/>
  <c r="J111" i="20"/>
  <c r="I60" i="23" s="1"/>
  <c r="E79" i="20"/>
  <c r="D99" i="23" s="1"/>
  <c r="C7" i="20"/>
  <c r="I109" i="20"/>
  <c r="H84" i="23" s="1"/>
  <c r="M88" i="20"/>
  <c r="L100" i="23" s="1"/>
  <c r="D109" i="20"/>
  <c r="C84" i="23" s="1"/>
  <c r="K88" i="20"/>
  <c r="J100" i="23" s="1"/>
  <c r="F57" i="20"/>
  <c r="E8" i="23" s="1"/>
  <c r="J124" i="20"/>
  <c r="I107" i="23" s="1"/>
  <c r="H6" i="20"/>
  <c r="G19" i="23" s="1"/>
  <c r="H36" i="20"/>
  <c r="G33" i="23" s="1"/>
  <c r="C89" i="20"/>
  <c r="B101" i="23" s="1"/>
  <c r="K71" i="20"/>
  <c r="J11" i="23" s="1"/>
  <c r="C33" i="20"/>
  <c r="B96" i="23" s="1"/>
  <c r="F133" i="20"/>
  <c r="E62" i="23" s="1"/>
  <c r="D7" i="20"/>
  <c r="C47" i="23" s="1"/>
  <c r="L60" i="20"/>
  <c r="K80" i="23" s="1"/>
  <c r="C100" i="20"/>
  <c r="B24" i="23" s="1"/>
  <c r="K109" i="20"/>
  <c r="J84" i="23" s="1"/>
  <c r="L71" i="20"/>
  <c r="K11" i="23" s="1"/>
  <c r="J6" i="20"/>
  <c r="I19" i="23" s="1"/>
  <c r="I80" i="20"/>
  <c r="H38" i="23" s="1"/>
  <c r="L59" i="20"/>
  <c r="K37" i="23" s="1"/>
  <c r="L66" i="20"/>
  <c r="K98" i="23" s="1"/>
  <c r="H124" i="20"/>
  <c r="G107" i="23" s="1"/>
  <c r="L25" i="20"/>
  <c r="K31" i="23" s="1"/>
  <c r="E91" i="20"/>
  <c r="D103" i="23" s="1"/>
  <c r="F109" i="20"/>
  <c r="E84" i="23" s="1"/>
  <c r="L69" i="20"/>
  <c r="K57" i="23" s="1"/>
  <c r="H25" i="20"/>
  <c r="G31" i="23" s="1"/>
  <c r="F101" i="20"/>
  <c r="E58" i="23" s="1"/>
  <c r="J24" i="20"/>
  <c r="I72" i="23" s="1"/>
  <c r="C52" i="20"/>
  <c r="B73" i="23" s="1"/>
  <c r="H5" i="20"/>
  <c r="G30" i="23" s="1"/>
  <c r="M81" i="20"/>
  <c r="L23" i="23" s="1"/>
  <c r="F37" i="20"/>
  <c r="E49" i="23" s="1"/>
  <c r="F19" i="20"/>
  <c r="E48" i="23" s="1"/>
  <c r="C22" i="20"/>
  <c r="B93" i="23" s="1"/>
  <c r="K22" i="20"/>
  <c r="J93" i="23" s="1"/>
  <c r="F109" i="23"/>
  <c r="G79" i="20"/>
  <c r="F99" i="23" s="1"/>
  <c r="I31" i="20"/>
  <c r="H94" i="23" s="1"/>
  <c r="H99" i="20"/>
  <c r="G40" i="23" s="1"/>
  <c r="K55" i="20"/>
  <c r="J55" i="23" s="1"/>
  <c r="J144" i="20"/>
  <c r="I15" i="23" s="1"/>
  <c r="H33" i="20"/>
  <c r="G96" i="23" s="1"/>
  <c r="F4" i="20"/>
  <c r="E89" i="23" s="1"/>
  <c r="L4" i="20"/>
  <c r="K89" i="23" s="1"/>
  <c r="H64" i="23"/>
  <c r="E34" i="20"/>
  <c r="D97" i="23" s="1"/>
  <c r="D88" i="20"/>
  <c r="C100" i="23" s="1"/>
  <c r="G10" i="20"/>
  <c r="F4" i="23" s="1"/>
  <c r="H100" i="20"/>
  <c r="G24" i="23" s="1"/>
  <c r="M10" i="20"/>
  <c r="L4" i="23" s="1"/>
  <c r="H91" i="20"/>
  <c r="G103" i="23" s="1"/>
  <c r="I100" i="20"/>
  <c r="H24" i="23" s="1"/>
  <c r="M59" i="20"/>
  <c r="L37" i="23" s="1"/>
  <c r="J110" i="20"/>
  <c r="I25" i="23" s="1"/>
  <c r="F91" i="20"/>
  <c r="E103" i="23" s="1"/>
  <c r="K124" i="20"/>
  <c r="J107" i="23" s="1"/>
  <c r="L124" i="20"/>
  <c r="K107" i="23" s="1"/>
  <c r="J59" i="20"/>
  <c r="I37" i="23" s="1"/>
  <c r="H66" i="20"/>
  <c r="G98" i="23" s="1"/>
  <c r="C36" i="20"/>
  <c r="B33" i="23" s="1"/>
  <c r="D66" i="20"/>
  <c r="C98" i="23" s="1"/>
  <c r="K119" i="20"/>
  <c r="J104" i="23" s="1"/>
  <c r="I119" i="20"/>
  <c r="H104" i="23" s="1"/>
  <c r="H89" i="20"/>
  <c r="G101" i="23" s="1"/>
  <c r="K101" i="20"/>
  <c r="J58" i="23" s="1"/>
  <c r="I59" i="20"/>
  <c r="H37" i="23" s="1"/>
  <c r="M91" i="20"/>
  <c r="L103" i="23" s="1"/>
  <c r="G57" i="20"/>
  <c r="F8" i="23" s="1"/>
  <c r="C109" i="20"/>
  <c r="B84" i="23" s="1"/>
  <c r="J71" i="20"/>
  <c r="I11" i="23" s="1"/>
  <c r="L34" i="20"/>
  <c r="K97" i="23" s="1"/>
  <c r="C92" i="20"/>
  <c r="B39" i="23" s="1"/>
  <c r="M101" i="20"/>
  <c r="L58" i="23" s="1"/>
  <c r="L58" i="20"/>
  <c r="K9" i="23" s="1"/>
  <c r="G16" i="20"/>
  <c r="F91" i="23" s="1"/>
  <c r="I36" i="20"/>
  <c r="H33" i="23" s="1"/>
  <c r="J89" i="20"/>
  <c r="I101" i="23" s="1"/>
  <c r="K80" i="20"/>
  <c r="J38" i="23" s="1"/>
  <c r="K92" i="20"/>
  <c r="J39" i="23" s="1"/>
  <c r="G59" i="20"/>
  <c r="F37" i="23" s="1"/>
  <c r="M143" i="20"/>
  <c r="L76" i="23" s="1"/>
  <c r="H101" i="20"/>
  <c r="G58" i="23" s="1"/>
  <c r="D92" i="20"/>
  <c r="C39" i="23" s="1"/>
  <c r="J109" i="20"/>
  <c r="I84" i="23" s="1"/>
  <c r="K10" i="20"/>
  <c r="J4" i="23" s="1"/>
  <c r="H119" i="20"/>
  <c r="G104" i="23" s="1"/>
  <c r="G64" i="23"/>
  <c r="G88" i="20"/>
  <c r="F100" i="23" s="1"/>
  <c r="C143" i="20"/>
  <c r="B76" i="23" s="1"/>
  <c r="I124" i="20"/>
  <c r="H107" i="23" s="1"/>
  <c r="K110" i="20"/>
  <c r="J25" i="23" s="1"/>
  <c r="C119" i="20"/>
  <c r="B104" i="23" s="1"/>
  <c r="I58" i="20"/>
  <c r="H9" i="23" s="1"/>
  <c r="L92" i="20"/>
  <c r="K39" i="23" s="1"/>
  <c r="J143" i="20"/>
  <c r="I76" i="23" s="1"/>
  <c r="F89" i="20"/>
  <c r="E101" i="23" s="1"/>
  <c r="L41" i="20"/>
  <c r="K6" i="23" s="1"/>
  <c r="H110" i="20"/>
  <c r="G25" i="23" s="1"/>
  <c r="L24" i="20"/>
  <c r="K72" i="23" s="1"/>
  <c r="I5" i="20"/>
  <c r="H30" i="23" s="1"/>
  <c r="E81" i="20"/>
  <c r="D23" i="23" s="1"/>
  <c r="E37" i="20"/>
  <c r="D49" i="23" s="1"/>
  <c r="G19" i="20"/>
  <c r="F48" i="23" s="1"/>
  <c r="D22" i="20"/>
  <c r="C93" i="23" s="1"/>
  <c r="L22" i="20"/>
  <c r="K93" i="23" s="1"/>
  <c r="H123" i="20"/>
  <c r="G74" i="23" s="1"/>
  <c r="E135" i="20"/>
  <c r="D63" i="23" s="1"/>
  <c r="L135" i="20"/>
  <c r="K63" i="23" s="1"/>
  <c r="G109" i="23"/>
  <c r="K79" i="20"/>
  <c r="J99" i="23" s="1"/>
  <c r="J31" i="20"/>
  <c r="I94" i="23" s="1"/>
  <c r="L7" i="20"/>
  <c r="K47" i="23" s="1"/>
  <c r="E144" i="20"/>
  <c r="D15" i="23" s="1"/>
  <c r="K144" i="20"/>
  <c r="J15" i="23" s="1"/>
  <c r="J33" i="20"/>
  <c r="I96" i="23" s="1"/>
  <c r="D4" i="20"/>
  <c r="C89" i="23" s="1"/>
  <c r="M4" i="20"/>
  <c r="L89" i="23" s="1"/>
  <c r="I64" i="23"/>
  <c r="H88" i="20"/>
  <c r="G100" i="23" s="1"/>
  <c r="J100" i="20"/>
  <c r="I24" i="23" s="1"/>
  <c r="G80" i="20"/>
  <c r="F38" i="23" s="1"/>
  <c r="E10" i="20"/>
  <c r="D4" i="23" s="1"/>
  <c r="J80" i="20"/>
  <c r="I38" i="23" s="1"/>
  <c r="C131" i="20"/>
  <c r="H41" i="20"/>
  <c r="G6" i="23" s="1"/>
  <c r="M25" i="20"/>
  <c r="L31" i="23" s="1"/>
  <c r="J68" i="20"/>
  <c r="I22" i="23" s="1"/>
  <c r="D59" i="20"/>
  <c r="C37" i="23" s="1"/>
  <c r="K36" i="20"/>
  <c r="J33" i="23" s="1"/>
  <c r="K25" i="20"/>
  <c r="J31" i="23" s="1"/>
  <c r="D119" i="20"/>
  <c r="C104" i="23" s="1"/>
  <c r="C80" i="20"/>
  <c r="B38" i="23" s="1"/>
  <c r="E110" i="20"/>
  <c r="D25" i="23" s="1"/>
  <c r="I32" i="20"/>
  <c r="H95" i="23" s="1"/>
  <c r="G91" i="20"/>
  <c r="F103" i="23" s="1"/>
  <c r="H57" i="20"/>
  <c r="G8" i="23" s="1"/>
  <c r="E59" i="20"/>
  <c r="D37" i="23" s="1"/>
  <c r="J8" i="20"/>
  <c r="I90" i="23" s="1"/>
  <c r="G101" i="20"/>
  <c r="F58" i="23" s="1"/>
  <c r="E58" i="20"/>
  <c r="D9" i="23" s="1"/>
  <c r="H16" i="20"/>
  <c r="G91" i="23" s="1"/>
  <c r="F59" i="20"/>
  <c r="E37" i="23" s="1"/>
  <c r="G89" i="20"/>
  <c r="F101" i="23" s="1"/>
  <c r="J41" i="20"/>
  <c r="I6" i="23" s="1"/>
  <c r="E92" i="20"/>
  <c r="D39" i="23" s="1"/>
  <c r="E25" i="20"/>
  <c r="D31" i="23" s="1"/>
  <c r="F143" i="20"/>
  <c r="E76" i="23" s="1"/>
  <c r="J25" i="20"/>
  <c r="I31" i="23" s="1"/>
  <c r="C6" i="20"/>
  <c r="I24" i="20"/>
  <c r="H72" i="23" s="1"/>
  <c r="G81" i="20"/>
  <c r="F23" i="23" s="1"/>
  <c r="C112" i="20"/>
  <c r="B61" i="23" s="1"/>
  <c r="E22" i="20"/>
  <c r="D93" i="23" s="1"/>
  <c r="M22" i="20"/>
  <c r="L93" i="23" s="1"/>
  <c r="C135" i="20"/>
  <c r="B63" i="23" s="1"/>
  <c r="M135" i="20"/>
  <c r="L63" i="23" s="1"/>
  <c r="H109" i="23"/>
  <c r="L79" i="20"/>
  <c r="K99" i="23" s="1"/>
  <c r="C31" i="20"/>
  <c r="B94" i="23" s="1"/>
  <c r="K31" i="20"/>
  <c r="J94" i="23" s="1"/>
  <c r="I60" i="20"/>
  <c r="H80" i="23" s="1"/>
  <c r="F60" i="20"/>
  <c r="E80" i="23" s="1"/>
  <c r="F88" i="20"/>
  <c r="E100" i="23" s="1"/>
  <c r="J10" i="20"/>
  <c r="I4" i="23" s="1"/>
  <c r="F41" i="20"/>
  <c r="E6" i="23" s="1"/>
  <c r="M71" i="20"/>
  <c r="L11" i="23" s="1"/>
  <c r="M80" i="20"/>
  <c r="L38" i="23" s="1"/>
  <c r="H92" i="20"/>
  <c r="G39" i="23" s="1"/>
  <c r="K57" i="20"/>
  <c r="J8" i="23" s="1"/>
  <c r="L110" i="20"/>
  <c r="K25" i="23" s="1"/>
  <c r="L6" i="20"/>
  <c r="K19" i="23" s="1"/>
  <c r="G41" i="20"/>
  <c r="F6" i="23" s="1"/>
  <c r="K59" i="20"/>
  <c r="J37" i="23" s="1"/>
  <c r="D68" i="20"/>
  <c r="C22" i="23" s="1"/>
  <c r="F92" i="20"/>
  <c r="E39" i="23" s="1"/>
  <c r="E6" i="20"/>
  <c r="D19" i="23" s="1"/>
  <c r="I57" i="20"/>
  <c r="H8" i="23" s="1"/>
  <c r="F25" i="20"/>
  <c r="E31" i="23" s="1"/>
  <c r="L119" i="20"/>
  <c r="K104" i="23" s="1"/>
  <c r="C34" i="20"/>
  <c r="B97" i="23" s="1"/>
  <c r="M89" i="20"/>
  <c r="L101" i="23" s="1"/>
  <c r="J91" i="20"/>
  <c r="I103" i="23" s="1"/>
  <c r="G66" i="20"/>
  <c r="F98" i="23" s="1"/>
  <c r="K78" i="20"/>
  <c r="J82" i="23" s="1"/>
  <c r="G25" i="20"/>
  <c r="F31" i="23" s="1"/>
  <c r="D89" i="20"/>
  <c r="C101" i="23" s="1"/>
  <c r="L36" i="20"/>
  <c r="K33" i="23" s="1"/>
  <c r="H59" i="20"/>
  <c r="G37" i="23" s="1"/>
  <c r="J101" i="20"/>
  <c r="I58" i="23" s="1"/>
  <c r="M58" i="20"/>
  <c r="L9" i="23" s="1"/>
  <c r="I16" i="20"/>
  <c r="H91" i="23" s="1"/>
  <c r="J32" i="20"/>
  <c r="I95" i="23" s="1"/>
  <c r="K100" i="20"/>
  <c r="J24" i="23" s="1"/>
  <c r="L89" i="20"/>
  <c r="K101" i="23" s="1"/>
  <c r="J36" i="20"/>
  <c r="I33" i="23" s="1"/>
  <c r="I78" i="20"/>
  <c r="H82" i="23" s="1"/>
  <c r="G143" i="20"/>
  <c r="F76" i="23" s="1"/>
  <c r="M36" i="20"/>
  <c r="L33" i="23" s="1"/>
  <c r="G71" i="20"/>
  <c r="F11" i="23" s="1"/>
  <c r="G36" i="20"/>
  <c r="F33" i="23" s="1"/>
  <c r="G69" i="20"/>
  <c r="F57" i="23" s="1"/>
  <c r="K125" i="20"/>
  <c r="J14" i="23" s="1"/>
  <c r="E5" i="20"/>
  <c r="D30" i="23" s="1"/>
  <c r="K5" i="20"/>
  <c r="J30" i="23" s="1"/>
  <c r="H81" i="20"/>
  <c r="G23" i="23" s="1"/>
  <c r="D23" i="20"/>
  <c r="C71" i="23" s="1"/>
  <c r="L23" i="20"/>
  <c r="K71" i="23" s="1"/>
  <c r="F22" i="20"/>
  <c r="E93" i="23" s="1"/>
  <c r="C141" i="20"/>
  <c r="B85" i="23" s="1"/>
  <c r="I109" i="23"/>
  <c r="D31" i="20"/>
  <c r="C94" i="23" s="1"/>
  <c r="L31" i="20"/>
  <c r="K94" i="23" s="1"/>
  <c r="D55" i="20"/>
  <c r="C55" i="23" s="1"/>
  <c r="C144" i="20"/>
  <c r="B15" i="23" s="1"/>
  <c r="F33" i="20"/>
  <c r="E96" i="23" s="1"/>
  <c r="G4" i="20"/>
  <c r="F89" i="23" s="1"/>
  <c r="D64" i="23"/>
  <c r="K64" i="23"/>
  <c r="E100" i="20"/>
  <c r="D24" i="23" s="1"/>
  <c r="D78" i="20"/>
  <c r="C82" i="23" s="1"/>
  <c r="J92" i="20"/>
  <c r="I39" i="23" s="1"/>
  <c r="E109" i="20"/>
  <c r="D84" i="23" s="1"/>
  <c r="E71" i="20"/>
  <c r="D11" i="23" s="1"/>
  <c r="E80" i="20"/>
  <c r="D38" i="23" s="1"/>
  <c r="C41" i="20"/>
  <c r="B6" i="23" s="1"/>
  <c r="E68" i="20"/>
  <c r="D22" i="23" s="1"/>
  <c r="J78" i="20"/>
  <c r="I82" i="23" s="1"/>
  <c r="D110" i="20"/>
  <c r="C25" i="23" s="1"/>
  <c r="H42" i="20"/>
  <c r="G7" i="23" s="1"/>
  <c r="J119" i="20"/>
  <c r="I104" i="23" s="1"/>
  <c r="G92" i="20"/>
  <c r="F39" i="23" s="1"/>
  <c r="L68" i="20"/>
  <c r="K22" i="23" s="1"/>
  <c r="M6" i="20"/>
  <c r="L19" i="23" s="1"/>
  <c r="I8" i="20"/>
  <c r="H90" i="23" s="1"/>
  <c r="M57" i="20"/>
  <c r="L8" i="23" s="1"/>
  <c r="E119" i="20"/>
  <c r="D104" i="23" s="1"/>
  <c r="I92" i="20"/>
  <c r="H39" i="23" s="1"/>
  <c r="I6" i="20"/>
  <c r="H19" i="23" s="1"/>
  <c r="H10" i="20"/>
  <c r="G4" i="23" s="1"/>
  <c r="C91" i="20"/>
  <c r="B103" i="23" s="1"/>
  <c r="I25" i="20"/>
  <c r="H31" i="23" s="1"/>
  <c r="C110" i="20"/>
  <c r="B25" i="23" s="1"/>
  <c r="F16" i="20"/>
  <c r="E91" i="23" s="1"/>
  <c r="K68" i="20"/>
  <c r="J22" i="23" s="1"/>
  <c r="F58" i="20"/>
  <c r="E9" i="23" s="1"/>
  <c r="J16" i="20"/>
  <c r="I91" i="23" s="1"/>
  <c r="D100" i="20"/>
  <c r="C24" i="23" s="1"/>
  <c r="L109" i="20"/>
  <c r="K84" i="23" s="1"/>
  <c r="K143" i="20"/>
  <c r="J76" i="23" s="1"/>
  <c r="E89" i="20"/>
  <c r="D101" i="23" s="1"/>
  <c r="I68" i="20"/>
  <c r="H22" i="23" s="1"/>
  <c r="H8" i="20"/>
  <c r="G90" i="23" s="1"/>
  <c r="I143" i="20"/>
  <c r="H76" i="23" s="1"/>
  <c r="L57" i="20"/>
  <c r="K8" i="23" s="1"/>
  <c r="C124" i="20"/>
  <c r="B107" i="23" s="1"/>
  <c r="D5" i="20"/>
  <c r="C30" i="23" s="1"/>
  <c r="I81" i="20"/>
  <c r="H23" i="23" s="1"/>
  <c r="E23" i="20"/>
  <c r="D71" i="23" s="1"/>
  <c r="M23" i="20"/>
  <c r="L71" i="23" s="1"/>
  <c r="J19" i="20"/>
  <c r="I48" i="23" s="1"/>
  <c r="K123" i="20"/>
  <c r="J74" i="23" s="1"/>
  <c r="M31" i="20"/>
  <c r="L94" i="23" s="1"/>
  <c r="D33" i="20"/>
  <c r="C96" i="23" s="1"/>
  <c r="I33" i="20"/>
  <c r="H96" i="23" s="1"/>
  <c r="H4" i="20"/>
  <c r="G89" i="23" s="1"/>
  <c r="C64" i="23"/>
  <c r="L64" i="23"/>
  <c r="E41" i="20"/>
  <c r="D6" i="23" s="1"/>
  <c r="H80" i="20"/>
  <c r="G38" i="23" s="1"/>
  <c r="L88" i="20"/>
  <c r="K100" i="23" s="1"/>
  <c r="H131" i="20"/>
  <c r="G108" i="23" s="1"/>
  <c r="C10" i="20"/>
  <c r="D101" i="20"/>
  <c r="C58" i="23" s="1"/>
  <c r="E78" i="20"/>
  <c r="D82" i="23" s="1"/>
  <c r="D57" i="20"/>
  <c r="C8" i="23" s="1"/>
  <c r="M110" i="20"/>
  <c r="L25" i="23" s="1"/>
  <c r="D80" i="20"/>
  <c r="C38" i="23" s="1"/>
  <c r="G68" i="20"/>
  <c r="F22" i="23" s="1"/>
  <c r="L101" i="20"/>
  <c r="K58" i="23" s="1"/>
  <c r="M8" i="20"/>
  <c r="L90" i="23" s="1"/>
  <c r="F6" i="20"/>
  <c r="E19" i="23" s="1"/>
  <c r="E8" i="20"/>
  <c r="E101" i="20"/>
  <c r="D58" i="23" s="1"/>
  <c r="E88" i="20"/>
  <c r="D100" i="23" s="1"/>
  <c r="M119" i="20"/>
  <c r="L104" i="23" s="1"/>
  <c r="M16" i="20"/>
  <c r="L91" i="23" s="1"/>
  <c r="D8" i="20"/>
  <c r="C90" i="23" s="1"/>
  <c r="K16" i="20"/>
  <c r="J91" i="23" s="1"/>
  <c r="K91" i="20"/>
  <c r="J103" i="23" s="1"/>
  <c r="E57" i="20"/>
  <c r="D8" i="23" s="1"/>
  <c r="H143" i="20"/>
  <c r="G76" i="23" s="1"/>
  <c r="K67" i="20"/>
  <c r="J21" i="23" s="1"/>
  <c r="I71" i="20"/>
  <c r="H11" i="23" s="1"/>
  <c r="I101" i="20"/>
  <c r="H58" i="23" s="1"/>
  <c r="D25" i="20"/>
  <c r="C31" i="23" s="1"/>
  <c r="G58" i="20"/>
  <c r="F9" i="23" s="1"/>
  <c r="D16" i="20"/>
  <c r="C91" i="23" s="1"/>
  <c r="K131" i="20"/>
  <c r="J108" i="23" s="1"/>
  <c r="K89" i="20"/>
  <c r="J101" i="23" s="1"/>
  <c r="F67" i="20"/>
  <c r="E21" i="23" s="1"/>
  <c r="M42" i="20"/>
  <c r="L7" i="23" s="1"/>
  <c r="M66" i="20"/>
  <c r="L98" i="23" s="1"/>
  <c r="C57" i="20"/>
  <c r="B8" i="23" s="1"/>
  <c r="C71" i="20"/>
  <c r="B11" i="23" s="1"/>
  <c r="K6" i="20"/>
  <c r="J19" i="23" s="1"/>
  <c r="M68" i="20"/>
  <c r="L22" i="23" s="1"/>
  <c r="L19" i="20"/>
  <c r="K48" i="23" s="1"/>
  <c r="C19" i="20"/>
  <c r="B48" i="23" s="1"/>
  <c r="C109" i="23"/>
  <c r="J79" i="20"/>
  <c r="I99" i="23" s="1"/>
  <c r="F31" i="20"/>
  <c r="E94" i="23" s="1"/>
  <c r="F99" i="20"/>
  <c r="E40" i="23" s="1"/>
  <c r="C98" i="20"/>
  <c r="B83" i="23" s="1"/>
  <c r="G33" i="20"/>
  <c r="F96" i="23" s="1"/>
  <c r="I4" i="20"/>
  <c r="H89" i="23" s="1"/>
  <c r="E64" i="23"/>
  <c r="K60" i="20"/>
  <c r="J80" i="23" s="1"/>
  <c r="M92" i="20"/>
  <c r="L39" i="23" s="1"/>
  <c r="C66" i="20"/>
  <c r="B98" i="23" s="1"/>
  <c r="F71" i="20"/>
  <c r="E11" i="23" s="1"/>
  <c r="G100" i="20"/>
  <c r="F24" i="23" s="1"/>
  <c r="F80" i="20"/>
  <c r="E38" i="23" s="1"/>
  <c r="G109" i="20"/>
  <c r="F84" i="23" s="1"/>
  <c r="M109" i="20"/>
  <c r="L84" i="23" s="1"/>
  <c r="C8" i="20"/>
  <c r="G8" i="20"/>
  <c r="F90" i="23" s="1"/>
  <c r="G110" i="20"/>
  <c r="F25" i="23" s="1"/>
  <c r="D36" i="20"/>
  <c r="C33" i="23" s="1"/>
  <c r="G124" i="20"/>
  <c r="F107" i="23" s="1"/>
  <c r="I66" i="20"/>
  <c r="H98" i="23" s="1"/>
  <c r="J57" i="20"/>
  <c r="I8" i="23" s="1"/>
  <c r="L67" i="20"/>
  <c r="K21" i="23" s="1"/>
  <c r="L42" i="20"/>
  <c r="K7" i="23" s="1"/>
  <c r="G6" i="20"/>
  <c r="F19" i="23" s="1"/>
  <c r="L8" i="20"/>
  <c r="K90" i="23" s="1"/>
  <c r="E124" i="20"/>
  <c r="D107" i="23" s="1"/>
  <c r="L10" i="20"/>
  <c r="K4" i="23" s="1"/>
  <c r="J58" i="20"/>
  <c r="I9" i="23" s="1"/>
  <c r="F119" i="20"/>
  <c r="E104" i="23" s="1"/>
  <c r="H109" i="20"/>
  <c r="G84" i="23" s="1"/>
  <c r="M41" i="20"/>
  <c r="L6" i="23" s="1"/>
  <c r="D91" i="20"/>
  <c r="C103" i="23" s="1"/>
  <c r="C59" i="20"/>
  <c r="B37" i="23" s="1"/>
  <c r="I91" i="20"/>
  <c r="H103" i="23" s="1"/>
  <c r="D6" i="20"/>
  <c r="C19" i="23" s="1"/>
  <c r="F124" i="20"/>
  <c r="E107" i="23" s="1"/>
  <c r="H32" i="20"/>
  <c r="G95" i="23" s="1"/>
  <c r="C58" i="20"/>
  <c r="B9" i="23" s="1"/>
  <c r="H58" i="20"/>
  <c r="G9" i="23" s="1"/>
  <c r="L16" i="20"/>
  <c r="K91" i="23" s="1"/>
  <c r="K66" i="20"/>
  <c r="J98" i="23" s="1"/>
  <c r="I89" i="20"/>
  <c r="H101" i="23" s="1"/>
  <c r="F10" i="20"/>
  <c r="E4" i="23" s="1"/>
  <c r="E66" i="20"/>
  <c r="D98" i="23" s="1"/>
  <c r="D143" i="20"/>
  <c r="C76" i="23" s="1"/>
  <c r="K8" i="20"/>
  <c r="J90" i="23" s="1"/>
  <c r="E16" i="20"/>
  <c r="D91" i="23" s="1"/>
  <c r="C27" i="3"/>
  <c r="C11" i="3"/>
  <c r="K10" i="3" s="1"/>
  <c r="K4" i="3" l="1"/>
  <c r="S4" i="3" s="1"/>
  <c r="D90" i="23"/>
  <c r="O150" i="20"/>
  <c r="O151" i="20"/>
  <c r="B47" i="23"/>
  <c r="D89" i="23"/>
  <c r="B30" i="23"/>
  <c r="B90" i="23"/>
  <c r="B4" i="23"/>
  <c r="B19" i="23"/>
  <c r="G152" i="20"/>
  <c r="S150" i="20" s="1"/>
  <c r="G153" i="20"/>
  <c r="I154" i="20"/>
  <c r="L154" i="20"/>
  <c r="K154" i="20"/>
  <c r="W150" i="20"/>
  <c r="U150" i="20"/>
  <c r="Y151" i="20"/>
  <c r="J154" i="20"/>
  <c r="M154" i="20"/>
  <c r="B89" i="23"/>
  <c r="X150" i="20"/>
  <c r="X151" i="20"/>
  <c r="P151" i="20"/>
  <c r="D154" i="20"/>
  <c r="B108" i="23"/>
  <c r="T151" i="20"/>
  <c r="H154" i="20"/>
  <c r="E152" i="20"/>
  <c r="Q151" i="20" s="1"/>
  <c r="E153" i="20"/>
  <c r="R151" i="20"/>
  <c r="F154" i="20"/>
  <c r="V151" i="20"/>
  <c r="S10" i="3"/>
  <c r="J4" i="18" s="1"/>
  <c r="K9" i="3"/>
  <c r="S9" i="3" s="1"/>
  <c r="J68" i="18" s="1"/>
  <c r="K6" i="3"/>
  <c r="S6" i="3" s="1"/>
  <c r="J19" i="18" s="1"/>
  <c r="B4" i="7"/>
  <c r="K5" i="3"/>
  <c r="S5" i="3" s="1"/>
  <c r="J30" i="18" s="1"/>
  <c r="K7" i="3"/>
  <c r="S7" i="3" s="1"/>
  <c r="J47" i="18" s="1"/>
  <c r="K8" i="3"/>
  <c r="S8" i="3" s="1"/>
  <c r="J90" i="18" s="1"/>
  <c r="G154" i="20" l="1"/>
  <c r="S151" i="20"/>
  <c r="E154" i="20"/>
  <c r="Q150" i="20"/>
  <c r="I93" i="26" l="1"/>
  <c r="D26" i="3" l="1"/>
  <c r="E26" i="3"/>
  <c r="F26" i="3"/>
  <c r="G26" i="3"/>
  <c r="H26" i="3"/>
  <c r="I26" i="3"/>
  <c r="C26" i="3"/>
  <c r="D27" i="3"/>
  <c r="E27" i="3"/>
  <c r="F27" i="3"/>
  <c r="G27" i="3"/>
  <c r="H27" i="3"/>
  <c r="I27" i="3"/>
  <c r="C28" i="3" l="1"/>
  <c r="B5" i="7"/>
  <c r="K17" i="3"/>
  <c r="S17" i="3" s="1"/>
  <c r="J92" i="18" s="1"/>
  <c r="K20" i="3"/>
  <c r="S20" i="3" s="1"/>
  <c r="J5" i="18" s="1"/>
  <c r="K21" i="3"/>
  <c r="S21" i="3" s="1"/>
  <c r="J70" i="18" s="1"/>
  <c r="K18" i="3"/>
  <c r="S18" i="3" s="1"/>
  <c r="J69" i="18" s="1"/>
  <c r="K23" i="3"/>
  <c r="S23" i="3" s="1"/>
  <c r="J71" i="18" s="1"/>
  <c r="K16" i="3"/>
  <c r="K24" i="3"/>
  <c r="S24" i="3" s="1"/>
  <c r="J72" i="18" s="1"/>
  <c r="K25" i="3"/>
  <c r="S25" i="3" s="1"/>
  <c r="J31" i="18" s="1"/>
  <c r="K19" i="3"/>
  <c r="S19" i="3" s="1"/>
  <c r="J48" i="18" s="1"/>
  <c r="K22" i="3"/>
  <c r="S22" i="3" s="1"/>
  <c r="J93" i="18" s="1"/>
  <c r="H5" i="7"/>
  <c r="Q25" i="3"/>
  <c r="Y25" i="3" s="1"/>
  <c r="P31" i="18" s="1"/>
  <c r="Q23" i="3"/>
  <c r="Y23" i="3" s="1"/>
  <c r="P71" i="18" s="1"/>
  <c r="Q22" i="3"/>
  <c r="Y22" i="3" s="1"/>
  <c r="P93" i="18" s="1"/>
  <c r="Q21" i="3"/>
  <c r="Y21" i="3" s="1"/>
  <c r="P70" i="18" s="1"/>
  <c r="Q24" i="3"/>
  <c r="Y24" i="3" s="1"/>
  <c r="P72" i="18" s="1"/>
  <c r="Q18" i="3"/>
  <c r="Y18" i="3" s="1"/>
  <c r="P69" i="18" s="1"/>
  <c r="Q17" i="3"/>
  <c r="Y17" i="3" s="1"/>
  <c r="P92" i="18" s="1"/>
  <c r="Q16" i="3"/>
  <c r="Q20" i="3"/>
  <c r="Y20" i="3" s="1"/>
  <c r="P5" i="18" s="1"/>
  <c r="Q19" i="3"/>
  <c r="Y19" i="3" s="1"/>
  <c r="P48" i="18" s="1"/>
  <c r="G5" i="7"/>
  <c r="P16" i="3"/>
  <c r="P17" i="3"/>
  <c r="X17" i="3" s="1"/>
  <c r="O92" i="18" s="1"/>
  <c r="P20" i="3"/>
  <c r="X20" i="3" s="1"/>
  <c r="O5" i="18" s="1"/>
  <c r="P21" i="3"/>
  <c r="X21" i="3" s="1"/>
  <c r="O70" i="18" s="1"/>
  <c r="P25" i="3"/>
  <c r="X25" i="3" s="1"/>
  <c r="O31" i="18" s="1"/>
  <c r="P23" i="3"/>
  <c r="X23" i="3" s="1"/>
  <c r="O71" i="18" s="1"/>
  <c r="P19" i="3"/>
  <c r="X19" i="3" s="1"/>
  <c r="O48" i="18" s="1"/>
  <c r="P24" i="3"/>
  <c r="X24" i="3" s="1"/>
  <c r="O72" i="18" s="1"/>
  <c r="P18" i="3"/>
  <c r="X18" i="3" s="1"/>
  <c r="O69" i="18" s="1"/>
  <c r="P22" i="3"/>
  <c r="X22" i="3" s="1"/>
  <c r="O93" i="18" s="1"/>
  <c r="F5" i="7"/>
  <c r="O17" i="3"/>
  <c r="W17" i="3" s="1"/>
  <c r="N92" i="18" s="1"/>
  <c r="O22" i="3"/>
  <c r="W22" i="3" s="1"/>
  <c r="N93" i="18" s="1"/>
  <c r="O20" i="3"/>
  <c r="W20" i="3" s="1"/>
  <c r="N5" i="18" s="1"/>
  <c r="O16" i="3"/>
  <c r="O21" i="3"/>
  <c r="W21" i="3" s="1"/>
  <c r="N70" i="18" s="1"/>
  <c r="O19" i="3"/>
  <c r="W19" i="3" s="1"/>
  <c r="N48" i="18" s="1"/>
  <c r="O24" i="3"/>
  <c r="W24" i="3" s="1"/>
  <c r="N72" i="18" s="1"/>
  <c r="O25" i="3"/>
  <c r="W25" i="3" s="1"/>
  <c r="N31" i="18" s="1"/>
  <c r="O18" i="3"/>
  <c r="W18" i="3" s="1"/>
  <c r="N69" i="18" s="1"/>
  <c r="O23" i="3"/>
  <c r="W23" i="3" s="1"/>
  <c r="N71" i="18" s="1"/>
  <c r="E5" i="7"/>
  <c r="N21" i="3"/>
  <c r="V21" i="3" s="1"/>
  <c r="M70" i="18" s="1"/>
  <c r="N24" i="3"/>
  <c r="V24" i="3" s="1"/>
  <c r="M72" i="18" s="1"/>
  <c r="N20" i="3"/>
  <c r="V20" i="3" s="1"/>
  <c r="M5" i="18" s="1"/>
  <c r="N22" i="3"/>
  <c r="V22" i="3" s="1"/>
  <c r="M93" i="18" s="1"/>
  <c r="N19" i="3"/>
  <c r="V19" i="3" s="1"/>
  <c r="M48" i="18" s="1"/>
  <c r="N16" i="3"/>
  <c r="N23" i="3"/>
  <c r="V23" i="3" s="1"/>
  <c r="M71" i="18" s="1"/>
  <c r="N18" i="3"/>
  <c r="V18" i="3" s="1"/>
  <c r="M69" i="18" s="1"/>
  <c r="N25" i="3"/>
  <c r="V25" i="3" s="1"/>
  <c r="M31" i="18" s="1"/>
  <c r="N17" i="3"/>
  <c r="V17" i="3" s="1"/>
  <c r="M92" i="18" s="1"/>
  <c r="D5" i="7"/>
  <c r="M24" i="3"/>
  <c r="U24" i="3" s="1"/>
  <c r="L72" i="18" s="1"/>
  <c r="M17" i="3"/>
  <c r="U17" i="3" s="1"/>
  <c r="L92" i="18" s="1"/>
  <c r="M21" i="3"/>
  <c r="U21" i="3" s="1"/>
  <c r="L70" i="18" s="1"/>
  <c r="M18" i="3"/>
  <c r="U18" i="3" s="1"/>
  <c r="L69" i="18" s="1"/>
  <c r="M25" i="3"/>
  <c r="U25" i="3" s="1"/>
  <c r="L31" i="18" s="1"/>
  <c r="M20" i="3"/>
  <c r="U20" i="3" s="1"/>
  <c r="L5" i="18" s="1"/>
  <c r="M23" i="3"/>
  <c r="U23" i="3" s="1"/>
  <c r="L71" i="18" s="1"/>
  <c r="M19" i="3"/>
  <c r="U19" i="3" s="1"/>
  <c r="L48" i="18" s="1"/>
  <c r="M16" i="3"/>
  <c r="M22" i="3"/>
  <c r="U22" i="3" s="1"/>
  <c r="L93" i="18" s="1"/>
  <c r="C5" i="7"/>
  <c r="L19" i="3"/>
  <c r="T19" i="3" s="1"/>
  <c r="K48" i="18" s="1"/>
  <c r="L24" i="3"/>
  <c r="T24" i="3" s="1"/>
  <c r="K72" i="18" s="1"/>
  <c r="L25" i="3"/>
  <c r="T25" i="3" s="1"/>
  <c r="K31" i="18" s="1"/>
  <c r="L18" i="3"/>
  <c r="T18" i="3" s="1"/>
  <c r="K69" i="18" s="1"/>
  <c r="L22" i="3"/>
  <c r="T22" i="3" s="1"/>
  <c r="K93" i="18" s="1"/>
  <c r="L16" i="3"/>
  <c r="L21" i="3"/>
  <c r="T21" i="3" s="1"/>
  <c r="K70" i="18" s="1"/>
  <c r="L20" i="3"/>
  <c r="T20" i="3" s="1"/>
  <c r="K5" i="18" s="1"/>
  <c r="L17" i="3"/>
  <c r="T17" i="3" s="1"/>
  <c r="K92" i="18" s="1"/>
  <c r="L23" i="3"/>
  <c r="T23" i="3" s="1"/>
  <c r="K71" i="18" s="1"/>
  <c r="AA20" i="3" l="1"/>
  <c r="AA23" i="3"/>
  <c r="AA21" i="3"/>
  <c r="AA18" i="3"/>
  <c r="AA25" i="3"/>
  <c r="AA22" i="3"/>
  <c r="AA19" i="3"/>
  <c r="AA24" i="3"/>
  <c r="AA17" i="3"/>
  <c r="N22" i="12" l="1"/>
  <c r="E153" i="3"/>
  <c r="D84" i="3"/>
  <c r="E84" i="3"/>
  <c r="F84" i="3"/>
  <c r="G84" i="3"/>
  <c r="H84" i="3"/>
  <c r="I84" i="3"/>
  <c r="C84" i="3"/>
  <c r="D83" i="3"/>
  <c r="L77" i="3" s="1"/>
  <c r="E83" i="3"/>
  <c r="M77" i="3" s="1"/>
  <c r="F83" i="3"/>
  <c r="N77" i="3" s="1"/>
  <c r="G83" i="3"/>
  <c r="O77" i="3" s="1"/>
  <c r="H83" i="3"/>
  <c r="P77" i="3" s="1"/>
  <c r="I83" i="3"/>
  <c r="Q77" i="3" s="1"/>
  <c r="C83" i="3"/>
  <c r="K77" i="3" s="1"/>
  <c r="G73" i="3"/>
  <c r="C61" i="3"/>
  <c r="D12" i="3"/>
  <c r="C104" i="3"/>
  <c r="C93" i="3"/>
  <c r="D153" i="3"/>
  <c r="F153" i="3"/>
  <c r="G153" i="3"/>
  <c r="H153" i="3"/>
  <c r="I153" i="3"/>
  <c r="C153" i="3"/>
  <c r="D152" i="3"/>
  <c r="E152" i="3"/>
  <c r="F152" i="3"/>
  <c r="G152" i="3"/>
  <c r="H152" i="3"/>
  <c r="I152" i="3"/>
  <c r="C152" i="3"/>
  <c r="D146" i="3"/>
  <c r="E146" i="3"/>
  <c r="F146" i="3"/>
  <c r="G146" i="3"/>
  <c r="H146" i="3"/>
  <c r="I146" i="3"/>
  <c r="C146" i="3"/>
  <c r="D145" i="3"/>
  <c r="E145" i="3"/>
  <c r="F145" i="3"/>
  <c r="G145" i="3"/>
  <c r="H145" i="3"/>
  <c r="I145" i="3"/>
  <c r="C145" i="3"/>
  <c r="D137" i="3"/>
  <c r="E137" i="3"/>
  <c r="F137" i="3"/>
  <c r="G137" i="3"/>
  <c r="H137" i="3"/>
  <c r="I137" i="3"/>
  <c r="C137" i="3"/>
  <c r="D136" i="3"/>
  <c r="E136" i="3"/>
  <c r="F136" i="3"/>
  <c r="G136" i="3"/>
  <c r="H136" i="3"/>
  <c r="I136" i="3"/>
  <c r="C136" i="3"/>
  <c r="K131" i="3" s="1"/>
  <c r="D127" i="3"/>
  <c r="E127" i="3"/>
  <c r="F127" i="3"/>
  <c r="G127" i="3"/>
  <c r="H127" i="3"/>
  <c r="I127" i="3"/>
  <c r="C127" i="3"/>
  <c r="D126" i="3"/>
  <c r="E126" i="3"/>
  <c r="F126" i="3"/>
  <c r="G126" i="3"/>
  <c r="H126" i="3"/>
  <c r="I126" i="3"/>
  <c r="C126" i="3"/>
  <c r="D115" i="3"/>
  <c r="E115" i="3"/>
  <c r="F115" i="3"/>
  <c r="G115" i="3"/>
  <c r="H115" i="3"/>
  <c r="I115" i="3"/>
  <c r="D114" i="3"/>
  <c r="E114" i="3"/>
  <c r="F114" i="3"/>
  <c r="G114" i="3"/>
  <c r="H114" i="3"/>
  <c r="I114" i="3"/>
  <c r="D105" i="3"/>
  <c r="E105" i="3"/>
  <c r="F105" i="3"/>
  <c r="G105" i="3"/>
  <c r="H105" i="3"/>
  <c r="I105" i="3"/>
  <c r="D104" i="3"/>
  <c r="E104" i="3"/>
  <c r="F104" i="3"/>
  <c r="G104" i="3"/>
  <c r="H104" i="3"/>
  <c r="I104" i="3"/>
  <c r="D94" i="3"/>
  <c r="E94" i="3"/>
  <c r="F94" i="3"/>
  <c r="G94" i="3"/>
  <c r="H94" i="3"/>
  <c r="I94" i="3"/>
  <c r="D93" i="3"/>
  <c r="E93" i="3"/>
  <c r="F93" i="3"/>
  <c r="G93" i="3"/>
  <c r="H93" i="3"/>
  <c r="I93" i="3"/>
  <c r="D73" i="3"/>
  <c r="E73" i="3"/>
  <c r="F73" i="3"/>
  <c r="H73" i="3"/>
  <c r="I73" i="3"/>
  <c r="C73" i="3"/>
  <c r="D72" i="3"/>
  <c r="E72" i="3"/>
  <c r="F72" i="3"/>
  <c r="G72" i="3"/>
  <c r="H72" i="3"/>
  <c r="I72" i="3"/>
  <c r="C72" i="3"/>
  <c r="D61" i="3"/>
  <c r="E61" i="3"/>
  <c r="F61" i="3"/>
  <c r="G61" i="3"/>
  <c r="H61" i="3"/>
  <c r="I61" i="3"/>
  <c r="D45" i="3"/>
  <c r="E45" i="3"/>
  <c r="F45" i="3"/>
  <c r="G45" i="3"/>
  <c r="H45" i="3"/>
  <c r="I45" i="3"/>
  <c r="C45" i="3"/>
  <c r="D44" i="3"/>
  <c r="E44" i="3"/>
  <c r="F44" i="3"/>
  <c r="G44" i="3"/>
  <c r="H44" i="3"/>
  <c r="I44" i="3"/>
  <c r="C44" i="3"/>
  <c r="D28" i="3"/>
  <c r="F28" i="3"/>
  <c r="G28" i="3"/>
  <c r="H28" i="3"/>
  <c r="I28" i="3"/>
  <c r="AG16" i="3" s="1"/>
  <c r="C12" i="3"/>
  <c r="K123" i="3" s="1"/>
  <c r="E12" i="3"/>
  <c r="F12" i="3"/>
  <c r="G12" i="3"/>
  <c r="H12" i="3"/>
  <c r="I12" i="3"/>
  <c r="D11" i="3"/>
  <c r="E11" i="3"/>
  <c r="F11" i="3"/>
  <c r="G11" i="3"/>
  <c r="H11" i="3"/>
  <c r="I11" i="3"/>
  <c r="N120" i="3" l="1"/>
  <c r="N121" i="3"/>
  <c r="N125" i="3"/>
  <c r="N122" i="3"/>
  <c r="V122" i="3" s="1"/>
  <c r="M42" i="18" s="1"/>
  <c r="N123" i="3"/>
  <c r="V123" i="3" s="1"/>
  <c r="M74" i="18" s="1"/>
  <c r="N124" i="3"/>
  <c r="K119" i="3"/>
  <c r="S119" i="3" s="1"/>
  <c r="J104" i="18" s="1"/>
  <c r="K122" i="3"/>
  <c r="S122" i="3" s="1"/>
  <c r="J42" i="18" s="1"/>
  <c r="K121" i="3"/>
  <c r="S121" i="3" s="1"/>
  <c r="J106" i="18" s="1"/>
  <c r="K125" i="3"/>
  <c r="S125" i="3" s="1"/>
  <c r="J14" i="18" s="1"/>
  <c r="K120" i="3"/>
  <c r="S120" i="3" s="1"/>
  <c r="J105" i="18" s="1"/>
  <c r="K124" i="3"/>
  <c r="S124" i="3" s="1"/>
  <c r="J107" i="18" s="1"/>
  <c r="L122" i="3"/>
  <c r="L121" i="3"/>
  <c r="L125" i="3"/>
  <c r="L119" i="3"/>
  <c r="T119" i="3" s="1"/>
  <c r="K104" i="18" s="1"/>
  <c r="L120" i="3"/>
  <c r="T120" i="3" s="1"/>
  <c r="K105" i="18" s="1"/>
  <c r="L123" i="3"/>
  <c r="T123" i="3" s="1"/>
  <c r="K74" i="18" s="1"/>
  <c r="L124" i="3"/>
  <c r="T124" i="3" s="1"/>
  <c r="K107" i="18" s="1"/>
  <c r="Q124" i="3"/>
  <c r="Y124" i="3" s="1"/>
  <c r="P107" i="18" s="1"/>
  <c r="Q125" i="3"/>
  <c r="Y125" i="3" s="1"/>
  <c r="P14" i="18" s="1"/>
  <c r="Q122" i="3"/>
  <c r="Y122" i="3" s="1"/>
  <c r="P42" i="18" s="1"/>
  <c r="Q123" i="3"/>
  <c r="Y123" i="3" s="1"/>
  <c r="P74" i="18" s="1"/>
  <c r="Q121" i="3"/>
  <c r="Y121" i="3" s="1"/>
  <c r="P106" i="18" s="1"/>
  <c r="Q120" i="3"/>
  <c r="P124" i="3"/>
  <c r="P125" i="3"/>
  <c r="X125" i="3" s="1"/>
  <c r="O14" i="18" s="1"/>
  <c r="P121" i="3"/>
  <c r="X121" i="3" s="1"/>
  <c r="O106" i="18" s="1"/>
  <c r="P122" i="3"/>
  <c r="P123" i="3"/>
  <c r="P120" i="3"/>
  <c r="X120" i="3" s="1"/>
  <c r="O105" i="18" s="1"/>
  <c r="M121" i="3"/>
  <c r="U121" i="3" s="1"/>
  <c r="L106" i="18" s="1"/>
  <c r="M120" i="3"/>
  <c r="U120" i="3" s="1"/>
  <c r="L105" i="18" s="1"/>
  <c r="M124" i="3"/>
  <c r="U124" i="3" s="1"/>
  <c r="L107" i="18" s="1"/>
  <c r="M122" i="3"/>
  <c r="U122" i="3" s="1"/>
  <c r="L42" i="18" s="1"/>
  <c r="M125" i="3"/>
  <c r="U125" i="3" s="1"/>
  <c r="L14" i="18" s="1"/>
  <c r="M123" i="3"/>
  <c r="O120" i="3"/>
  <c r="O123" i="3"/>
  <c r="W123" i="3" s="1"/>
  <c r="N74" i="18" s="1"/>
  <c r="O121" i="3"/>
  <c r="O124" i="3"/>
  <c r="W124" i="3" s="1"/>
  <c r="N107" i="18" s="1"/>
  <c r="O125" i="3"/>
  <c r="O122" i="3"/>
  <c r="W122" i="3" s="1"/>
  <c r="N42" i="18" s="1"/>
  <c r="C4" i="7"/>
  <c r="L9" i="3"/>
  <c r="T9" i="3" s="1"/>
  <c r="K68" i="18" s="1"/>
  <c r="L10" i="3"/>
  <c r="T10" i="3" s="1"/>
  <c r="K4" i="18" s="1"/>
  <c r="L7" i="3"/>
  <c r="T7" i="3" s="1"/>
  <c r="K47" i="18" s="1"/>
  <c r="L6" i="3"/>
  <c r="T6" i="3" s="1"/>
  <c r="K19" i="18" s="1"/>
  <c r="L8" i="3"/>
  <c r="T8" i="3" s="1"/>
  <c r="K90" i="18" s="1"/>
  <c r="L5" i="3"/>
  <c r="T5" i="3" s="1"/>
  <c r="K30" i="18" s="1"/>
  <c r="L4" i="3"/>
  <c r="T4" i="3" s="1"/>
  <c r="K89" i="18" s="1"/>
  <c r="F15" i="7"/>
  <c r="O144" i="3"/>
  <c r="W144" i="3" s="1"/>
  <c r="N15" i="18" s="1"/>
  <c r="O142" i="3"/>
  <c r="W142" i="3" s="1"/>
  <c r="N43" i="18" s="1"/>
  <c r="O141" i="3"/>
  <c r="W141" i="3" s="1"/>
  <c r="N85" i="18" s="1"/>
  <c r="O143" i="3"/>
  <c r="W143" i="3" s="1"/>
  <c r="N76" i="18" s="1"/>
  <c r="B13" i="7"/>
  <c r="Y120" i="3"/>
  <c r="P105" i="18" s="1"/>
  <c r="G14" i="7"/>
  <c r="P132" i="3"/>
  <c r="X132" i="3" s="1"/>
  <c r="O26" i="18" s="1"/>
  <c r="P135" i="3"/>
  <c r="X135" i="3" s="1"/>
  <c r="O63" i="18" s="1"/>
  <c r="P131" i="3"/>
  <c r="X131" i="3" s="1"/>
  <c r="O108" i="18" s="1"/>
  <c r="P133" i="3"/>
  <c r="X133" i="3" s="1"/>
  <c r="O62" i="18" s="1"/>
  <c r="P134" i="3"/>
  <c r="X134" i="3" s="1"/>
  <c r="O75" i="18" s="1"/>
  <c r="E15" i="7"/>
  <c r="N142" i="3"/>
  <c r="V142" i="3" s="1"/>
  <c r="M43" i="18" s="1"/>
  <c r="N143" i="3"/>
  <c r="V143" i="3" s="1"/>
  <c r="M76" i="18" s="1"/>
  <c r="N141" i="3"/>
  <c r="V141" i="3" s="1"/>
  <c r="M85" i="18" s="1"/>
  <c r="N144" i="3"/>
  <c r="V144" i="3" s="1"/>
  <c r="M15" i="18" s="1"/>
  <c r="C16" i="7"/>
  <c r="L151" i="3"/>
  <c r="T151" i="3" s="1"/>
  <c r="K64" i="18" s="1"/>
  <c r="L150" i="3"/>
  <c r="T150" i="3" s="1"/>
  <c r="K109" i="18" s="1"/>
  <c r="K99" i="3"/>
  <c r="S99" i="3" s="1"/>
  <c r="J40" i="18" s="1"/>
  <c r="B11" i="7"/>
  <c r="K98" i="3"/>
  <c r="S98" i="3" s="1"/>
  <c r="J83" i="18" s="1"/>
  <c r="E9" i="7"/>
  <c r="N80" i="3"/>
  <c r="V80" i="3" s="1"/>
  <c r="M38" i="18" s="1"/>
  <c r="N79" i="3"/>
  <c r="V79" i="3" s="1"/>
  <c r="M99" i="18" s="1"/>
  <c r="V77" i="3"/>
  <c r="M81" i="18" s="1"/>
  <c r="N78" i="3"/>
  <c r="V78" i="3" s="1"/>
  <c r="M82" i="18" s="1"/>
  <c r="N82" i="3"/>
  <c r="V82" i="3" s="1"/>
  <c r="M12" i="18" s="1"/>
  <c r="N81" i="3"/>
  <c r="V81" i="3" s="1"/>
  <c r="M23" i="18" s="1"/>
  <c r="AD24" i="3"/>
  <c r="AD22" i="3"/>
  <c r="AD16" i="3"/>
  <c r="AD20" i="3"/>
  <c r="AD19" i="3"/>
  <c r="AD23" i="3"/>
  <c r="AD25" i="3"/>
  <c r="AD17" i="3"/>
  <c r="AD18" i="3"/>
  <c r="AD21" i="3"/>
  <c r="C6" i="7"/>
  <c r="L35" i="3"/>
  <c r="T35" i="3" s="1"/>
  <c r="K32" i="18" s="1"/>
  <c r="L34" i="3"/>
  <c r="T34" i="3" s="1"/>
  <c r="K97" i="18" s="1"/>
  <c r="L31" i="3"/>
  <c r="T31" i="3" s="1"/>
  <c r="K94" i="18" s="1"/>
  <c r="L43" i="3"/>
  <c r="T43" i="3" s="1"/>
  <c r="K53" i="18" s="1"/>
  <c r="L36" i="3"/>
  <c r="T36" i="3" s="1"/>
  <c r="K33" i="18" s="1"/>
  <c r="L39" i="3"/>
  <c r="T39" i="3" s="1"/>
  <c r="K51" i="18" s="1"/>
  <c r="L32" i="3"/>
  <c r="T32" i="3" s="1"/>
  <c r="K95" i="18" s="1"/>
  <c r="L41" i="3"/>
  <c r="T41" i="3" s="1"/>
  <c r="K6" i="18" s="1"/>
  <c r="L33" i="3"/>
  <c r="T33" i="3" s="1"/>
  <c r="K96" i="18" s="1"/>
  <c r="L40" i="3"/>
  <c r="T40" i="3" s="1"/>
  <c r="K52" i="18" s="1"/>
  <c r="L42" i="3"/>
  <c r="T42" i="3" s="1"/>
  <c r="K7" i="18" s="1"/>
  <c r="L37" i="3"/>
  <c r="T37" i="3" s="1"/>
  <c r="K49" i="18" s="1"/>
  <c r="L38" i="3"/>
  <c r="T38" i="3" s="1"/>
  <c r="K50" i="18" s="1"/>
  <c r="H7" i="7"/>
  <c r="Q54" i="3"/>
  <c r="Y54" i="3" s="1"/>
  <c r="P54" i="18" s="1"/>
  <c r="Q49" i="3"/>
  <c r="Y49" i="3" s="1"/>
  <c r="P34" i="18" s="1"/>
  <c r="Q56" i="3"/>
  <c r="Y56" i="3" s="1"/>
  <c r="P56" i="18" s="1"/>
  <c r="Q60" i="3"/>
  <c r="Y60" i="3" s="1"/>
  <c r="P80" i="18" s="1"/>
  <c r="Q51" i="3"/>
  <c r="Y51" i="3" s="1"/>
  <c r="P36" i="18" s="1"/>
  <c r="Q59" i="3"/>
  <c r="Y59" i="3" s="1"/>
  <c r="P37" i="18" s="1"/>
  <c r="Q53" i="3"/>
  <c r="Y53" i="3" s="1"/>
  <c r="P20" i="18" s="1"/>
  <c r="Q58" i="3"/>
  <c r="Y58" i="3" s="1"/>
  <c r="P9" i="18" s="1"/>
  <c r="Q52" i="3"/>
  <c r="Y52" i="3" s="1"/>
  <c r="P73" i="18" s="1"/>
  <c r="Q50" i="3"/>
  <c r="Y50" i="3" s="1"/>
  <c r="P35" i="18" s="1"/>
  <c r="Q57" i="3"/>
  <c r="Y57" i="3" s="1"/>
  <c r="P8" i="18" s="1"/>
  <c r="Q55" i="3"/>
  <c r="Y55" i="3" s="1"/>
  <c r="P55" i="18" s="1"/>
  <c r="G8" i="7"/>
  <c r="P66" i="3"/>
  <c r="X66" i="3" s="1"/>
  <c r="O98" i="18" s="1"/>
  <c r="P69" i="3"/>
  <c r="X69" i="3" s="1"/>
  <c r="O57" i="18" s="1"/>
  <c r="P71" i="3"/>
  <c r="X71" i="3" s="1"/>
  <c r="O11" i="18" s="1"/>
  <c r="P67" i="3"/>
  <c r="X67" i="3" s="1"/>
  <c r="O21" i="18" s="1"/>
  <c r="P70" i="3"/>
  <c r="X70" i="3" s="1"/>
  <c r="O10" i="18" s="1"/>
  <c r="P68" i="3"/>
  <c r="X68" i="3" s="1"/>
  <c r="O22" i="18" s="1"/>
  <c r="C10" i="7"/>
  <c r="L88" i="3"/>
  <c r="T88" i="3" s="1"/>
  <c r="K100" i="18" s="1"/>
  <c r="L91" i="3"/>
  <c r="T91" i="3" s="1"/>
  <c r="K103" i="18" s="1"/>
  <c r="L90" i="3"/>
  <c r="T90" i="3" s="1"/>
  <c r="K102" i="18" s="1"/>
  <c r="L92" i="3"/>
  <c r="T92" i="3" s="1"/>
  <c r="K39" i="18" s="1"/>
  <c r="L89" i="3"/>
  <c r="T89" i="3" s="1"/>
  <c r="K101" i="18" s="1"/>
  <c r="G11" i="7"/>
  <c r="P98" i="3"/>
  <c r="X98" i="3" s="1"/>
  <c r="O83" i="18" s="1"/>
  <c r="P103" i="3"/>
  <c r="X103" i="3" s="1"/>
  <c r="O41" i="18" s="1"/>
  <c r="P100" i="3"/>
  <c r="X100" i="3" s="1"/>
  <c r="O24" i="18" s="1"/>
  <c r="P101" i="3"/>
  <c r="X101" i="3" s="1"/>
  <c r="O58" i="18" s="1"/>
  <c r="P102" i="3"/>
  <c r="X102" i="3" s="1"/>
  <c r="O59" i="18" s="1"/>
  <c r="P99" i="3"/>
  <c r="X99" i="3" s="1"/>
  <c r="O40" i="18" s="1"/>
  <c r="C12" i="7"/>
  <c r="L109" i="3"/>
  <c r="T109" i="3" s="1"/>
  <c r="K84" i="18" s="1"/>
  <c r="L113" i="3"/>
  <c r="T113" i="3" s="1"/>
  <c r="K13" i="18" s="1"/>
  <c r="L110" i="3"/>
  <c r="T110" i="3" s="1"/>
  <c r="K25" i="18" s="1"/>
  <c r="L111" i="3"/>
  <c r="T111" i="3" s="1"/>
  <c r="K60" i="18" s="1"/>
  <c r="L112" i="3"/>
  <c r="T112" i="3" s="1"/>
  <c r="K61" i="18" s="1"/>
  <c r="H13" i="7"/>
  <c r="Q119" i="3"/>
  <c r="Y119" i="3" s="1"/>
  <c r="P104" i="18" s="1"/>
  <c r="X124" i="3"/>
  <c r="O107" i="18" s="1"/>
  <c r="X122" i="3"/>
  <c r="O42" i="18" s="1"/>
  <c r="X123" i="3"/>
  <c r="O74" i="18" s="1"/>
  <c r="F14" i="7"/>
  <c r="O133" i="3"/>
  <c r="W133" i="3" s="1"/>
  <c r="N62" i="18" s="1"/>
  <c r="O132" i="3"/>
  <c r="W132" i="3" s="1"/>
  <c r="N26" i="18" s="1"/>
  <c r="O131" i="3"/>
  <c r="W131" i="3" s="1"/>
  <c r="N108" i="18" s="1"/>
  <c r="O134" i="3"/>
  <c r="W134" i="3" s="1"/>
  <c r="N75" i="18" s="1"/>
  <c r="O135" i="3"/>
  <c r="W135" i="3" s="1"/>
  <c r="N63" i="18" s="1"/>
  <c r="D15" i="7"/>
  <c r="M143" i="3"/>
  <c r="U143" i="3" s="1"/>
  <c r="L76" i="18" s="1"/>
  <c r="M141" i="3"/>
  <c r="U141" i="3" s="1"/>
  <c r="L85" i="18" s="1"/>
  <c r="M142" i="3"/>
  <c r="U142" i="3" s="1"/>
  <c r="L43" i="18" s="1"/>
  <c r="M144" i="3"/>
  <c r="U144" i="3" s="1"/>
  <c r="L15" i="18" s="1"/>
  <c r="D9" i="7"/>
  <c r="M82" i="3"/>
  <c r="U82" i="3" s="1"/>
  <c r="L12" i="18" s="1"/>
  <c r="M78" i="3"/>
  <c r="U78" i="3" s="1"/>
  <c r="L82" i="18" s="1"/>
  <c r="M81" i="3"/>
  <c r="U81" i="3" s="1"/>
  <c r="L23" i="18" s="1"/>
  <c r="M79" i="3"/>
  <c r="U79" i="3" s="1"/>
  <c r="L99" i="18" s="1"/>
  <c r="M80" i="3"/>
  <c r="U80" i="3" s="1"/>
  <c r="L38" i="18" s="1"/>
  <c r="AF21" i="3"/>
  <c r="AF17" i="3"/>
  <c r="AF20" i="3"/>
  <c r="AF25" i="3"/>
  <c r="AF23" i="3"/>
  <c r="AF22" i="3"/>
  <c r="AF19" i="3"/>
  <c r="AF24" i="3"/>
  <c r="AF18" i="3"/>
  <c r="AF16" i="3"/>
  <c r="E12" i="7"/>
  <c r="N111" i="3"/>
  <c r="V111" i="3" s="1"/>
  <c r="M60" i="18" s="1"/>
  <c r="N109" i="3"/>
  <c r="V109" i="3" s="1"/>
  <c r="M84" i="18" s="1"/>
  <c r="N113" i="3"/>
  <c r="V113" i="3" s="1"/>
  <c r="M13" i="18" s="1"/>
  <c r="N112" i="3"/>
  <c r="V112" i="3" s="1"/>
  <c r="M61" i="18" s="1"/>
  <c r="N110" i="3"/>
  <c r="V110" i="3" s="1"/>
  <c r="M25" i="18" s="1"/>
  <c r="K92" i="3"/>
  <c r="S92" i="3" s="1"/>
  <c r="J39" i="18" s="1"/>
  <c r="B10" i="7"/>
  <c r="K88" i="3"/>
  <c r="S88" i="3" s="1"/>
  <c r="J100" i="18" s="1"/>
  <c r="F9" i="7"/>
  <c r="O81" i="3"/>
  <c r="W81" i="3" s="1"/>
  <c r="N23" i="18" s="1"/>
  <c r="O80" i="3"/>
  <c r="W80" i="3" s="1"/>
  <c r="N38" i="18" s="1"/>
  <c r="O79" i="3"/>
  <c r="W79" i="3" s="1"/>
  <c r="N99" i="18" s="1"/>
  <c r="W77" i="3"/>
  <c r="N81" i="18" s="1"/>
  <c r="O82" i="3"/>
  <c r="W82" i="3" s="1"/>
  <c r="N12" i="18" s="1"/>
  <c r="O78" i="3"/>
  <c r="W78" i="3" s="1"/>
  <c r="N82" i="18" s="1"/>
  <c r="H8" i="7"/>
  <c r="Q69" i="3"/>
  <c r="Y69" i="3" s="1"/>
  <c r="P57" i="18" s="1"/>
  <c r="Q71" i="3"/>
  <c r="Y71" i="3" s="1"/>
  <c r="P11" i="18" s="1"/>
  <c r="Q67" i="3"/>
  <c r="Y67" i="3" s="1"/>
  <c r="P21" i="18" s="1"/>
  <c r="Q66" i="3"/>
  <c r="Y66" i="3" s="1"/>
  <c r="P98" i="18" s="1"/>
  <c r="Q68" i="3"/>
  <c r="Y68" i="3" s="1"/>
  <c r="P22" i="18" s="1"/>
  <c r="Q70" i="3"/>
  <c r="Y70" i="3" s="1"/>
  <c r="P10" i="18" s="1"/>
  <c r="W120" i="3"/>
  <c r="N105" i="18" s="1"/>
  <c r="W121" i="3"/>
  <c r="N106" i="18" s="1"/>
  <c r="W125" i="3"/>
  <c r="N14" i="18" s="1"/>
  <c r="K57" i="3"/>
  <c r="S57" i="3" s="1"/>
  <c r="J8" i="18" s="1"/>
  <c r="B7" i="7"/>
  <c r="K54" i="3"/>
  <c r="S54" i="3" s="1"/>
  <c r="J54" i="18" s="1"/>
  <c r="K55" i="3"/>
  <c r="S55" i="3" s="1"/>
  <c r="J55" i="18" s="1"/>
  <c r="K49" i="3"/>
  <c r="S49" i="3" s="1"/>
  <c r="J34" i="18" s="1"/>
  <c r="K50" i="3"/>
  <c r="S50" i="3" s="1"/>
  <c r="J35" i="18" s="1"/>
  <c r="K53" i="3"/>
  <c r="S53" i="3" s="1"/>
  <c r="J20" i="18" s="1"/>
  <c r="B6" i="7"/>
  <c r="K41" i="3"/>
  <c r="S41" i="3" s="1"/>
  <c r="J6" i="18" s="1"/>
  <c r="K32" i="3"/>
  <c r="S32" i="3" s="1"/>
  <c r="J95" i="18" s="1"/>
  <c r="K43" i="3"/>
  <c r="S43" i="3" s="1"/>
  <c r="J53" i="18" s="1"/>
  <c r="K39" i="3"/>
  <c r="S39" i="3" s="1"/>
  <c r="J51" i="18" s="1"/>
  <c r="K34" i="3"/>
  <c r="S34" i="3" s="1"/>
  <c r="J97" i="18" s="1"/>
  <c r="K31" i="3"/>
  <c r="S31" i="3" s="1"/>
  <c r="J94" i="18" s="1"/>
  <c r="K35" i="3"/>
  <c r="S35" i="3" s="1"/>
  <c r="J32" i="18" s="1"/>
  <c r="K38" i="3"/>
  <c r="S38" i="3" s="1"/>
  <c r="J50" i="18" s="1"/>
  <c r="K40" i="3"/>
  <c r="S40" i="3" s="1"/>
  <c r="J52" i="18" s="1"/>
  <c r="K37" i="3"/>
  <c r="S37" i="3" s="1"/>
  <c r="J49" i="18" s="1"/>
  <c r="K42" i="3"/>
  <c r="S42" i="3" s="1"/>
  <c r="J7" i="18" s="1"/>
  <c r="K33" i="3"/>
  <c r="S33" i="3" s="1"/>
  <c r="J96" i="18" s="1"/>
  <c r="K36" i="3"/>
  <c r="S36" i="3" s="1"/>
  <c r="J33" i="18" s="1"/>
  <c r="F7" i="7"/>
  <c r="O56" i="3"/>
  <c r="W56" i="3" s="1"/>
  <c r="N56" i="18" s="1"/>
  <c r="O50" i="3"/>
  <c r="W50" i="3" s="1"/>
  <c r="N35" i="18" s="1"/>
  <c r="O60" i="3"/>
  <c r="W60" i="3" s="1"/>
  <c r="N80" i="18" s="1"/>
  <c r="O59" i="3"/>
  <c r="W59" i="3" s="1"/>
  <c r="N37" i="18" s="1"/>
  <c r="O53" i="3"/>
  <c r="W53" i="3" s="1"/>
  <c r="N20" i="18" s="1"/>
  <c r="O58" i="3"/>
  <c r="W58" i="3" s="1"/>
  <c r="N9" i="18" s="1"/>
  <c r="O52" i="3"/>
  <c r="W52" i="3" s="1"/>
  <c r="N73" i="18" s="1"/>
  <c r="O54" i="3"/>
  <c r="W54" i="3" s="1"/>
  <c r="N54" i="18" s="1"/>
  <c r="O49" i="3"/>
  <c r="W49" i="3" s="1"/>
  <c r="N34" i="18" s="1"/>
  <c r="O55" i="3"/>
  <c r="W55" i="3" s="1"/>
  <c r="N55" i="18" s="1"/>
  <c r="O57" i="3"/>
  <c r="W57" i="3" s="1"/>
  <c r="N8" i="18" s="1"/>
  <c r="O51" i="3"/>
  <c r="W51" i="3" s="1"/>
  <c r="N36" i="18" s="1"/>
  <c r="E8" i="7"/>
  <c r="N66" i="3"/>
  <c r="V66" i="3" s="1"/>
  <c r="M98" i="18" s="1"/>
  <c r="N67" i="3"/>
  <c r="V67" i="3" s="1"/>
  <c r="M21" i="18" s="1"/>
  <c r="N71" i="3"/>
  <c r="V71" i="3" s="1"/>
  <c r="M11" i="18" s="1"/>
  <c r="N69" i="3"/>
  <c r="V69" i="3" s="1"/>
  <c r="M57" i="18" s="1"/>
  <c r="N70" i="3"/>
  <c r="V70" i="3" s="1"/>
  <c r="M10" i="18" s="1"/>
  <c r="N68" i="3"/>
  <c r="V68" i="3" s="1"/>
  <c r="M22" i="18" s="1"/>
  <c r="E11" i="7"/>
  <c r="N103" i="3"/>
  <c r="V103" i="3" s="1"/>
  <c r="M41" i="18" s="1"/>
  <c r="N101" i="3"/>
  <c r="V101" i="3" s="1"/>
  <c r="M58" i="18" s="1"/>
  <c r="N100" i="3"/>
  <c r="V100" i="3" s="1"/>
  <c r="M24" i="18" s="1"/>
  <c r="N102" i="3"/>
  <c r="V102" i="3" s="1"/>
  <c r="M59" i="18" s="1"/>
  <c r="N99" i="3"/>
  <c r="V99" i="3" s="1"/>
  <c r="M40" i="18" s="1"/>
  <c r="N98" i="3"/>
  <c r="V98" i="3" s="1"/>
  <c r="M83" i="18" s="1"/>
  <c r="F13" i="7"/>
  <c r="O119" i="3"/>
  <c r="W119" i="3" s="1"/>
  <c r="N104" i="18" s="1"/>
  <c r="V125" i="3"/>
  <c r="M14" i="18" s="1"/>
  <c r="V121" i="3"/>
  <c r="M106" i="18" s="1"/>
  <c r="V124" i="3"/>
  <c r="M107" i="18" s="1"/>
  <c r="V120" i="3"/>
  <c r="M105" i="18" s="1"/>
  <c r="D14" i="7"/>
  <c r="M135" i="3"/>
  <c r="U135" i="3" s="1"/>
  <c r="L63" i="18" s="1"/>
  <c r="M131" i="3"/>
  <c r="U131" i="3" s="1"/>
  <c r="L108" i="18" s="1"/>
  <c r="M134" i="3"/>
  <c r="U134" i="3" s="1"/>
  <c r="L75" i="18" s="1"/>
  <c r="M132" i="3"/>
  <c r="U132" i="3" s="1"/>
  <c r="L26" i="18" s="1"/>
  <c r="M133" i="3"/>
  <c r="U133" i="3" s="1"/>
  <c r="L62" i="18" s="1"/>
  <c r="H16" i="7"/>
  <c r="Q151" i="3"/>
  <c r="Y151" i="3" s="1"/>
  <c r="P64" i="18" s="1"/>
  <c r="Q150" i="3"/>
  <c r="Y150" i="3" s="1"/>
  <c r="P109" i="18" s="1"/>
  <c r="E6" i="7"/>
  <c r="N34" i="3"/>
  <c r="V34" i="3" s="1"/>
  <c r="M97" i="18" s="1"/>
  <c r="N39" i="3"/>
  <c r="V39" i="3" s="1"/>
  <c r="M51" i="18" s="1"/>
  <c r="N37" i="3"/>
  <c r="V37" i="3" s="1"/>
  <c r="M49" i="18" s="1"/>
  <c r="N32" i="3"/>
  <c r="V32" i="3" s="1"/>
  <c r="M95" i="18" s="1"/>
  <c r="N41" i="3"/>
  <c r="V41" i="3" s="1"/>
  <c r="M6" i="18" s="1"/>
  <c r="N40" i="3"/>
  <c r="V40" i="3" s="1"/>
  <c r="M52" i="18" s="1"/>
  <c r="N38" i="3"/>
  <c r="V38" i="3" s="1"/>
  <c r="M50" i="18" s="1"/>
  <c r="N43" i="3"/>
  <c r="V43" i="3" s="1"/>
  <c r="M53" i="18" s="1"/>
  <c r="N33" i="3"/>
  <c r="V33" i="3" s="1"/>
  <c r="M96" i="18" s="1"/>
  <c r="N31" i="3"/>
  <c r="V31" i="3" s="1"/>
  <c r="M94" i="18" s="1"/>
  <c r="N36" i="3"/>
  <c r="V36" i="3" s="1"/>
  <c r="M33" i="18" s="1"/>
  <c r="N42" i="3"/>
  <c r="V42" i="3" s="1"/>
  <c r="M7" i="18" s="1"/>
  <c r="N35" i="3"/>
  <c r="V35" i="3" s="1"/>
  <c r="M32" i="18" s="1"/>
  <c r="K67" i="3"/>
  <c r="S67" i="3" s="1"/>
  <c r="J21" i="18" s="1"/>
  <c r="B8" i="7"/>
  <c r="K66" i="3"/>
  <c r="S66" i="3" s="1"/>
  <c r="J98" i="18" s="1"/>
  <c r="H14" i="7"/>
  <c r="Q135" i="3"/>
  <c r="Y135" i="3" s="1"/>
  <c r="P63" i="18" s="1"/>
  <c r="Q132" i="3"/>
  <c r="Y132" i="3" s="1"/>
  <c r="P26" i="18" s="1"/>
  <c r="Q133" i="3"/>
  <c r="Y133" i="3" s="1"/>
  <c r="P62" i="18" s="1"/>
  <c r="Q131" i="3"/>
  <c r="Y131" i="3" s="1"/>
  <c r="P108" i="18" s="1"/>
  <c r="Q134" i="3"/>
  <c r="Y134" i="3" s="1"/>
  <c r="P75" i="18" s="1"/>
  <c r="D16" i="7"/>
  <c r="M150" i="3"/>
  <c r="U150" i="3" s="1"/>
  <c r="L109" i="18" s="1"/>
  <c r="M151" i="3"/>
  <c r="U151" i="3" s="1"/>
  <c r="L64" i="18" s="1"/>
  <c r="AE20" i="3"/>
  <c r="AE16" i="3"/>
  <c r="AE21" i="3"/>
  <c r="AE19" i="3"/>
  <c r="AE24" i="3"/>
  <c r="AE25" i="3"/>
  <c r="AE18" i="3"/>
  <c r="AE23" i="3"/>
  <c r="AE17" i="3"/>
  <c r="AE22" i="3"/>
  <c r="H11" i="7"/>
  <c r="Q101" i="3"/>
  <c r="Y101" i="3" s="1"/>
  <c r="P58" i="18" s="1"/>
  <c r="Q99" i="3"/>
  <c r="Y99" i="3" s="1"/>
  <c r="P40" i="18" s="1"/>
  <c r="Q100" i="3"/>
  <c r="Y100" i="3" s="1"/>
  <c r="P24" i="18" s="1"/>
  <c r="Q102" i="3"/>
  <c r="Y102" i="3" s="1"/>
  <c r="P59" i="18" s="1"/>
  <c r="Q103" i="3"/>
  <c r="Y103" i="3" s="1"/>
  <c r="P41" i="18" s="1"/>
  <c r="Q98" i="3"/>
  <c r="Y98" i="3" s="1"/>
  <c r="P83" i="18" s="1"/>
  <c r="H4" i="7"/>
  <c r="Q4" i="3"/>
  <c r="Y4" i="3" s="1"/>
  <c r="P89" i="18" s="1"/>
  <c r="Q10" i="3"/>
  <c r="Y10" i="3" s="1"/>
  <c r="P4" i="18" s="1"/>
  <c r="Q5" i="3"/>
  <c r="Y5" i="3" s="1"/>
  <c r="P30" i="18" s="1"/>
  <c r="Q8" i="3"/>
  <c r="Y8" i="3" s="1"/>
  <c r="P90" i="18" s="1"/>
  <c r="Q9" i="3"/>
  <c r="Y9" i="3" s="1"/>
  <c r="P68" i="18" s="1"/>
  <c r="Q7" i="3"/>
  <c r="Y7" i="3" s="1"/>
  <c r="P47" i="18" s="1"/>
  <c r="Q6" i="3"/>
  <c r="Y6" i="3" s="1"/>
  <c r="P19" i="18" s="1"/>
  <c r="AB25" i="3"/>
  <c r="AB22" i="3"/>
  <c r="AB18" i="3"/>
  <c r="AB19" i="3"/>
  <c r="AB16" i="3"/>
  <c r="AB21" i="3"/>
  <c r="AB20" i="3"/>
  <c r="AB23" i="3"/>
  <c r="AB17" i="3"/>
  <c r="AB24" i="3"/>
  <c r="F8" i="7"/>
  <c r="O67" i="3"/>
  <c r="W67" i="3" s="1"/>
  <c r="N21" i="18" s="1"/>
  <c r="O66" i="3"/>
  <c r="W66" i="3" s="1"/>
  <c r="N98" i="18" s="1"/>
  <c r="O70" i="3"/>
  <c r="W70" i="3" s="1"/>
  <c r="N10" i="18" s="1"/>
  <c r="O69" i="3"/>
  <c r="W69" i="3" s="1"/>
  <c r="N57" i="18" s="1"/>
  <c r="O71" i="3"/>
  <c r="W71" i="3" s="1"/>
  <c r="N11" i="18" s="1"/>
  <c r="O68" i="3"/>
  <c r="W68" i="3" s="1"/>
  <c r="N22" i="18" s="1"/>
  <c r="F11" i="7"/>
  <c r="O100" i="3"/>
  <c r="W100" i="3" s="1"/>
  <c r="N24" i="18" s="1"/>
  <c r="O98" i="3"/>
  <c r="W98" i="3" s="1"/>
  <c r="N83" i="18" s="1"/>
  <c r="O101" i="3"/>
  <c r="W101" i="3" s="1"/>
  <c r="N58" i="18" s="1"/>
  <c r="O103" i="3"/>
  <c r="W103" i="3" s="1"/>
  <c r="N41" i="18" s="1"/>
  <c r="O102" i="3"/>
  <c r="W102" i="3" s="1"/>
  <c r="N59" i="18" s="1"/>
  <c r="O99" i="3"/>
  <c r="W99" i="3" s="1"/>
  <c r="N40" i="18" s="1"/>
  <c r="G13" i="7"/>
  <c r="P119" i="3"/>
  <c r="X119" i="3" s="1"/>
  <c r="O104" i="18" s="1"/>
  <c r="E14" i="7"/>
  <c r="N132" i="3"/>
  <c r="V132" i="3" s="1"/>
  <c r="M26" i="18" s="1"/>
  <c r="N135" i="3"/>
  <c r="V135" i="3" s="1"/>
  <c r="M63" i="18" s="1"/>
  <c r="N131" i="3"/>
  <c r="V131" i="3" s="1"/>
  <c r="M108" i="18" s="1"/>
  <c r="N134" i="3"/>
  <c r="V134" i="3" s="1"/>
  <c r="M75" i="18" s="1"/>
  <c r="N133" i="3"/>
  <c r="V133" i="3" s="1"/>
  <c r="M62" i="18" s="1"/>
  <c r="C15" i="7"/>
  <c r="L142" i="3"/>
  <c r="T142" i="3" s="1"/>
  <c r="K43" i="18" s="1"/>
  <c r="L143" i="3"/>
  <c r="T143" i="3" s="1"/>
  <c r="K76" i="18" s="1"/>
  <c r="L144" i="3"/>
  <c r="T144" i="3" s="1"/>
  <c r="K15" i="18" s="1"/>
  <c r="L141" i="3"/>
  <c r="T141" i="3" s="1"/>
  <c r="K85" i="18" s="1"/>
  <c r="B16" i="7"/>
  <c r="K150" i="3"/>
  <c r="S150" i="3" s="1"/>
  <c r="J109" i="18" s="1"/>
  <c r="C9" i="7"/>
  <c r="L80" i="3"/>
  <c r="T80" i="3" s="1"/>
  <c r="K38" i="18" s="1"/>
  <c r="L78" i="3"/>
  <c r="T78" i="3" s="1"/>
  <c r="K82" i="18" s="1"/>
  <c r="L79" i="3"/>
  <c r="T79" i="3" s="1"/>
  <c r="K99" i="18" s="1"/>
  <c r="L82" i="3"/>
  <c r="T82" i="3" s="1"/>
  <c r="K12" i="18" s="1"/>
  <c r="L81" i="3"/>
  <c r="T81" i="3" s="1"/>
  <c r="K23" i="18" s="1"/>
  <c r="G4" i="7"/>
  <c r="P6" i="3"/>
  <c r="X6" i="3" s="1"/>
  <c r="O19" i="18" s="1"/>
  <c r="P4" i="3"/>
  <c r="X4" i="3" s="1"/>
  <c r="O89" i="18" s="1"/>
  <c r="P9" i="3"/>
  <c r="X9" i="3" s="1"/>
  <c r="O68" i="18" s="1"/>
  <c r="P5" i="3"/>
  <c r="X5" i="3" s="1"/>
  <c r="O30" i="18" s="1"/>
  <c r="P10" i="3"/>
  <c r="X10" i="3" s="1"/>
  <c r="O4" i="18" s="1"/>
  <c r="P7" i="3"/>
  <c r="X7" i="3" s="1"/>
  <c r="O47" i="18" s="1"/>
  <c r="P8" i="3"/>
  <c r="X8" i="3" s="1"/>
  <c r="O90" i="18" s="1"/>
  <c r="F4" i="7"/>
  <c r="O7" i="3"/>
  <c r="W7" i="3" s="1"/>
  <c r="N47" i="18" s="1"/>
  <c r="O4" i="3"/>
  <c r="W4" i="3" s="1"/>
  <c r="N89" i="18" s="1"/>
  <c r="O6" i="3"/>
  <c r="W6" i="3" s="1"/>
  <c r="N19" i="18" s="1"/>
  <c r="O5" i="3"/>
  <c r="W5" i="3" s="1"/>
  <c r="N30" i="18" s="1"/>
  <c r="O9" i="3"/>
  <c r="W9" i="3" s="1"/>
  <c r="N68" i="18" s="1"/>
  <c r="O10" i="3"/>
  <c r="W10" i="3" s="1"/>
  <c r="N4" i="18" s="1"/>
  <c r="O8" i="3"/>
  <c r="W8" i="3" s="1"/>
  <c r="N90" i="18" s="1"/>
  <c r="H6" i="7"/>
  <c r="Q36" i="3"/>
  <c r="Y36" i="3" s="1"/>
  <c r="P33" i="18" s="1"/>
  <c r="Q33" i="3"/>
  <c r="Y33" i="3" s="1"/>
  <c r="P96" i="18" s="1"/>
  <c r="Q42" i="3"/>
  <c r="Y42" i="3" s="1"/>
  <c r="P7" i="18" s="1"/>
  <c r="Q35" i="3"/>
  <c r="Y35" i="3" s="1"/>
  <c r="P32" i="18" s="1"/>
  <c r="Q43" i="3"/>
  <c r="Y43" i="3" s="1"/>
  <c r="P53" i="18" s="1"/>
  <c r="Q37" i="3"/>
  <c r="Y37" i="3" s="1"/>
  <c r="P49" i="18" s="1"/>
  <c r="Q31" i="3"/>
  <c r="Y31" i="3" s="1"/>
  <c r="P94" i="18" s="1"/>
  <c r="Q41" i="3"/>
  <c r="Y41" i="3" s="1"/>
  <c r="P6" i="18" s="1"/>
  <c r="Q40" i="3"/>
  <c r="Y40" i="3" s="1"/>
  <c r="P52" i="18" s="1"/>
  <c r="Q34" i="3"/>
  <c r="Y34" i="3" s="1"/>
  <c r="P97" i="18" s="1"/>
  <c r="Q32" i="3"/>
  <c r="Y32" i="3" s="1"/>
  <c r="P95" i="18" s="1"/>
  <c r="Q38" i="3"/>
  <c r="Y38" i="3" s="1"/>
  <c r="P50" i="18" s="1"/>
  <c r="Q39" i="3"/>
  <c r="Y39" i="3" s="1"/>
  <c r="P51" i="18" s="1"/>
  <c r="E7" i="7"/>
  <c r="N54" i="3"/>
  <c r="V54" i="3" s="1"/>
  <c r="M54" i="18" s="1"/>
  <c r="N58" i="3"/>
  <c r="V58" i="3" s="1"/>
  <c r="M9" i="18" s="1"/>
  <c r="N50" i="3"/>
  <c r="V50" i="3" s="1"/>
  <c r="M35" i="18" s="1"/>
  <c r="N59" i="3"/>
  <c r="V59" i="3" s="1"/>
  <c r="M37" i="18" s="1"/>
  <c r="N52" i="3"/>
  <c r="V52" i="3" s="1"/>
  <c r="M73" i="18" s="1"/>
  <c r="N60" i="3"/>
  <c r="V60" i="3" s="1"/>
  <c r="M80" i="18" s="1"/>
  <c r="N49" i="3"/>
  <c r="V49" i="3" s="1"/>
  <c r="M34" i="18" s="1"/>
  <c r="N56" i="3"/>
  <c r="V56" i="3" s="1"/>
  <c r="M56" i="18" s="1"/>
  <c r="N51" i="3"/>
  <c r="V51" i="3" s="1"/>
  <c r="M36" i="18" s="1"/>
  <c r="N55" i="3"/>
  <c r="V55" i="3" s="1"/>
  <c r="M55" i="18" s="1"/>
  <c r="N53" i="3"/>
  <c r="V53" i="3" s="1"/>
  <c r="M20" i="18" s="1"/>
  <c r="N57" i="3"/>
  <c r="V57" i="3" s="1"/>
  <c r="M8" i="18" s="1"/>
  <c r="D8" i="7"/>
  <c r="M71" i="3"/>
  <c r="U71" i="3" s="1"/>
  <c r="L11" i="18" s="1"/>
  <c r="M69" i="3"/>
  <c r="U69" i="3" s="1"/>
  <c r="L57" i="18" s="1"/>
  <c r="M67" i="3"/>
  <c r="U67" i="3" s="1"/>
  <c r="L21" i="18" s="1"/>
  <c r="M68" i="3"/>
  <c r="U68" i="3" s="1"/>
  <c r="L22" i="18" s="1"/>
  <c r="M70" i="3"/>
  <c r="U70" i="3" s="1"/>
  <c r="L10" i="18" s="1"/>
  <c r="M66" i="3"/>
  <c r="U66" i="3" s="1"/>
  <c r="L98" i="18" s="1"/>
  <c r="H10" i="7"/>
  <c r="Q88" i="3"/>
  <c r="Y88" i="3" s="1"/>
  <c r="P100" i="18" s="1"/>
  <c r="Q92" i="3"/>
  <c r="Y92" i="3" s="1"/>
  <c r="P39" i="18" s="1"/>
  <c r="Q89" i="3"/>
  <c r="Y89" i="3" s="1"/>
  <c r="P101" i="18" s="1"/>
  <c r="Q91" i="3"/>
  <c r="Y91" i="3" s="1"/>
  <c r="P103" i="18" s="1"/>
  <c r="Q90" i="3"/>
  <c r="Y90" i="3" s="1"/>
  <c r="P102" i="18" s="1"/>
  <c r="D11" i="7"/>
  <c r="M100" i="3"/>
  <c r="U100" i="3" s="1"/>
  <c r="L24" i="18" s="1"/>
  <c r="M103" i="3"/>
  <c r="U103" i="3" s="1"/>
  <c r="L41" i="18" s="1"/>
  <c r="M102" i="3"/>
  <c r="U102" i="3" s="1"/>
  <c r="L59" i="18" s="1"/>
  <c r="M101" i="3"/>
  <c r="U101" i="3" s="1"/>
  <c r="L58" i="18" s="1"/>
  <c r="M98" i="3"/>
  <c r="U98" i="3" s="1"/>
  <c r="L83" i="18" s="1"/>
  <c r="M99" i="3"/>
  <c r="U99" i="3" s="1"/>
  <c r="L40" i="18" s="1"/>
  <c r="H12" i="7"/>
  <c r="Q112" i="3"/>
  <c r="Y112" i="3" s="1"/>
  <c r="P61" i="18" s="1"/>
  <c r="Q111" i="3"/>
  <c r="Y111" i="3" s="1"/>
  <c r="P60" i="18" s="1"/>
  <c r="Q113" i="3"/>
  <c r="Y113" i="3" s="1"/>
  <c r="P13" i="18" s="1"/>
  <c r="Q109" i="3"/>
  <c r="Y109" i="3" s="1"/>
  <c r="P84" i="18" s="1"/>
  <c r="Q110" i="3"/>
  <c r="Y110" i="3" s="1"/>
  <c r="P25" i="18" s="1"/>
  <c r="E13" i="7"/>
  <c r="N119" i="3"/>
  <c r="V119" i="3" s="1"/>
  <c r="M104" i="18" s="1"/>
  <c r="U123" i="3"/>
  <c r="L74" i="18" s="1"/>
  <c r="C14" i="7"/>
  <c r="L132" i="3"/>
  <c r="T132" i="3" s="1"/>
  <c r="K26" i="18" s="1"/>
  <c r="L135" i="3"/>
  <c r="T135" i="3" s="1"/>
  <c r="K63" i="18" s="1"/>
  <c r="L134" i="3"/>
  <c r="T134" i="3" s="1"/>
  <c r="K75" i="18" s="1"/>
  <c r="L131" i="3"/>
  <c r="T131" i="3" s="1"/>
  <c r="K108" i="18" s="1"/>
  <c r="L133" i="3"/>
  <c r="T133" i="3" s="1"/>
  <c r="K62" i="18" s="1"/>
  <c r="K144" i="3"/>
  <c r="S144" i="3" s="1"/>
  <c r="J15" i="18" s="1"/>
  <c r="B15" i="7"/>
  <c r="K141" i="3"/>
  <c r="S141" i="3" s="1"/>
  <c r="J85" i="18" s="1"/>
  <c r="G16" i="7"/>
  <c r="P151" i="3"/>
  <c r="X151" i="3" s="1"/>
  <c r="O64" i="18" s="1"/>
  <c r="P150" i="3"/>
  <c r="X150" i="3" s="1"/>
  <c r="O109" i="18" s="1"/>
  <c r="K80" i="3"/>
  <c r="S80" i="3" s="1"/>
  <c r="J38" i="18" s="1"/>
  <c r="B9" i="7"/>
  <c r="S77" i="3"/>
  <c r="J81" i="18" s="1"/>
  <c r="E10" i="7"/>
  <c r="N91" i="3"/>
  <c r="V91" i="3" s="1"/>
  <c r="M103" i="18" s="1"/>
  <c r="N88" i="3"/>
  <c r="V88" i="3" s="1"/>
  <c r="M100" i="18" s="1"/>
  <c r="N90" i="3"/>
  <c r="V90" i="3" s="1"/>
  <c r="M102" i="18" s="1"/>
  <c r="N92" i="3"/>
  <c r="V92" i="3" s="1"/>
  <c r="M39" i="18" s="1"/>
  <c r="N89" i="3"/>
  <c r="V89" i="3" s="1"/>
  <c r="M101" i="18" s="1"/>
  <c r="S123" i="3"/>
  <c r="J74" i="18" s="1"/>
  <c r="D6" i="7"/>
  <c r="M39" i="3"/>
  <c r="U39" i="3" s="1"/>
  <c r="L51" i="18" s="1"/>
  <c r="M42" i="3"/>
  <c r="U42" i="3" s="1"/>
  <c r="L7" i="18" s="1"/>
  <c r="M38" i="3"/>
  <c r="U38" i="3" s="1"/>
  <c r="L50" i="18" s="1"/>
  <c r="M31" i="3"/>
  <c r="U31" i="3" s="1"/>
  <c r="L94" i="18" s="1"/>
  <c r="M32" i="3"/>
  <c r="U32" i="3" s="1"/>
  <c r="L95" i="18" s="1"/>
  <c r="M40" i="3"/>
  <c r="U40" i="3" s="1"/>
  <c r="L52" i="18" s="1"/>
  <c r="M36" i="3"/>
  <c r="U36" i="3" s="1"/>
  <c r="L33" i="18" s="1"/>
  <c r="M34" i="3"/>
  <c r="U34" i="3" s="1"/>
  <c r="L97" i="18" s="1"/>
  <c r="M33" i="3"/>
  <c r="U33" i="3" s="1"/>
  <c r="L96" i="18" s="1"/>
  <c r="M37" i="3"/>
  <c r="U37" i="3" s="1"/>
  <c r="L49" i="18" s="1"/>
  <c r="M41" i="3"/>
  <c r="U41" i="3" s="1"/>
  <c r="L6" i="18" s="1"/>
  <c r="M35" i="3"/>
  <c r="U35" i="3" s="1"/>
  <c r="L32" i="18" s="1"/>
  <c r="M43" i="3"/>
  <c r="U43" i="3" s="1"/>
  <c r="L53" i="18" s="1"/>
  <c r="D10" i="7"/>
  <c r="M89" i="3"/>
  <c r="U89" i="3" s="1"/>
  <c r="L101" i="18" s="1"/>
  <c r="M88" i="3"/>
  <c r="U88" i="3" s="1"/>
  <c r="L100" i="18" s="1"/>
  <c r="M90" i="3"/>
  <c r="U90" i="3" s="1"/>
  <c r="L102" i="18" s="1"/>
  <c r="M91" i="3"/>
  <c r="U91" i="3" s="1"/>
  <c r="L103" i="18" s="1"/>
  <c r="M92" i="3"/>
  <c r="U92" i="3" s="1"/>
  <c r="L39" i="18" s="1"/>
  <c r="D12" i="7"/>
  <c r="M113" i="3"/>
  <c r="U113" i="3" s="1"/>
  <c r="L13" i="18" s="1"/>
  <c r="M110" i="3"/>
  <c r="U110" i="3" s="1"/>
  <c r="L25" i="18" s="1"/>
  <c r="M109" i="3"/>
  <c r="U109" i="3" s="1"/>
  <c r="L84" i="18" s="1"/>
  <c r="M112" i="3"/>
  <c r="U112" i="3" s="1"/>
  <c r="L61" i="18" s="1"/>
  <c r="M111" i="3"/>
  <c r="U111" i="3" s="1"/>
  <c r="L60" i="18" s="1"/>
  <c r="H62" i="3"/>
  <c r="H63" i="3" s="1"/>
  <c r="G7" i="7"/>
  <c r="P57" i="3"/>
  <c r="X57" i="3" s="1"/>
  <c r="O8" i="18" s="1"/>
  <c r="P58" i="3"/>
  <c r="X58" i="3" s="1"/>
  <c r="O9" i="18" s="1"/>
  <c r="P59" i="3"/>
  <c r="X59" i="3" s="1"/>
  <c r="O37" i="18" s="1"/>
  <c r="P53" i="3"/>
  <c r="X53" i="3" s="1"/>
  <c r="O20" i="18" s="1"/>
  <c r="P56" i="3"/>
  <c r="X56" i="3" s="1"/>
  <c r="O56" i="18" s="1"/>
  <c r="P52" i="3"/>
  <c r="X52" i="3" s="1"/>
  <c r="O73" i="18" s="1"/>
  <c r="P49" i="3"/>
  <c r="X49" i="3" s="1"/>
  <c r="O34" i="18" s="1"/>
  <c r="P50" i="3"/>
  <c r="X50" i="3" s="1"/>
  <c r="O35" i="18" s="1"/>
  <c r="P51" i="3"/>
  <c r="X51" i="3" s="1"/>
  <c r="O36" i="18" s="1"/>
  <c r="P54" i="3"/>
  <c r="X54" i="3" s="1"/>
  <c r="O54" i="18" s="1"/>
  <c r="P55" i="3"/>
  <c r="X55" i="3" s="1"/>
  <c r="O55" i="18" s="1"/>
  <c r="P60" i="3"/>
  <c r="X60" i="3" s="1"/>
  <c r="O80" i="18" s="1"/>
  <c r="E4" i="7"/>
  <c r="N10" i="3"/>
  <c r="V10" i="3" s="1"/>
  <c r="M4" i="18" s="1"/>
  <c r="N6" i="3"/>
  <c r="V6" i="3" s="1"/>
  <c r="M19" i="18" s="1"/>
  <c r="N4" i="3"/>
  <c r="V4" i="3" s="1"/>
  <c r="M89" i="18" s="1"/>
  <c r="N8" i="3"/>
  <c r="V8" i="3" s="1"/>
  <c r="M90" i="18" s="1"/>
  <c r="N7" i="3"/>
  <c r="V7" i="3" s="1"/>
  <c r="M47" i="18" s="1"/>
  <c r="N9" i="3"/>
  <c r="V9" i="3" s="1"/>
  <c r="M68" i="18" s="1"/>
  <c r="N5" i="3"/>
  <c r="V5" i="3" s="1"/>
  <c r="M30" i="18" s="1"/>
  <c r="G6" i="7"/>
  <c r="P33" i="3"/>
  <c r="X33" i="3" s="1"/>
  <c r="O96" i="18" s="1"/>
  <c r="P36" i="3"/>
  <c r="X36" i="3" s="1"/>
  <c r="O33" i="18" s="1"/>
  <c r="P31" i="3"/>
  <c r="X31" i="3" s="1"/>
  <c r="O94" i="18" s="1"/>
  <c r="P43" i="3"/>
  <c r="X43" i="3" s="1"/>
  <c r="O53" i="18" s="1"/>
  <c r="P32" i="3"/>
  <c r="X32" i="3" s="1"/>
  <c r="O95" i="18" s="1"/>
  <c r="P34" i="3"/>
  <c r="X34" i="3" s="1"/>
  <c r="O97" i="18" s="1"/>
  <c r="P40" i="3"/>
  <c r="X40" i="3" s="1"/>
  <c r="O52" i="18" s="1"/>
  <c r="P38" i="3"/>
  <c r="X38" i="3" s="1"/>
  <c r="O50" i="18" s="1"/>
  <c r="P42" i="3"/>
  <c r="X42" i="3" s="1"/>
  <c r="O7" i="18" s="1"/>
  <c r="P39" i="3"/>
  <c r="X39" i="3" s="1"/>
  <c r="O51" i="18" s="1"/>
  <c r="P41" i="3"/>
  <c r="X41" i="3" s="1"/>
  <c r="O6" i="18" s="1"/>
  <c r="P37" i="3"/>
  <c r="X37" i="3" s="1"/>
  <c r="O49" i="18" s="1"/>
  <c r="P35" i="3"/>
  <c r="X35" i="3" s="1"/>
  <c r="O32" i="18" s="1"/>
  <c r="E62" i="3"/>
  <c r="E63" i="3" s="1"/>
  <c r="D7" i="7"/>
  <c r="M55" i="3"/>
  <c r="U55" i="3" s="1"/>
  <c r="L55" i="18" s="1"/>
  <c r="M57" i="3"/>
  <c r="U57" i="3" s="1"/>
  <c r="L8" i="18" s="1"/>
  <c r="M52" i="3"/>
  <c r="U52" i="3" s="1"/>
  <c r="L73" i="18" s="1"/>
  <c r="M51" i="3"/>
  <c r="U51" i="3" s="1"/>
  <c r="L36" i="18" s="1"/>
  <c r="M53" i="3"/>
  <c r="U53" i="3" s="1"/>
  <c r="L20" i="18" s="1"/>
  <c r="M50" i="3"/>
  <c r="U50" i="3" s="1"/>
  <c r="L35" i="18" s="1"/>
  <c r="M49" i="3"/>
  <c r="U49" i="3" s="1"/>
  <c r="L34" i="18" s="1"/>
  <c r="M60" i="3"/>
  <c r="U60" i="3" s="1"/>
  <c r="L80" i="18" s="1"/>
  <c r="M58" i="3"/>
  <c r="U58" i="3" s="1"/>
  <c r="L9" i="18" s="1"/>
  <c r="M59" i="3"/>
  <c r="U59" i="3" s="1"/>
  <c r="L37" i="18" s="1"/>
  <c r="M54" i="3"/>
  <c r="U54" i="3" s="1"/>
  <c r="L54" i="18" s="1"/>
  <c r="M56" i="3"/>
  <c r="U56" i="3" s="1"/>
  <c r="L56" i="18" s="1"/>
  <c r="C8" i="7"/>
  <c r="L67" i="3"/>
  <c r="T67" i="3" s="1"/>
  <c r="K21" i="18" s="1"/>
  <c r="L70" i="3"/>
  <c r="T70" i="3" s="1"/>
  <c r="K10" i="18" s="1"/>
  <c r="L66" i="3"/>
  <c r="T66" i="3" s="1"/>
  <c r="K98" i="18" s="1"/>
  <c r="L69" i="3"/>
  <c r="T69" i="3" s="1"/>
  <c r="K57" i="18" s="1"/>
  <c r="L71" i="3"/>
  <c r="T71" i="3" s="1"/>
  <c r="K11" i="18" s="1"/>
  <c r="L68" i="3"/>
  <c r="T68" i="3" s="1"/>
  <c r="K22" i="18" s="1"/>
  <c r="G10" i="7"/>
  <c r="P89" i="3"/>
  <c r="X89" i="3" s="1"/>
  <c r="O101" i="18" s="1"/>
  <c r="P92" i="3"/>
  <c r="X92" i="3" s="1"/>
  <c r="O39" i="18" s="1"/>
  <c r="P90" i="3"/>
  <c r="X90" i="3" s="1"/>
  <c r="O102" i="18" s="1"/>
  <c r="P88" i="3"/>
  <c r="X88" i="3" s="1"/>
  <c r="O100" i="18" s="1"/>
  <c r="P91" i="3"/>
  <c r="X91" i="3" s="1"/>
  <c r="O103" i="18" s="1"/>
  <c r="C11" i="7"/>
  <c r="L101" i="3"/>
  <c r="T101" i="3" s="1"/>
  <c r="K58" i="18" s="1"/>
  <c r="L103" i="3"/>
  <c r="T103" i="3" s="1"/>
  <c r="K41" i="18" s="1"/>
  <c r="L100" i="3"/>
  <c r="T100" i="3" s="1"/>
  <c r="K24" i="18" s="1"/>
  <c r="L99" i="3"/>
  <c r="T99" i="3" s="1"/>
  <c r="K40" i="18" s="1"/>
  <c r="L98" i="3"/>
  <c r="T98" i="3" s="1"/>
  <c r="K83" i="18" s="1"/>
  <c r="L102" i="3"/>
  <c r="T102" i="3" s="1"/>
  <c r="K59" i="18" s="1"/>
  <c r="G12" i="7"/>
  <c r="P111" i="3"/>
  <c r="X111" i="3" s="1"/>
  <c r="O60" i="18" s="1"/>
  <c r="P113" i="3"/>
  <c r="X113" i="3" s="1"/>
  <c r="O13" i="18" s="1"/>
  <c r="P112" i="3"/>
  <c r="X112" i="3" s="1"/>
  <c r="O61" i="18" s="1"/>
  <c r="P110" i="3"/>
  <c r="X110" i="3" s="1"/>
  <c r="O25" i="18" s="1"/>
  <c r="P109" i="3"/>
  <c r="X109" i="3" s="1"/>
  <c r="O84" i="18" s="1"/>
  <c r="D13" i="7"/>
  <c r="M119" i="3"/>
  <c r="U119" i="3" s="1"/>
  <c r="L104" i="18" s="1"/>
  <c r="T125" i="3"/>
  <c r="K14" i="18" s="1"/>
  <c r="T122" i="3"/>
  <c r="K42" i="18" s="1"/>
  <c r="T121" i="3"/>
  <c r="K106" i="18" s="1"/>
  <c r="H15" i="7"/>
  <c r="Q141" i="3"/>
  <c r="Y141" i="3" s="1"/>
  <c r="P85" i="18" s="1"/>
  <c r="Q144" i="3"/>
  <c r="Y144" i="3" s="1"/>
  <c r="P15" i="18" s="1"/>
  <c r="Q142" i="3"/>
  <c r="Y142" i="3" s="1"/>
  <c r="P43" i="18" s="1"/>
  <c r="Q143" i="3"/>
  <c r="Y143" i="3" s="1"/>
  <c r="P76" i="18" s="1"/>
  <c r="F16" i="7"/>
  <c r="O151" i="3"/>
  <c r="W151" i="3" s="1"/>
  <c r="N64" i="18" s="1"/>
  <c r="O150" i="3"/>
  <c r="W150" i="3" s="1"/>
  <c r="N109" i="18" s="1"/>
  <c r="H9" i="7"/>
  <c r="Y77" i="3"/>
  <c r="P81" i="18" s="1"/>
  <c r="Q80" i="3"/>
  <c r="Y80" i="3" s="1"/>
  <c r="P38" i="18" s="1"/>
  <c r="Q79" i="3"/>
  <c r="Y79" i="3" s="1"/>
  <c r="P99" i="18" s="1"/>
  <c r="Q78" i="3"/>
  <c r="Y78" i="3" s="1"/>
  <c r="P82" i="18" s="1"/>
  <c r="Q82" i="3"/>
  <c r="Y82" i="3" s="1"/>
  <c r="P12" i="18" s="1"/>
  <c r="Q81" i="3"/>
  <c r="Y81" i="3" s="1"/>
  <c r="P23" i="18" s="1"/>
  <c r="D4" i="7"/>
  <c r="M10" i="3"/>
  <c r="U10" i="3" s="1"/>
  <c r="L4" i="18" s="1"/>
  <c r="M4" i="3"/>
  <c r="U4" i="3" s="1"/>
  <c r="L89" i="18" s="1"/>
  <c r="M7" i="3"/>
  <c r="U7" i="3" s="1"/>
  <c r="L47" i="18" s="1"/>
  <c r="M9" i="3"/>
  <c r="U9" i="3" s="1"/>
  <c r="L68" i="18" s="1"/>
  <c r="M6" i="3"/>
  <c r="U6" i="3" s="1"/>
  <c r="L19" i="18" s="1"/>
  <c r="M8" i="3"/>
  <c r="U8" i="3" s="1"/>
  <c r="L90" i="18" s="1"/>
  <c r="M5" i="3"/>
  <c r="U5" i="3" s="1"/>
  <c r="L30" i="18" s="1"/>
  <c r="AG25" i="3"/>
  <c r="AG23" i="3"/>
  <c r="AG22" i="3"/>
  <c r="AG24" i="3"/>
  <c r="AG21" i="3"/>
  <c r="AG19" i="3"/>
  <c r="AG18" i="3"/>
  <c r="AG17" i="3"/>
  <c r="AG20" i="3"/>
  <c r="F6" i="7"/>
  <c r="O41" i="3"/>
  <c r="W41" i="3" s="1"/>
  <c r="N6" i="18" s="1"/>
  <c r="O43" i="3"/>
  <c r="W43" i="3" s="1"/>
  <c r="N53" i="18" s="1"/>
  <c r="O34" i="3"/>
  <c r="W34" i="3" s="1"/>
  <c r="N97" i="18" s="1"/>
  <c r="O35" i="3"/>
  <c r="W35" i="3" s="1"/>
  <c r="N32" i="18" s="1"/>
  <c r="O32" i="3"/>
  <c r="W32" i="3" s="1"/>
  <c r="N95" i="18" s="1"/>
  <c r="O39" i="3"/>
  <c r="W39" i="3" s="1"/>
  <c r="N51" i="18" s="1"/>
  <c r="O38" i="3"/>
  <c r="W38" i="3" s="1"/>
  <c r="N50" i="18" s="1"/>
  <c r="O42" i="3"/>
  <c r="W42" i="3" s="1"/>
  <c r="N7" i="18" s="1"/>
  <c r="O37" i="3"/>
  <c r="W37" i="3" s="1"/>
  <c r="N49" i="18" s="1"/>
  <c r="O40" i="3"/>
  <c r="W40" i="3" s="1"/>
  <c r="N52" i="18" s="1"/>
  <c r="O33" i="3"/>
  <c r="W33" i="3" s="1"/>
  <c r="N96" i="18" s="1"/>
  <c r="O31" i="3"/>
  <c r="W31" i="3" s="1"/>
  <c r="N94" i="18" s="1"/>
  <c r="O36" i="3"/>
  <c r="W36" i="3" s="1"/>
  <c r="N33" i="18" s="1"/>
  <c r="D62" i="3"/>
  <c r="D63" i="3" s="1"/>
  <c r="C7" i="7"/>
  <c r="L53" i="3"/>
  <c r="T53" i="3" s="1"/>
  <c r="K20" i="18" s="1"/>
  <c r="L52" i="3"/>
  <c r="T52" i="3" s="1"/>
  <c r="K73" i="18" s="1"/>
  <c r="L51" i="3"/>
  <c r="T51" i="3" s="1"/>
  <c r="K36" i="18" s="1"/>
  <c r="L60" i="3"/>
  <c r="T60" i="3" s="1"/>
  <c r="K80" i="18" s="1"/>
  <c r="L49" i="3"/>
  <c r="T49" i="3" s="1"/>
  <c r="K34" i="18" s="1"/>
  <c r="L56" i="3"/>
  <c r="T56" i="3" s="1"/>
  <c r="K56" i="18" s="1"/>
  <c r="L50" i="3"/>
  <c r="T50" i="3" s="1"/>
  <c r="K35" i="18" s="1"/>
  <c r="L54" i="3"/>
  <c r="T54" i="3" s="1"/>
  <c r="K54" i="18" s="1"/>
  <c r="L55" i="3"/>
  <c r="T55" i="3" s="1"/>
  <c r="K55" i="18" s="1"/>
  <c r="L58" i="3"/>
  <c r="T58" i="3" s="1"/>
  <c r="K9" i="18" s="1"/>
  <c r="L57" i="3"/>
  <c r="T57" i="3" s="1"/>
  <c r="K8" i="18" s="1"/>
  <c r="L59" i="3"/>
  <c r="T59" i="3" s="1"/>
  <c r="K37" i="18" s="1"/>
  <c r="F10" i="7"/>
  <c r="O88" i="3"/>
  <c r="W88" i="3" s="1"/>
  <c r="N100" i="18" s="1"/>
  <c r="O89" i="3"/>
  <c r="W89" i="3" s="1"/>
  <c r="N101" i="18" s="1"/>
  <c r="O91" i="3"/>
  <c r="W91" i="3" s="1"/>
  <c r="N103" i="18" s="1"/>
  <c r="O90" i="3"/>
  <c r="W90" i="3" s="1"/>
  <c r="N102" i="18" s="1"/>
  <c r="O92" i="3"/>
  <c r="W92" i="3" s="1"/>
  <c r="N39" i="18" s="1"/>
  <c r="F12" i="7"/>
  <c r="O111" i="3"/>
  <c r="W111" i="3" s="1"/>
  <c r="N60" i="18" s="1"/>
  <c r="O113" i="3"/>
  <c r="W113" i="3" s="1"/>
  <c r="N13" i="18" s="1"/>
  <c r="O110" i="3"/>
  <c r="W110" i="3" s="1"/>
  <c r="N25" i="18" s="1"/>
  <c r="O109" i="3"/>
  <c r="W109" i="3" s="1"/>
  <c r="N84" i="18" s="1"/>
  <c r="O112" i="3"/>
  <c r="W112" i="3" s="1"/>
  <c r="N61" i="18" s="1"/>
  <c r="C13" i="7"/>
  <c r="K135" i="3"/>
  <c r="S135" i="3" s="1"/>
  <c r="J63" i="18" s="1"/>
  <c r="B14" i="7"/>
  <c r="S131" i="3"/>
  <c r="J108" i="18" s="1"/>
  <c r="G15" i="7"/>
  <c r="P143" i="3"/>
  <c r="X143" i="3" s="1"/>
  <c r="O76" i="18" s="1"/>
  <c r="P142" i="3"/>
  <c r="X142" i="3" s="1"/>
  <c r="O43" i="18" s="1"/>
  <c r="P141" i="3"/>
  <c r="X141" i="3" s="1"/>
  <c r="O85" i="18" s="1"/>
  <c r="P144" i="3"/>
  <c r="X144" i="3" s="1"/>
  <c r="O15" i="18" s="1"/>
  <c r="E16" i="7"/>
  <c r="N150" i="3"/>
  <c r="V150" i="3" s="1"/>
  <c r="M109" i="18" s="1"/>
  <c r="N151" i="3"/>
  <c r="V151" i="3" s="1"/>
  <c r="M64" i="18" s="1"/>
  <c r="G9" i="7"/>
  <c r="P81" i="3"/>
  <c r="X81" i="3" s="1"/>
  <c r="O23" i="18" s="1"/>
  <c r="P80" i="3"/>
  <c r="X80" i="3" s="1"/>
  <c r="O38" i="18" s="1"/>
  <c r="P78" i="3"/>
  <c r="X78" i="3" s="1"/>
  <c r="O82" i="18" s="1"/>
  <c r="X77" i="3"/>
  <c r="O81" i="18" s="1"/>
  <c r="P79" i="3"/>
  <c r="X79" i="3" s="1"/>
  <c r="O99" i="18" s="1"/>
  <c r="P82" i="3"/>
  <c r="X82" i="3" s="1"/>
  <c r="O12" i="18" s="1"/>
  <c r="K51" i="3"/>
  <c r="S51" i="3" s="1"/>
  <c r="J36" i="18" s="1"/>
  <c r="J89" i="18"/>
  <c r="C13" i="3"/>
  <c r="AA4" i="3" s="1"/>
  <c r="D138" i="3"/>
  <c r="E128" i="3"/>
  <c r="AA16" i="3"/>
  <c r="K58" i="3"/>
  <c r="S58" i="3" s="1"/>
  <c r="J9" i="18" s="1"/>
  <c r="H85" i="3"/>
  <c r="F85" i="3"/>
  <c r="G128" i="3"/>
  <c r="E138" i="3"/>
  <c r="K60" i="3"/>
  <c r="S60" i="3" s="1"/>
  <c r="J80" i="18" s="1"/>
  <c r="G85" i="3"/>
  <c r="E85" i="3"/>
  <c r="F116" i="3"/>
  <c r="K52" i="3"/>
  <c r="S52" i="3" s="1"/>
  <c r="J73" i="18" s="1"/>
  <c r="G138" i="3"/>
  <c r="K59" i="3"/>
  <c r="S59" i="3" s="1"/>
  <c r="J37" i="18" s="1"/>
  <c r="U77" i="3"/>
  <c r="L81" i="18" s="1"/>
  <c r="I85" i="3"/>
  <c r="AG77" i="3" s="1"/>
  <c r="D13" i="3"/>
  <c r="C62" i="3"/>
  <c r="C63" i="3" s="1"/>
  <c r="V16" i="3"/>
  <c r="M91" i="18" s="1"/>
  <c r="K91" i="3"/>
  <c r="S91" i="3" s="1"/>
  <c r="J103" i="18" s="1"/>
  <c r="T16" i="3"/>
  <c r="K91" i="18" s="1"/>
  <c r="K133" i="3"/>
  <c r="S133" i="3" s="1"/>
  <c r="J62" i="18" s="1"/>
  <c r="K151" i="3"/>
  <c r="S151" i="3" s="1"/>
  <c r="J64" i="18" s="1"/>
  <c r="K68" i="3"/>
  <c r="S68" i="3" s="1"/>
  <c r="J22" i="18" s="1"/>
  <c r="F62" i="3"/>
  <c r="F63" i="3" s="1"/>
  <c r="C154" i="3"/>
  <c r="AA151" i="3" s="1"/>
  <c r="F147" i="3"/>
  <c r="H154" i="3"/>
  <c r="S16" i="3"/>
  <c r="J91" i="18" s="1"/>
  <c r="D85" i="3"/>
  <c r="C85" i="3"/>
  <c r="D128" i="3"/>
  <c r="D147" i="3"/>
  <c r="D154" i="3"/>
  <c r="E28" i="3"/>
  <c r="U16" i="3"/>
  <c r="L91" i="18" s="1"/>
  <c r="D116" i="3"/>
  <c r="I128" i="3"/>
  <c r="AG119" i="3" s="1"/>
  <c r="E154" i="3"/>
  <c r="I62" i="3"/>
  <c r="I63" i="3" s="1"/>
  <c r="AG49" i="3" s="1"/>
  <c r="I138" i="3"/>
  <c r="H147" i="3"/>
  <c r="H128" i="3"/>
  <c r="H138" i="3"/>
  <c r="E147" i="3"/>
  <c r="I154" i="3"/>
  <c r="K132" i="3"/>
  <c r="S132" i="3" s="1"/>
  <c r="J26" i="18" s="1"/>
  <c r="F106" i="3"/>
  <c r="F138" i="3"/>
  <c r="G154" i="3"/>
  <c r="Y16" i="3"/>
  <c r="P91" i="18" s="1"/>
  <c r="K100" i="3"/>
  <c r="S100" i="3" s="1"/>
  <c r="J24" i="18" s="1"/>
  <c r="K134" i="3"/>
  <c r="S134" i="3" s="1"/>
  <c r="J75" i="18" s="1"/>
  <c r="D106" i="3"/>
  <c r="H116" i="3"/>
  <c r="C147" i="3"/>
  <c r="F154" i="3"/>
  <c r="X16" i="3"/>
  <c r="O91" i="18" s="1"/>
  <c r="K69" i="3"/>
  <c r="S69" i="3" s="1"/>
  <c r="J57" i="18" s="1"/>
  <c r="K71" i="3"/>
  <c r="S71" i="3" s="1"/>
  <c r="J11" i="18" s="1"/>
  <c r="K101" i="3"/>
  <c r="S101" i="3" s="1"/>
  <c r="J58" i="18" s="1"/>
  <c r="K142" i="3"/>
  <c r="S142" i="3" s="1"/>
  <c r="J43" i="18" s="1"/>
  <c r="F128" i="3"/>
  <c r="I147" i="3"/>
  <c r="W16" i="3"/>
  <c r="N91" i="18" s="1"/>
  <c r="K70" i="3"/>
  <c r="S70" i="3" s="1"/>
  <c r="J10" i="18" s="1"/>
  <c r="K102" i="3"/>
  <c r="S102" i="3" s="1"/>
  <c r="J59" i="18" s="1"/>
  <c r="K143" i="3"/>
  <c r="S143" i="3" s="1"/>
  <c r="J76" i="18" s="1"/>
  <c r="G62" i="3"/>
  <c r="G63" i="3" s="1"/>
  <c r="T77" i="3"/>
  <c r="K81" i="18" s="1"/>
  <c r="K103" i="3"/>
  <c r="S103" i="3" s="1"/>
  <c r="J41" i="18" s="1"/>
  <c r="C128" i="3"/>
  <c r="AA119" i="3" s="1"/>
  <c r="C138" i="3"/>
  <c r="G147" i="3"/>
  <c r="K82" i="3"/>
  <c r="S82" i="3" s="1"/>
  <c r="J12" i="18" s="1"/>
  <c r="K81" i="3"/>
  <c r="S81" i="3" s="1"/>
  <c r="J23" i="18" s="1"/>
  <c r="K56" i="3"/>
  <c r="S56" i="3" s="1"/>
  <c r="J56" i="18" s="1"/>
  <c r="C105" i="3"/>
  <c r="C106" i="3" s="1"/>
  <c r="K90" i="3"/>
  <c r="S90" i="3" s="1"/>
  <c r="J102" i="18" s="1"/>
  <c r="K89" i="3"/>
  <c r="S89" i="3" s="1"/>
  <c r="J101" i="18" s="1"/>
  <c r="C94" i="3"/>
  <c r="C95" i="3" s="1"/>
  <c r="K79" i="3"/>
  <c r="S79" i="3" s="1"/>
  <c r="J99" i="18" s="1"/>
  <c r="K78" i="3"/>
  <c r="S78" i="3" s="1"/>
  <c r="J82" i="18" s="1"/>
  <c r="E116" i="3"/>
  <c r="C46" i="3"/>
  <c r="G74" i="3"/>
  <c r="I116" i="3"/>
  <c r="AG109" i="3" s="1"/>
  <c r="H106" i="3"/>
  <c r="G116" i="3"/>
  <c r="E106" i="3"/>
  <c r="I106" i="3"/>
  <c r="AG98" i="3" s="1"/>
  <c r="G106" i="3"/>
  <c r="G95" i="3"/>
  <c r="I95" i="3"/>
  <c r="AG88" i="3" s="1"/>
  <c r="E95" i="3"/>
  <c r="D74" i="3"/>
  <c r="H95" i="3"/>
  <c r="I74" i="3"/>
  <c r="AG66" i="3" s="1"/>
  <c r="H74" i="3"/>
  <c r="F95" i="3"/>
  <c r="D95" i="3"/>
  <c r="H46" i="3"/>
  <c r="E74" i="3"/>
  <c r="F46" i="3"/>
  <c r="H13" i="3"/>
  <c r="C74" i="3"/>
  <c r="G13" i="3"/>
  <c r="I46" i="3"/>
  <c r="F74" i="3"/>
  <c r="D46" i="3"/>
  <c r="F13" i="3"/>
  <c r="E46" i="3"/>
  <c r="G46" i="3"/>
  <c r="I13" i="3"/>
  <c r="AG4" i="3" s="1"/>
  <c r="E13" i="3"/>
  <c r="AD131" i="3" l="1"/>
  <c r="AD134" i="3"/>
  <c r="AD135" i="3"/>
  <c r="AD132" i="3"/>
  <c r="AD133" i="3"/>
  <c r="AE131" i="3"/>
  <c r="AE133" i="3"/>
  <c r="AE134" i="3"/>
  <c r="AE135" i="3"/>
  <c r="AE132" i="3"/>
  <c r="AB135" i="3"/>
  <c r="AB134" i="3"/>
  <c r="AB131" i="3"/>
  <c r="AB133" i="3"/>
  <c r="AB132" i="3"/>
  <c r="AA141" i="3"/>
  <c r="AA142" i="3"/>
  <c r="AA131" i="3"/>
  <c r="AA134" i="3"/>
  <c r="AA132" i="3"/>
  <c r="AA135" i="3"/>
  <c r="AA133" i="3"/>
  <c r="AF134" i="3"/>
  <c r="AF135" i="3"/>
  <c r="AF133" i="3"/>
  <c r="AF132" i="3"/>
  <c r="AF131" i="3"/>
  <c r="AB123" i="3"/>
  <c r="AB119" i="3"/>
  <c r="AC133" i="3"/>
  <c r="AC131" i="3"/>
  <c r="AC135" i="3"/>
  <c r="AC132" i="3"/>
  <c r="AC134" i="3"/>
  <c r="AG131" i="3"/>
  <c r="AG135" i="3"/>
  <c r="AG132" i="3"/>
  <c r="AG133" i="3"/>
  <c r="AG134" i="3"/>
  <c r="AI150" i="20"/>
  <c r="V109" i="23" s="1"/>
  <c r="AC57" i="3"/>
  <c r="AC51" i="3"/>
  <c r="AC53" i="3"/>
  <c r="AC50" i="3"/>
  <c r="AC49" i="3"/>
  <c r="AC52" i="3"/>
  <c r="AC60" i="3"/>
  <c r="AC58" i="3"/>
  <c r="AC59" i="3"/>
  <c r="AC54" i="3"/>
  <c r="AC56" i="3"/>
  <c r="AC55" i="3"/>
  <c r="AE50" i="3"/>
  <c r="AE60" i="3"/>
  <c r="AE59" i="3"/>
  <c r="AE53" i="3"/>
  <c r="AE58" i="3"/>
  <c r="AE52" i="3"/>
  <c r="AE54" i="3"/>
  <c r="AE57" i="3"/>
  <c r="AE49" i="3"/>
  <c r="AE55" i="3"/>
  <c r="AE51" i="3"/>
  <c r="AE56" i="3"/>
  <c r="AF124" i="3"/>
  <c r="AF125" i="3"/>
  <c r="AF121" i="3"/>
  <c r="AF119" i="3"/>
  <c r="AF123" i="3"/>
  <c r="AF120" i="3"/>
  <c r="AF122" i="3"/>
  <c r="AF59" i="3"/>
  <c r="AF53" i="3"/>
  <c r="AF56" i="3"/>
  <c r="AF52" i="3"/>
  <c r="AF50" i="3"/>
  <c r="AF49" i="3"/>
  <c r="AF51" i="3"/>
  <c r="AF54" i="3"/>
  <c r="AF55" i="3"/>
  <c r="AF60" i="3"/>
  <c r="AF57" i="3"/>
  <c r="AF58" i="3"/>
  <c r="AG150" i="3"/>
  <c r="AG151" i="3"/>
  <c r="AF143" i="3"/>
  <c r="AF142" i="3"/>
  <c r="AF141" i="3"/>
  <c r="AF144" i="3"/>
  <c r="AC150" i="3"/>
  <c r="AC151" i="3"/>
  <c r="AB122" i="3"/>
  <c r="AB121" i="3"/>
  <c r="AB124" i="3"/>
  <c r="AB120" i="3"/>
  <c r="AB125" i="3"/>
  <c r="AD78" i="3"/>
  <c r="AD81" i="3"/>
  <c r="AD82" i="3"/>
  <c r="AD79" i="3"/>
  <c r="AD80" i="3"/>
  <c r="AD77" i="3"/>
  <c r="AD151" i="20"/>
  <c r="Q64" i="23" s="1"/>
  <c r="AG10" i="3"/>
  <c r="AG5" i="3"/>
  <c r="AG9" i="3"/>
  <c r="AG8" i="3"/>
  <c r="AG7" i="3"/>
  <c r="AG6" i="3"/>
  <c r="AB34" i="3"/>
  <c r="AB43" i="3"/>
  <c r="AB39" i="3"/>
  <c r="AB32" i="3"/>
  <c r="AB36" i="3"/>
  <c r="AB41" i="3"/>
  <c r="AB33" i="3"/>
  <c r="AB38" i="3"/>
  <c r="AB40" i="3"/>
  <c r="AB42" i="3"/>
  <c r="AB35" i="3"/>
  <c r="AB37" i="3"/>
  <c r="AB31" i="3"/>
  <c r="AF31" i="3"/>
  <c r="AF42" i="3"/>
  <c r="AF43" i="3"/>
  <c r="AF36" i="3"/>
  <c r="AF32" i="3"/>
  <c r="AF40" i="3"/>
  <c r="AF34" i="3"/>
  <c r="AF38" i="3"/>
  <c r="AF41" i="3"/>
  <c r="AF37" i="3"/>
  <c r="AF35" i="3"/>
  <c r="AF39" i="3"/>
  <c r="AF33" i="3"/>
  <c r="AG92" i="3"/>
  <c r="AG89" i="3"/>
  <c r="AG91" i="3"/>
  <c r="AG90" i="3"/>
  <c r="AB142" i="3"/>
  <c r="AB143" i="3"/>
  <c r="AB144" i="3"/>
  <c r="AB141" i="3"/>
  <c r="AE125" i="3"/>
  <c r="AE122" i="3"/>
  <c r="AE123" i="3"/>
  <c r="AE119" i="3"/>
  <c r="AE124" i="3"/>
  <c r="AE121" i="3"/>
  <c r="AE120" i="3"/>
  <c r="AB88" i="3"/>
  <c r="AB91" i="3"/>
  <c r="AB90" i="3"/>
  <c r="AB89" i="3"/>
  <c r="AB92" i="3"/>
  <c r="AA34" i="3"/>
  <c r="AA35" i="3"/>
  <c r="AA38" i="3"/>
  <c r="AA37" i="3"/>
  <c r="AA42" i="3"/>
  <c r="AA33" i="3"/>
  <c r="AA36" i="3"/>
  <c r="AA39" i="3"/>
  <c r="AA40" i="3"/>
  <c r="AA41" i="3"/>
  <c r="AA32" i="3"/>
  <c r="AA43" i="3"/>
  <c r="AC141" i="3"/>
  <c r="AC142" i="3"/>
  <c r="AC143" i="3"/>
  <c r="AC144" i="3"/>
  <c r="AA82" i="3"/>
  <c r="AA79" i="3"/>
  <c r="AA78" i="3"/>
  <c r="AA80" i="3"/>
  <c r="AA81" i="3"/>
  <c r="AA8" i="3"/>
  <c r="AA10" i="3"/>
  <c r="AA7" i="3"/>
  <c r="AA9" i="3"/>
  <c r="AA6" i="3"/>
  <c r="AA5" i="3"/>
  <c r="AD150" i="3"/>
  <c r="AD151" i="3"/>
  <c r="AG122" i="3"/>
  <c r="AG123" i="3"/>
  <c r="AG121" i="3"/>
  <c r="AG120" i="3"/>
  <c r="AG124" i="3"/>
  <c r="AG125" i="3"/>
  <c r="AC82" i="3"/>
  <c r="AC81" i="3"/>
  <c r="AC80" i="3"/>
  <c r="AC79" i="3"/>
  <c r="AC77" i="3"/>
  <c r="AC78" i="3"/>
  <c r="AE67" i="3"/>
  <c r="AE69" i="3"/>
  <c r="AE66" i="3"/>
  <c r="AE70" i="3"/>
  <c r="AE68" i="3"/>
  <c r="AE71" i="3"/>
  <c r="AB10" i="3"/>
  <c r="AB7" i="3"/>
  <c r="AB6" i="3"/>
  <c r="AB8" i="3"/>
  <c r="AB5" i="3"/>
  <c r="AB4" i="3"/>
  <c r="AB9" i="3"/>
  <c r="AD68" i="3"/>
  <c r="AD70" i="3"/>
  <c r="AD67" i="3"/>
  <c r="AD66" i="3"/>
  <c r="AD71" i="3"/>
  <c r="AD69" i="3"/>
  <c r="AE88" i="3"/>
  <c r="AE89" i="3"/>
  <c r="AE91" i="3"/>
  <c r="AE90" i="3"/>
  <c r="AE92" i="3"/>
  <c r="AG42" i="3"/>
  <c r="AG35" i="3"/>
  <c r="AG43" i="3"/>
  <c r="AG41" i="3"/>
  <c r="AG40" i="3"/>
  <c r="AG38" i="3"/>
  <c r="AG31" i="3"/>
  <c r="AG32" i="3"/>
  <c r="AG34" i="3"/>
  <c r="AG36" i="3"/>
  <c r="AG39" i="3"/>
  <c r="AG37" i="3"/>
  <c r="AG33" i="3"/>
  <c r="AD91" i="3"/>
  <c r="AD88" i="3"/>
  <c r="AD92" i="3"/>
  <c r="AD90" i="3"/>
  <c r="AD89" i="3"/>
  <c r="AE98" i="3"/>
  <c r="AE101" i="3"/>
  <c r="AE103" i="3"/>
  <c r="AE102" i="3"/>
  <c r="AE99" i="3"/>
  <c r="AE100" i="3"/>
  <c r="AC110" i="3"/>
  <c r="AC112" i="3"/>
  <c r="AC109" i="3"/>
  <c r="AC111" i="3"/>
  <c r="AC113" i="3"/>
  <c r="AA99" i="3"/>
  <c r="AA103" i="3"/>
  <c r="AA102" i="3"/>
  <c r="AA101" i="3"/>
  <c r="AA100" i="3"/>
  <c r="AB113" i="3"/>
  <c r="AB111" i="3"/>
  <c r="AB110" i="3"/>
  <c r="AB109" i="3"/>
  <c r="AB112" i="3"/>
  <c r="AC17" i="3"/>
  <c r="AC21" i="3"/>
  <c r="AC25" i="3"/>
  <c r="AC20" i="3"/>
  <c r="AC18" i="3"/>
  <c r="AC23" i="3"/>
  <c r="AC19" i="3"/>
  <c r="AC16" i="3"/>
  <c r="AC22" i="3"/>
  <c r="AC24" i="3"/>
  <c r="AF151" i="3"/>
  <c r="AF150" i="3"/>
  <c r="AC10" i="3"/>
  <c r="AC4" i="3"/>
  <c r="AC7" i="3"/>
  <c r="AC5" i="3"/>
  <c r="AC6" i="3"/>
  <c r="AC8" i="3"/>
  <c r="AC9" i="3"/>
  <c r="AE5" i="3"/>
  <c r="AE6" i="3"/>
  <c r="AE9" i="3"/>
  <c r="AE8" i="3"/>
  <c r="AE4" i="3"/>
  <c r="AE10" i="3"/>
  <c r="AE7" i="3"/>
  <c r="AF67" i="3"/>
  <c r="AF68" i="3"/>
  <c r="AF70" i="3"/>
  <c r="AF66" i="3"/>
  <c r="AF69" i="3"/>
  <c r="AF71" i="3"/>
  <c r="AG100" i="3"/>
  <c r="AG99" i="3"/>
  <c r="AG103" i="3"/>
  <c r="AG102" i="3"/>
  <c r="AG101" i="3"/>
  <c r="AE151" i="3"/>
  <c r="AE150" i="3"/>
  <c r="AB80" i="3"/>
  <c r="AB77" i="3"/>
  <c r="AB78" i="3"/>
  <c r="AB79" i="3"/>
  <c r="AB82" i="3"/>
  <c r="AB81" i="3"/>
  <c r="AD142" i="3"/>
  <c r="AD143" i="3"/>
  <c r="AD141" i="3"/>
  <c r="AD144" i="3"/>
  <c r="AD54" i="3"/>
  <c r="AD50" i="3"/>
  <c r="AD59" i="3"/>
  <c r="AD52" i="3"/>
  <c r="AD49" i="3"/>
  <c r="AD56" i="3"/>
  <c r="AD51" i="3"/>
  <c r="AD55" i="3"/>
  <c r="AD57" i="3"/>
  <c r="AD60" i="3"/>
  <c r="AD53" i="3"/>
  <c r="AD58" i="3"/>
  <c r="AD109" i="3"/>
  <c r="AD112" i="3"/>
  <c r="AD110" i="3"/>
  <c r="AD113" i="3"/>
  <c r="AD111" i="3"/>
  <c r="AF81" i="3"/>
  <c r="AF78" i="3"/>
  <c r="AF77" i="3"/>
  <c r="AF79" i="3"/>
  <c r="AF82" i="3"/>
  <c r="AF80" i="3"/>
  <c r="AA69" i="3"/>
  <c r="AA68" i="3"/>
  <c r="AA70" i="3"/>
  <c r="AA67" i="3"/>
  <c r="AA71" i="3"/>
  <c r="AG69" i="3"/>
  <c r="AG71" i="3"/>
  <c r="AG67" i="3"/>
  <c r="AG68" i="3"/>
  <c r="AG70" i="3"/>
  <c r="AC100" i="3"/>
  <c r="AC101" i="3"/>
  <c r="AC103" i="3"/>
  <c r="AC102" i="3"/>
  <c r="AC98" i="3"/>
  <c r="AC99" i="3"/>
  <c r="AB49" i="3"/>
  <c r="AB56" i="3"/>
  <c r="AB50" i="3"/>
  <c r="AB60" i="3"/>
  <c r="AB54" i="3"/>
  <c r="AB55" i="3"/>
  <c r="AB59" i="3"/>
  <c r="AB58" i="3"/>
  <c r="AB57" i="3"/>
  <c r="AB52" i="3"/>
  <c r="AB51" i="3"/>
  <c r="AB53" i="3"/>
  <c r="AE79" i="3"/>
  <c r="AE80" i="3"/>
  <c r="AE77" i="3"/>
  <c r="AE78" i="3"/>
  <c r="AE82" i="3"/>
  <c r="AE81" i="3"/>
  <c r="AD34" i="3"/>
  <c r="AD38" i="3"/>
  <c r="AD37" i="3"/>
  <c r="AD32" i="3"/>
  <c r="AD41" i="3"/>
  <c r="AD40" i="3"/>
  <c r="AD33" i="3"/>
  <c r="AD31" i="3"/>
  <c r="AD43" i="3"/>
  <c r="AD36" i="3"/>
  <c r="AD42" i="3"/>
  <c r="AD39" i="3"/>
  <c r="AD35" i="3"/>
  <c r="AF103" i="3"/>
  <c r="AF102" i="3"/>
  <c r="AF99" i="3"/>
  <c r="AF98" i="3"/>
  <c r="AF100" i="3"/>
  <c r="AF101" i="3"/>
  <c r="AA90" i="3"/>
  <c r="AA89" i="3"/>
  <c r="AA91" i="3"/>
  <c r="AA92" i="3"/>
  <c r="AE41" i="3"/>
  <c r="AE34" i="3"/>
  <c r="AE32" i="3"/>
  <c r="AE38" i="3"/>
  <c r="AE35" i="3"/>
  <c r="AE43" i="3"/>
  <c r="AE42" i="3"/>
  <c r="AE31" i="3"/>
  <c r="AE37" i="3"/>
  <c r="AE40" i="3"/>
  <c r="AE33" i="3"/>
  <c r="AE36" i="3"/>
  <c r="AE39" i="3"/>
  <c r="AF9" i="3"/>
  <c r="AF5" i="3"/>
  <c r="AF10" i="3"/>
  <c r="AF7" i="3"/>
  <c r="AF8" i="3"/>
  <c r="AF4" i="3"/>
  <c r="AF6" i="3"/>
  <c r="AF90" i="3"/>
  <c r="AF92" i="3"/>
  <c r="AF88" i="3"/>
  <c r="AF91" i="3"/>
  <c r="AF89" i="3"/>
  <c r="AE113" i="3"/>
  <c r="AE110" i="3"/>
  <c r="AE112" i="3"/>
  <c r="AE109" i="3"/>
  <c r="AE111" i="3"/>
  <c r="AE142" i="3"/>
  <c r="AE143" i="3"/>
  <c r="AE144" i="3"/>
  <c r="AE141" i="3"/>
  <c r="AA143" i="3"/>
  <c r="AA144" i="3"/>
  <c r="AC42" i="3"/>
  <c r="AC31" i="3"/>
  <c r="AC32" i="3"/>
  <c r="AC40" i="3"/>
  <c r="AC36" i="3"/>
  <c r="AC34" i="3"/>
  <c r="AC37" i="3"/>
  <c r="AC41" i="3"/>
  <c r="AC33" i="3"/>
  <c r="AC35" i="3"/>
  <c r="AC43" i="3"/>
  <c r="AC39" i="3"/>
  <c r="AC38" i="3"/>
  <c r="AB70" i="3"/>
  <c r="AB66" i="3"/>
  <c r="AB69" i="3"/>
  <c r="AB71" i="3"/>
  <c r="AB68" i="3"/>
  <c r="AB67" i="3"/>
  <c r="AG144" i="3"/>
  <c r="AG142" i="3"/>
  <c r="AG143" i="3"/>
  <c r="AG141" i="3"/>
  <c r="AF113" i="3"/>
  <c r="AF112" i="3"/>
  <c r="AF110" i="3"/>
  <c r="AF109" i="3"/>
  <c r="AF111" i="3"/>
  <c r="AG53" i="3"/>
  <c r="AG58" i="3"/>
  <c r="AG52" i="3"/>
  <c r="AG57" i="3"/>
  <c r="AG50" i="3"/>
  <c r="AG55" i="3"/>
  <c r="AG59" i="3"/>
  <c r="AG54" i="3"/>
  <c r="AG56" i="3"/>
  <c r="AG60" i="3"/>
  <c r="AG51" i="3"/>
  <c r="AA58" i="3"/>
  <c r="AA54" i="3"/>
  <c r="AA55" i="3"/>
  <c r="AA60" i="3"/>
  <c r="AA52" i="3"/>
  <c r="AA56" i="3"/>
  <c r="AA51" i="3"/>
  <c r="AA59" i="3"/>
  <c r="AA50" i="3"/>
  <c r="AA57" i="3"/>
  <c r="AA53" i="3"/>
  <c r="AG78" i="3"/>
  <c r="AG80" i="3"/>
  <c r="AG79" i="3"/>
  <c r="AG82" i="3"/>
  <c r="AG81" i="3"/>
  <c r="AD10" i="3"/>
  <c r="AD6" i="3"/>
  <c r="AD8" i="3"/>
  <c r="AD5" i="3"/>
  <c r="AD4" i="3"/>
  <c r="AD7" i="3"/>
  <c r="AD9" i="3"/>
  <c r="AC67" i="3"/>
  <c r="AC70" i="3"/>
  <c r="AC66" i="3"/>
  <c r="AC68" i="3"/>
  <c r="AC69" i="3"/>
  <c r="AC71" i="3"/>
  <c r="AC89" i="3"/>
  <c r="AC88" i="3"/>
  <c r="AC90" i="3"/>
  <c r="AC92" i="3"/>
  <c r="AC91" i="3"/>
  <c r="AG112" i="3"/>
  <c r="AG111" i="3"/>
  <c r="AG113" i="3"/>
  <c r="AG110" i="3"/>
  <c r="AA120" i="3"/>
  <c r="AA125" i="3"/>
  <c r="AA123" i="3"/>
  <c r="AA122" i="3"/>
  <c r="AA121" i="3"/>
  <c r="AA124" i="3"/>
  <c r="AD125" i="3"/>
  <c r="AD119" i="3"/>
  <c r="AD121" i="3"/>
  <c r="AD123" i="3"/>
  <c r="AD120" i="3"/>
  <c r="AD124" i="3"/>
  <c r="AD122" i="3"/>
  <c r="AB100" i="3"/>
  <c r="AB99" i="3"/>
  <c r="AB101" i="3"/>
  <c r="AB102" i="3"/>
  <c r="AB98" i="3"/>
  <c r="AB103" i="3"/>
  <c r="AD98" i="3"/>
  <c r="AD101" i="3"/>
  <c r="AD100" i="3"/>
  <c r="AD99" i="3"/>
  <c r="AD102" i="3"/>
  <c r="AD103" i="3"/>
  <c r="AB151" i="3"/>
  <c r="AB150" i="3"/>
  <c r="AC119" i="3"/>
  <c r="AC120" i="3"/>
  <c r="AC125" i="3"/>
  <c r="AC121" i="3"/>
  <c r="AC124" i="3"/>
  <c r="AC122" i="3"/>
  <c r="AC123" i="3"/>
  <c r="AA150" i="3"/>
  <c r="AA98" i="3"/>
  <c r="AA88" i="3"/>
  <c r="AA77" i="3"/>
  <c r="AA66" i="3"/>
  <c r="AA49" i="3"/>
  <c r="AA31" i="3"/>
  <c r="C115" i="3"/>
  <c r="C114" i="3"/>
  <c r="B12" i="7" s="1"/>
  <c r="AG151" i="20" l="1"/>
  <c r="T64" i="23" s="1"/>
  <c r="I93" i="20"/>
  <c r="U89" i="20" s="1"/>
  <c r="AG89" i="20" s="1"/>
  <c r="T101" i="23" s="1"/>
  <c r="G115" i="20"/>
  <c r="E145" i="20"/>
  <c r="Q141" i="20" s="1"/>
  <c r="AC141" i="20" s="1"/>
  <c r="P85" i="23" s="1"/>
  <c r="M94" i="20"/>
  <c r="I94" i="20"/>
  <c r="I72" i="20"/>
  <c r="U70" i="20" s="1"/>
  <c r="AG70" i="20" s="1"/>
  <c r="T10" i="23" s="1"/>
  <c r="M104" i="20"/>
  <c r="Y98" i="20" s="1"/>
  <c r="AK98" i="20" s="1"/>
  <c r="X83" i="23" s="1"/>
  <c r="K114" i="20"/>
  <c r="W110" i="20" s="1"/>
  <c r="AI110" i="20" s="1"/>
  <c r="V25" i="23" s="1"/>
  <c r="L93" i="20"/>
  <c r="X89" i="20" s="1"/>
  <c r="AJ89" i="20" s="1"/>
  <c r="W101" i="23" s="1"/>
  <c r="L72" i="20"/>
  <c r="X69" i="20" s="1"/>
  <c r="AJ69" i="20" s="1"/>
  <c r="W57" i="23" s="1"/>
  <c r="J93" i="20"/>
  <c r="G137" i="20"/>
  <c r="E104" i="20"/>
  <c r="Q103" i="20" s="1"/>
  <c r="AC103" i="20" s="1"/>
  <c r="P41" i="23" s="1"/>
  <c r="E84" i="20"/>
  <c r="H12" i="20"/>
  <c r="I61" i="20"/>
  <c r="U58" i="20" s="1"/>
  <c r="AG58" i="20" s="1"/>
  <c r="T9" i="23" s="1"/>
  <c r="K105" i="20"/>
  <c r="AH151" i="20"/>
  <c r="U64" i="23" s="1"/>
  <c r="AK151" i="20"/>
  <c r="X64" i="23" s="1"/>
  <c r="K137" i="20"/>
  <c r="C72" i="20"/>
  <c r="O68" i="20" s="1"/>
  <c r="AA68" i="20" s="1"/>
  <c r="N22" i="23" s="1"/>
  <c r="J145" i="20"/>
  <c r="V144" i="20" s="1"/>
  <c r="AH144" i="20" s="1"/>
  <c r="U15" i="23" s="1"/>
  <c r="AF151" i="20"/>
  <c r="S64" i="23" s="1"/>
  <c r="K145" i="20"/>
  <c r="W143" i="20" s="1"/>
  <c r="AI143" i="20" s="1"/>
  <c r="V76" i="23" s="1"/>
  <c r="G114" i="20"/>
  <c r="S113" i="20" s="1"/>
  <c r="AE113" i="20" s="1"/>
  <c r="R13" i="23" s="1"/>
  <c r="E83" i="20"/>
  <c r="Q82" i="20" s="1"/>
  <c r="AC82" i="20" s="1"/>
  <c r="P12" i="23" s="1"/>
  <c r="D146" i="20"/>
  <c r="K84" i="20"/>
  <c r="G73" i="20"/>
  <c r="F105" i="20"/>
  <c r="J146" i="20"/>
  <c r="I11" i="20"/>
  <c r="U8" i="20" s="1"/>
  <c r="AG8" i="20" s="1"/>
  <c r="T90" i="23" s="1"/>
  <c r="M45" i="20"/>
  <c r="C11" i="20"/>
  <c r="O9" i="20" s="1"/>
  <c r="AA9" i="20" s="1"/>
  <c r="N68" i="23" s="1"/>
  <c r="L94" i="20"/>
  <c r="G136" i="20"/>
  <c r="S133" i="20" s="1"/>
  <c r="AE133" i="20" s="1"/>
  <c r="R62" i="23" s="1"/>
  <c r="AC150" i="20"/>
  <c r="P109" i="23" s="1"/>
  <c r="C12" i="20"/>
  <c r="J94" i="20"/>
  <c r="L84" i="20"/>
  <c r="L136" i="20"/>
  <c r="K14" i="24" s="1"/>
  <c r="D136" i="20"/>
  <c r="P133" i="20" s="1"/>
  <c r="AB133" i="20" s="1"/>
  <c r="O62" i="23" s="1"/>
  <c r="I12" i="20"/>
  <c r="C126" i="20"/>
  <c r="O121" i="20" s="1"/>
  <c r="AA121" i="20" s="1"/>
  <c r="N106" i="23" s="1"/>
  <c r="E27" i="20"/>
  <c r="G104" i="20"/>
  <c r="S98" i="20" s="1"/>
  <c r="AE98" i="20" s="1"/>
  <c r="R83" i="23" s="1"/>
  <c r="H94" i="20"/>
  <c r="K104" i="20"/>
  <c r="W101" i="20" s="1"/>
  <c r="AI101" i="20" s="1"/>
  <c r="V58" i="23" s="1"/>
  <c r="L11" i="20"/>
  <c r="X9" i="20" s="1"/>
  <c r="AJ9" i="20" s="1"/>
  <c r="W68" i="23" s="1"/>
  <c r="C73" i="20"/>
  <c r="G94" i="20"/>
  <c r="M93" i="20"/>
  <c r="Y90" i="20" s="1"/>
  <c r="AK90" i="20" s="1"/>
  <c r="X102" i="23" s="1"/>
  <c r="D94" i="20"/>
  <c r="H146" i="20"/>
  <c r="D93" i="20"/>
  <c r="P88" i="20" s="1"/>
  <c r="AB88" i="20" s="1"/>
  <c r="O100" i="23" s="1"/>
  <c r="K27" i="20"/>
  <c r="C105" i="20"/>
  <c r="H145" i="20"/>
  <c r="T143" i="20" s="1"/>
  <c r="AF143" i="20" s="1"/>
  <c r="S76" i="23" s="1"/>
  <c r="M27" i="20"/>
  <c r="D72" i="20"/>
  <c r="P69" i="20" s="1"/>
  <c r="AB69" i="20" s="1"/>
  <c r="O57" i="23" s="1"/>
  <c r="C136" i="20"/>
  <c r="O133" i="20" s="1"/>
  <c r="AA133" i="20" s="1"/>
  <c r="N62" i="23" s="1"/>
  <c r="D27" i="20"/>
  <c r="G84" i="20"/>
  <c r="I83" i="20"/>
  <c r="U80" i="20" s="1"/>
  <c r="AG80" i="20" s="1"/>
  <c r="T38" i="23" s="1"/>
  <c r="C93" i="20"/>
  <c r="O88" i="20" s="1"/>
  <c r="AA88" i="20" s="1"/>
  <c r="N100" i="23" s="1"/>
  <c r="K94" i="20"/>
  <c r="F73" i="20"/>
  <c r="K11" i="20"/>
  <c r="W8" i="20" s="1"/>
  <c r="AI8" i="20" s="1"/>
  <c r="V90" i="23" s="1"/>
  <c r="C83" i="20"/>
  <c r="O77" i="20" s="1"/>
  <c r="AA77" i="20" s="1"/>
  <c r="N81" i="23" s="1"/>
  <c r="D115" i="20"/>
  <c r="H105" i="20"/>
  <c r="I44" i="20"/>
  <c r="U31" i="20" s="1"/>
  <c r="AG31" i="20" s="1"/>
  <c r="T94" i="23" s="1"/>
  <c r="F146" i="20"/>
  <c r="AE151" i="20"/>
  <c r="R64" i="23" s="1"/>
  <c r="E127" i="20"/>
  <c r="I137" i="20"/>
  <c r="F104" i="20"/>
  <c r="R102" i="20" s="1"/>
  <c r="AD102" i="20" s="1"/>
  <c r="Q59" i="23" s="1"/>
  <c r="M146" i="20"/>
  <c r="H11" i="20"/>
  <c r="T5" i="20" s="1"/>
  <c r="AF5" i="20" s="1"/>
  <c r="S30" i="23" s="1"/>
  <c r="H126" i="20"/>
  <c r="T121" i="20" s="1"/>
  <c r="AF121" i="20" s="1"/>
  <c r="S106" i="23" s="1"/>
  <c r="E137" i="20"/>
  <c r="I146" i="20"/>
  <c r="E126" i="20"/>
  <c r="Q125" i="20" s="1"/>
  <c r="AC125" i="20" s="1"/>
  <c r="P14" i="23" s="1"/>
  <c r="H93" i="20"/>
  <c r="T89" i="20" s="1"/>
  <c r="AF89" i="20" s="1"/>
  <c r="S101" i="23" s="1"/>
  <c r="G93" i="20"/>
  <c r="S91" i="20" s="1"/>
  <c r="AE91" i="20" s="1"/>
  <c r="R103" i="23" s="1"/>
  <c r="H114" i="20"/>
  <c r="T112" i="20" s="1"/>
  <c r="AF112" i="20" s="1"/>
  <c r="S61" i="23" s="1"/>
  <c r="H72" i="20"/>
  <c r="T71" i="20" s="1"/>
  <c r="AF71" i="20" s="1"/>
  <c r="S11" i="23" s="1"/>
  <c r="M145" i="20"/>
  <c r="Y143" i="20" s="1"/>
  <c r="AK143" i="20" s="1"/>
  <c r="X76" i="23" s="1"/>
  <c r="I145" i="20"/>
  <c r="U143" i="20" s="1"/>
  <c r="AG143" i="20" s="1"/>
  <c r="T76" i="23" s="1"/>
  <c r="H73" i="20"/>
  <c r="L137" i="20"/>
  <c r="I126" i="20"/>
  <c r="U120" i="20" s="1"/>
  <c r="AG120" i="20" s="1"/>
  <c r="T105" i="23" s="1"/>
  <c r="M105" i="20"/>
  <c r="L83" i="20"/>
  <c r="X79" i="20" s="1"/>
  <c r="AJ79" i="20" s="1"/>
  <c r="W99" i="23" s="1"/>
  <c r="K93" i="20"/>
  <c r="W88" i="20" s="1"/>
  <c r="AI88" i="20" s="1"/>
  <c r="V100" i="23" s="1"/>
  <c r="D137" i="20"/>
  <c r="H115" i="20"/>
  <c r="F137" i="20"/>
  <c r="F45" i="20"/>
  <c r="K73" i="20"/>
  <c r="M127" i="20"/>
  <c r="L145" i="20"/>
  <c r="K15" i="24" s="1"/>
  <c r="C114" i="20"/>
  <c r="O112" i="20" s="1"/>
  <c r="AA112" i="20" s="1"/>
  <c r="N61" i="23" s="1"/>
  <c r="K126" i="20"/>
  <c r="W125" i="20" s="1"/>
  <c r="AI125" i="20" s="1"/>
  <c r="V14" i="23" s="1"/>
  <c r="J72" i="20"/>
  <c r="V69" i="20" s="1"/>
  <c r="AH69" i="20" s="1"/>
  <c r="U57" i="23" s="1"/>
  <c r="F94" i="20"/>
  <c r="AJ151" i="20"/>
  <c r="W64" i="23" s="1"/>
  <c r="L12" i="20"/>
  <c r="E146" i="20"/>
  <c r="AA151" i="20"/>
  <c r="N64" i="23" s="1"/>
  <c r="H137" i="20"/>
  <c r="L73" i="20"/>
  <c r="C104" i="20"/>
  <c r="O100" i="20" s="1"/>
  <c r="AA100" i="20" s="1"/>
  <c r="N24" i="23" s="1"/>
  <c r="M44" i="20"/>
  <c r="L6" i="24" s="1"/>
  <c r="I136" i="20"/>
  <c r="H14" i="24" s="1"/>
  <c r="D114" i="20"/>
  <c r="C12" i="24" s="1"/>
  <c r="K146" i="20"/>
  <c r="H26" i="20"/>
  <c r="T19" i="20" s="1"/>
  <c r="AF19" i="20" s="1"/>
  <c r="S48" i="23" s="1"/>
  <c r="K83" i="20"/>
  <c r="W82" i="20" s="1"/>
  <c r="AI82" i="20" s="1"/>
  <c r="V12" i="23" s="1"/>
  <c r="I84" i="20"/>
  <c r="J126" i="20"/>
  <c r="V123" i="20" s="1"/>
  <c r="AH123" i="20" s="1"/>
  <c r="U74" i="23" s="1"/>
  <c r="K136" i="20"/>
  <c r="W131" i="20" s="1"/>
  <c r="AI131" i="20" s="1"/>
  <c r="V108" i="23" s="1"/>
  <c r="F145" i="20"/>
  <c r="R142" i="20" s="1"/>
  <c r="AD142" i="20" s="1"/>
  <c r="Q43" i="23" s="1"/>
  <c r="E93" i="20"/>
  <c r="Q89" i="20" s="1"/>
  <c r="AC89" i="20" s="1"/>
  <c r="P101" i="23" s="1"/>
  <c r="I45" i="20"/>
  <c r="J127" i="20"/>
  <c r="M12" i="20"/>
  <c r="F83" i="20"/>
  <c r="R81" i="20" s="1"/>
  <c r="AD81" i="20" s="1"/>
  <c r="Q23" i="23" s="1"/>
  <c r="J61" i="20"/>
  <c r="I7" i="24" s="1"/>
  <c r="H27" i="20"/>
  <c r="I115" i="20"/>
  <c r="E26" i="20"/>
  <c r="Q17" i="20" s="1"/>
  <c r="AC17" i="20" s="1"/>
  <c r="P92" i="23" s="1"/>
  <c r="F84" i="20"/>
  <c r="E94" i="20"/>
  <c r="M11" i="20"/>
  <c r="Y7" i="20" s="1"/>
  <c r="AK7" i="20" s="1"/>
  <c r="X47" i="23" s="1"/>
  <c r="K12" i="20"/>
  <c r="D73" i="20"/>
  <c r="I114" i="20"/>
  <c r="U113" i="20" s="1"/>
  <c r="AG113" i="20" s="1"/>
  <c r="T13" i="23" s="1"/>
  <c r="I26" i="20"/>
  <c r="H5" i="24" s="1"/>
  <c r="D83" i="20"/>
  <c r="P80" i="20" s="1"/>
  <c r="AB80" i="20" s="1"/>
  <c r="O38" i="23" s="1"/>
  <c r="C84" i="20"/>
  <c r="F61" i="20"/>
  <c r="R60" i="20" s="1"/>
  <c r="AD60" i="20" s="1"/>
  <c r="Q80" i="23" s="1"/>
  <c r="F72" i="20"/>
  <c r="R66" i="20" s="1"/>
  <c r="AD66" i="20" s="1"/>
  <c r="Q98" i="23" s="1"/>
  <c r="L105" i="20"/>
  <c r="I105" i="20"/>
  <c r="J84" i="20"/>
  <c r="J114" i="20"/>
  <c r="V113" i="20" s="1"/>
  <c r="AH113" i="20" s="1"/>
  <c r="U13" i="23" s="1"/>
  <c r="K61" i="20"/>
  <c r="W58" i="20" s="1"/>
  <c r="AI58" i="20" s="1"/>
  <c r="V9" i="23" s="1"/>
  <c r="G72" i="20"/>
  <c r="S68" i="20" s="1"/>
  <c r="AE68" i="20" s="1"/>
  <c r="R22" i="23" s="1"/>
  <c r="M61" i="20"/>
  <c r="Y49" i="20" s="1"/>
  <c r="AK49" i="20" s="1"/>
  <c r="X34" i="23" s="1"/>
  <c r="M114" i="20"/>
  <c r="Y111" i="20" s="1"/>
  <c r="AK111" i="20" s="1"/>
  <c r="X60" i="23" s="1"/>
  <c r="C137" i="20"/>
  <c r="F93" i="20"/>
  <c r="R88" i="20" s="1"/>
  <c r="AD88" i="20" s="1"/>
  <c r="Q100" i="23" s="1"/>
  <c r="D145" i="20"/>
  <c r="P143" i="20" s="1"/>
  <c r="AB143" i="20" s="1"/>
  <c r="O76" i="23" s="1"/>
  <c r="C94" i="20"/>
  <c r="E12" i="20"/>
  <c r="E115" i="20"/>
  <c r="M83" i="20"/>
  <c r="Y80" i="20" s="1"/>
  <c r="AK80" i="20" s="1"/>
  <c r="X38" i="23" s="1"/>
  <c r="G12" i="20"/>
  <c r="J105" i="20"/>
  <c r="J12" i="20"/>
  <c r="D45" i="20"/>
  <c r="F12" i="20"/>
  <c r="D26" i="20"/>
  <c r="P20" i="20" s="1"/>
  <c r="AB20" i="20" s="1"/>
  <c r="O5" i="23" s="1"/>
  <c r="D84" i="20"/>
  <c r="G83" i="20"/>
  <c r="S81" i="20" s="1"/>
  <c r="AE81" i="20" s="1"/>
  <c r="R23" i="23" s="1"/>
  <c r="I127" i="20"/>
  <c r="H136" i="20"/>
  <c r="T131" i="20" s="1"/>
  <c r="AF131" i="20" s="1"/>
  <c r="S108" i="23" s="1"/>
  <c r="L146" i="20"/>
  <c r="H127" i="20"/>
  <c r="D44" i="20"/>
  <c r="P34" i="20" s="1"/>
  <c r="AB34" i="20" s="1"/>
  <c r="O97" i="23" s="1"/>
  <c r="M126" i="20"/>
  <c r="L13" i="24" s="1"/>
  <c r="J45" i="20"/>
  <c r="L44" i="20"/>
  <c r="X33" i="20" s="1"/>
  <c r="AJ33" i="20" s="1"/>
  <c r="W96" i="23" s="1"/>
  <c r="G45" i="20"/>
  <c r="F127" i="20"/>
  <c r="D127" i="20"/>
  <c r="C61" i="20"/>
  <c r="O53" i="20" s="1"/>
  <c r="AA53" i="20" s="1"/>
  <c r="N20" i="23" s="1"/>
  <c r="L27" i="20"/>
  <c r="L114" i="20"/>
  <c r="X110" i="20" s="1"/>
  <c r="AJ110" i="20" s="1"/>
  <c r="W25" i="23" s="1"/>
  <c r="K127" i="20"/>
  <c r="K44" i="20"/>
  <c r="W31" i="20" s="1"/>
  <c r="AI31" i="20" s="1"/>
  <c r="V94" i="23" s="1"/>
  <c r="E61" i="20"/>
  <c r="E62" i="20" s="1"/>
  <c r="E63" i="20" s="1"/>
  <c r="G61" i="20"/>
  <c r="S49" i="20" s="1"/>
  <c r="AE49" i="20" s="1"/>
  <c r="R34" i="23" s="1"/>
  <c r="E105" i="20"/>
  <c r="G127" i="20"/>
  <c r="E72" i="20"/>
  <c r="Q71" i="20" s="1"/>
  <c r="AC71" i="20" s="1"/>
  <c r="P11" i="23" s="1"/>
  <c r="L126" i="20"/>
  <c r="X119" i="20" s="1"/>
  <c r="AJ119" i="20" s="1"/>
  <c r="W104" i="23" s="1"/>
  <c r="H44" i="20"/>
  <c r="T35" i="20" s="1"/>
  <c r="AF35" i="20" s="1"/>
  <c r="S32" i="23" s="1"/>
  <c r="E114" i="20"/>
  <c r="Q113" i="20" s="1"/>
  <c r="AC113" i="20" s="1"/>
  <c r="P13" i="23" s="1"/>
  <c r="D104" i="20"/>
  <c r="P101" i="20" s="1"/>
  <c r="AB101" i="20" s="1"/>
  <c r="O58" i="23" s="1"/>
  <c r="E136" i="20"/>
  <c r="Q133" i="20" s="1"/>
  <c r="AC133" i="20" s="1"/>
  <c r="P62" i="23" s="1"/>
  <c r="C44" i="20"/>
  <c r="O32" i="20" s="1"/>
  <c r="AA32" i="20" s="1"/>
  <c r="N95" i="23" s="1"/>
  <c r="I27" i="20"/>
  <c r="I104" i="20"/>
  <c r="U102" i="20" s="1"/>
  <c r="AG102" i="20" s="1"/>
  <c r="T59" i="23" s="1"/>
  <c r="F27" i="20"/>
  <c r="H104" i="20"/>
  <c r="H84" i="20"/>
  <c r="H83" i="20"/>
  <c r="T79" i="20" s="1"/>
  <c r="AF79" i="20" s="1"/>
  <c r="S99" i="23" s="1"/>
  <c r="H45" i="20"/>
  <c r="F136" i="20"/>
  <c r="E14" i="24" s="1"/>
  <c r="M73" i="20"/>
  <c r="D105" i="20"/>
  <c r="G11" i="20"/>
  <c r="S8" i="20" s="1"/>
  <c r="AE8" i="20" s="1"/>
  <c r="R90" i="23" s="1"/>
  <c r="M84" i="20"/>
  <c r="M137" i="20"/>
  <c r="AD150" i="20"/>
  <c r="Q109" i="23" s="1"/>
  <c r="F26" i="20"/>
  <c r="E5" i="24" s="1"/>
  <c r="M72" i="20"/>
  <c r="Y69" i="20" s="1"/>
  <c r="AK69" i="20" s="1"/>
  <c r="X57" i="23" s="1"/>
  <c r="C145" i="20"/>
  <c r="O141" i="20" s="1"/>
  <c r="AA141" i="20" s="1"/>
  <c r="N85" i="23" s="1"/>
  <c r="M136" i="20"/>
  <c r="Y135" i="20" s="1"/>
  <c r="AK135" i="20" s="1"/>
  <c r="X63" i="23" s="1"/>
  <c r="F44" i="20"/>
  <c r="R35" i="20" s="1"/>
  <c r="AD35" i="20" s="1"/>
  <c r="Q32" i="23" s="1"/>
  <c r="J136" i="20"/>
  <c r="V133" i="20" s="1"/>
  <c r="AH133" i="20" s="1"/>
  <c r="U62" i="23" s="1"/>
  <c r="K72" i="20"/>
  <c r="J8" i="24" s="1"/>
  <c r="C146" i="20"/>
  <c r="J73" i="20"/>
  <c r="E11" i="20"/>
  <c r="Q5" i="20" s="1"/>
  <c r="AC5" i="20" s="1"/>
  <c r="P30" i="23" s="1"/>
  <c r="J137" i="20"/>
  <c r="C115" i="20"/>
  <c r="J104" i="20"/>
  <c r="V102" i="20" s="1"/>
  <c r="AH102" i="20" s="1"/>
  <c r="U59" i="23" s="1"/>
  <c r="L61" i="20"/>
  <c r="K7" i="24" s="1"/>
  <c r="G105" i="20"/>
  <c r="J11" i="20"/>
  <c r="V10" i="20" s="1"/>
  <c r="AH10" i="20" s="1"/>
  <c r="U4" i="23" s="1"/>
  <c r="K26" i="20"/>
  <c r="J5" i="24" s="1"/>
  <c r="C45" i="20"/>
  <c r="F126" i="20"/>
  <c r="R120" i="20" s="1"/>
  <c r="AD120" i="20" s="1"/>
  <c r="Q105" i="23" s="1"/>
  <c r="F11" i="20"/>
  <c r="R7" i="20" s="1"/>
  <c r="AD7" i="20" s="1"/>
  <c r="Q47" i="23" s="1"/>
  <c r="L127" i="20"/>
  <c r="I73" i="20"/>
  <c r="M115" i="20"/>
  <c r="C127" i="20"/>
  <c r="F115" i="20"/>
  <c r="C27" i="20"/>
  <c r="M26" i="20"/>
  <c r="Y16" i="20" s="1"/>
  <c r="AK16" i="20" s="1"/>
  <c r="X91" i="23" s="1"/>
  <c r="K115" i="20"/>
  <c r="J115" i="20"/>
  <c r="E45" i="20"/>
  <c r="J83" i="20"/>
  <c r="V78" i="20" s="1"/>
  <c r="AH78" i="20" s="1"/>
  <c r="U82" i="23" s="1"/>
  <c r="H61" i="20"/>
  <c r="T50" i="20" s="1"/>
  <c r="AF50" i="20" s="1"/>
  <c r="S35" i="23" s="1"/>
  <c r="F114" i="20"/>
  <c r="R110" i="20" s="1"/>
  <c r="AD110" i="20" s="1"/>
  <c r="Q25" i="23" s="1"/>
  <c r="K45" i="20"/>
  <c r="C26" i="20"/>
  <c r="O23" i="20" s="1"/>
  <c r="AA23" i="20" s="1"/>
  <c r="N71" i="23" s="1"/>
  <c r="D61" i="20"/>
  <c r="P50" i="20" s="1"/>
  <c r="AB50" i="20" s="1"/>
  <c r="O35" i="23" s="1"/>
  <c r="E44" i="20"/>
  <c r="Q36" i="20" s="1"/>
  <c r="AC36" i="20" s="1"/>
  <c r="P33" i="23" s="1"/>
  <c r="D126" i="20"/>
  <c r="C13" i="24" s="1"/>
  <c r="G146" i="20"/>
  <c r="G44" i="20"/>
  <c r="F6" i="24" s="1"/>
  <c r="L104" i="20"/>
  <c r="X100" i="20" s="1"/>
  <c r="AJ100" i="20" s="1"/>
  <c r="W24" i="23" s="1"/>
  <c r="E73" i="20"/>
  <c r="G126" i="20"/>
  <c r="S121" i="20" s="1"/>
  <c r="AE121" i="20" s="1"/>
  <c r="R106" i="23" s="1"/>
  <c r="L115" i="20"/>
  <c r="J26" i="20"/>
  <c r="I5" i="24" s="1"/>
  <c r="D12" i="20"/>
  <c r="G145" i="20"/>
  <c r="S143" i="20" s="1"/>
  <c r="AE143" i="20" s="1"/>
  <c r="R76" i="23" s="1"/>
  <c r="L26" i="20"/>
  <c r="K5" i="24" s="1"/>
  <c r="J27" i="20"/>
  <c r="G26" i="20"/>
  <c r="S16" i="20" s="1"/>
  <c r="AE16" i="20" s="1"/>
  <c r="R91" i="23" s="1"/>
  <c r="L45" i="20"/>
  <c r="D11" i="20"/>
  <c r="P8" i="20" s="1"/>
  <c r="AB8" i="20" s="1"/>
  <c r="O90" i="23" s="1"/>
  <c r="J44" i="20"/>
  <c r="V40" i="20" s="1"/>
  <c r="AH40" i="20" s="1"/>
  <c r="U52" i="23" s="1"/>
  <c r="G27" i="20"/>
  <c r="C16" i="24"/>
  <c r="AB151" i="20"/>
  <c r="O64" i="23" s="1"/>
  <c r="AB150" i="20"/>
  <c r="O109" i="23" s="1"/>
  <c r="E16" i="24"/>
  <c r="J16" i="24"/>
  <c r="AI151" i="20"/>
  <c r="V64" i="23" s="1"/>
  <c r="K113" i="3"/>
  <c r="S113" i="3" s="1"/>
  <c r="J13" i="18" s="1"/>
  <c r="K112" i="3"/>
  <c r="S112" i="3" s="1"/>
  <c r="J61" i="18" s="1"/>
  <c r="K111" i="3"/>
  <c r="S111" i="3" s="1"/>
  <c r="J60" i="18" s="1"/>
  <c r="K109" i="3"/>
  <c r="S109" i="3" s="1"/>
  <c r="J84" i="18" s="1"/>
  <c r="K110" i="3"/>
  <c r="S110" i="3" s="1"/>
  <c r="J25" i="18" s="1"/>
  <c r="C116" i="3"/>
  <c r="H10" i="24" l="1"/>
  <c r="H16" i="24"/>
  <c r="Q142" i="20"/>
  <c r="AC142" i="20" s="1"/>
  <c r="P43" i="23" s="1"/>
  <c r="AG150" i="20"/>
  <c r="T109" i="23" s="1"/>
  <c r="I95" i="20"/>
  <c r="AS91" i="20" s="1"/>
  <c r="W99" i="20"/>
  <c r="AI99" i="20" s="1"/>
  <c r="V40" i="23" s="1"/>
  <c r="U88" i="20"/>
  <c r="AG88" i="20" s="1"/>
  <c r="T100" i="23" s="1"/>
  <c r="H4" i="24"/>
  <c r="O131" i="20"/>
  <c r="AA131" i="20" s="1"/>
  <c r="N108" i="23" s="1"/>
  <c r="W89" i="20"/>
  <c r="AI89" i="20" s="1"/>
  <c r="V101" i="23" s="1"/>
  <c r="D15" i="24"/>
  <c r="Q143" i="20"/>
  <c r="AC143" i="20" s="1"/>
  <c r="P76" i="23" s="1"/>
  <c r="Q144" i="20"/>
  <c r="AC144" i="20" s="1"/>
  <c r="P15" i="23" s="1"/>
  <c r="T38" i="20"/>
  <c r="AF38" i="20" s="1"/>
  <c r="S50" i="23" s="1"/>
  <c r="B11" i="24"/>
  <c r="O102" i="20"/>
  <c r="AA102" i="20" s="1"/>
  <c r="N59" i="23" s="1"/>
  <c r="U90" i="20"/>
  <c r="AG90" i="20" s="1"/>
  <c r="T102" i="23" s="1"/>
  <c r="AS150" i="20"/>
  <c r="O99" i="20"/>
  <c r="AA99" i="20" s="1"/>
  <c r="N40" i="23" s="1"/>
  <c r="U91" i="20"/>
  <c r="AG91" i="20" s="1"/>
  <c r="T103" i="23" s="1"/>
  <c r="O143" i="20"/>
  <c r="AA143" i="20" s="1"/>
  <c r="N76" i="23" s="1"/>
  <c r="U68" i="20"/>
  <c r="AG68" i="20" s="1"/>
  <c r="T22" i="23" s="1"/>
  <c r="V50" i="20"/>
  <c r="AH50" i="20" s="1"/>
  <c r="U35" i="23" s="1"/>
  <c r="V49" i="20"/>
  <c r="AH49" i="20" s="1"/>
  <c r="U34" i="23" s="1"/>
  <c r="V59" i="20"/>
  <c r="AH59" i="20" s="1"/>
  <c r="U37" i="23" s="1"/>
  <c r="V51" i="20"/>
  <c r="AH51" i="20" s="1"/>
  <c r="U36" i="23" s="1"/>
  <c r="J11" i="24"/>
  <c r="J62" i="20"/>
  <c r="J63" i="20" s="1"/>
  <c r="AT59" i="20" s="1"/>
  <c r="E147" i="20"/>
  <c r="AO143" i="20" s="1"/>
  <c r="O135" i="20"/>
  <c r="AA135" i="20" s="1"/>
  <c r="N63" i="23" s="1"/>
  <c r="P91" i="20"/>
  <c r="AB91" i="20" s="1"/>
  <c r="O103" i="23" s="1"/>
  <c r="G10" i="24"/>
  <c r="U92" i="20"/>
  <c r="AG92" i="20" s="1"/>
  <c r="T39" i="23" s="1"/>
  <c r="O109" i="20"/>
  <c r="AA109" i="20" s="1"/>
  <c r="N84" i="23" s="1"/>
  <c r="J10" i="24"/>
  <c r="B14" i="24"/>
  <c r="V70" i="20"/>
  <c r="AH70" i="20" s="1"/>
  <c r="U10" i="23" s="1"/>
  <c r="O81" i="20"/>
  <c r="AA81" i="20" s="1"/>
  <c r="N23" i="23" s="1"/>
  <c r="M95" i="20"/>
  <c r="AW88" i="20" s="1"/>
  <c r="U49" i="20"/>
  <c r="AG49" i="20" s="1"/>
  <c r="T34" i="23" s="1"/>
  <c r="W98" i="20"/>
  <c r="AI98" i="20" s="1"/>
  <c r="V83" i="23" s="1"/>
  <c r="G95" i="20"/>
  <c r="AQ92" i="20" s="1"/>
  <c r="U4" i="20"/>
  <c r="AG4" i="20" s="1"/>
  <c r="T89" i="23" s="1"/>
  <c r="O78" i="20"/>
  <c r="AA78" i="20" s="1"/>
  <c r="N82" i="23" s="1"/>
  <c r="X88" i="20"/>
  <c r="AJ88" i="20" s="1"/>
  <c r="W100" i="23" s="1"/>
  <c r="P22" i="20"/>
  <c r="AB22" i="20" s="1"/>
  <c r="O93" i="23" s="1"/>
  <c r="L10" i="24"/>
  <c r="V71" i="20"/>
  <c r="AH71" i="20" s="1"/>
  <c r="U11" i="23" s="1"/>
  <c r="Y92" i="20"/>
  <c r="AK92" i="20" s="1"/>
  <c r="X39" i="23" s="1"/>
  <c r="V68" i="20"/>
  <c r="AH68" i="20" s="1"/>
  <c r="U22" i="23" s="1"/>
  <c r="V119" i="20"/>
  <c r="AH119" i="20" s="1"/>
  <c r="U104" i="23" s="1"/>
  <c r="U6" i="20"/>
  <c r="AG6" i="20" s="1"/>
  <c r="T19" i="23" s="1"/>
  <c r="Y91" i="20"/>
  <c r="AK91" i="20" s="1"/>
  <c r="X103" i="23" s="1"/>
  <c r="W112" i="20"/>
  <c r="AI112" i="20" s="1"/>
  <c r="V61" i="23" s="1"/>
  <c r="U10" i="20"/>
  <c r="AG10" i="20" s="1"/>
  <c r="T4" i="23" s="1"/>
  <c r="E11" i="24"/>
  <c r="U7" i="20"/>
  <c r="AG7" i="20" s="1"/>
  <c r="T47" i="23" s="1"/>
  <c r="I62" i="20"/>
  <c r="I63" i="20" s="1"/>
  <c r="AS52" i="20" s="1"/>
  <c r="U9" i="20"/>
  <c r="AG9" i="20" s="1"/>
  <c r="T68" i="23" s="1"/>
  <c r="K116" i="20"/>
  <c r="AU111" i="20" s="1"/>
  <c r="U54" i="20"/>
  <c r="AG54" i="20" s="1"/>
  <c r="T54" i="23" s="1"/>
  <c r="W4" i="20"/>
  <c r="AI4" i="20" s="1"/>
  <c r="V89" i="23" s="1"/>
  <c r="D9" i="24"/>
  <c r="S50" i="20"/>
  <c r="AE50" i="20" s="1"/>
  <c r="R35" i="23" s="1"/>
  <c r="L4" i="24"/>
  <c r="Q78" i="20"/>
  <c r="AC78" i="20" s="1"/>
  <c r="P82" i="23" s="1"/>
  <c r="S101" i="20"/>
  <c r="AE101" i="20" s="1"/>
  <c r="R58" i="23" s="1"/>
  <c r="K128" i="20"/>
  <c r="AU119" i="20" s="1"/>
  <c r="P70" i="20"/>
  <c r="AB70" i="20" s="1"/>
  <c r="O10" i="23" s="1"/>
  <c r="P54" i="20"/>
  <c r="AB54" i="20" s="1"/>
  <c r="O54" i="23" s="1"/>
  <c r="J13" i="24"/>
  <c r="V81" i="20"/>
  <c r="AH81" i="20" s="1"/>
  <c r="U23" i="23" s="1"/>
  <c r="U109" i="20"/>
  <c r="AG109" i="20" s="1"/>
  <c r="T84" i="23" s="1"/>
  <c r="Y102" i="20"/>
  <c r="AK102" i="20" s="1"/>
  <c r="X59" i="23" s="1"/>
  <c r="W120" i="20"/>
  <c r="AI120" i="20" s="1"/>
  <c r="V105" i="23" s="1"/>
  <c r="O111" i="20"/>
  <c r="AA111" i="20" s="1"/>
  <c r="N60" i="23" s="1"/>
  <c r="Y99" i="20"/>
  <c r="AK99" i="20" s="1"/>
  <c r="X40" i="23" s="1"/>
  <c r="W91" i="20"/>
  <c r="AI91" i="20" s="1"/>
  <c r="V103" i="23" s="1"/>
  <c r="Q80" i="20"/>
  <c r="AC80" i="20" s="1"/>
  <c r="P38" i="23" s="1"/>
  <c r="W92" i="20"/>
  <c r="AI92" i="20" s="1"/>
  <c r="V39" i="23" s="1"/>
  <c r="P92" i="20"/>
  <c r="AB92" i="20" s="1"/>
  <c r="O39" i="23" s="1"/>
  <c r="W122" i="20"/>
  <c r="AI122" i="20" s="1"/>
  <c r="V42" i="23" s="1"/>
  <c r="P55" i="20"/>
  <c r="AB55" i="20" s="1"/>
  <c r="O55" i="23" s="1"/>
  <c r="W10" i="20"/>
  <c r="AI10" i="20" s="1"/>
  <c r="V4" i="23" s="1"/>
  <c r="W123" i="20"/>
  <c r="AI123" i="20" s="1"/>
  <c r="V74" i="23" s="1"/>
  <c r="S102" i="20"/>
  <c r="AE102" i="20" s="1"/>
  <c r="R59" i="23" s="1"/>
  <c r="E85" i="20"/>
  <c r="AO81" i="20" s="1"/>
  <c r="O110" i="20"/>
  <c r="AA110" i="20" s="1"/>
  <c r="N25" i="23" s="1"/>
  <c r="W5" i="20"/>
  <c r="AI5" i="20" s="1"/>
  <c r="V30" i="23" s="1"/>
  <c r="G106" i="20"/>
  <c r="AQ100" i="20" s="1"/>
  <c r="H15" i="24"/>
  <c r="P59" i="20"/>
  <c r="AB59" i="20" s="1"/>
  <c r="O37" i="23" s="1"/>
  <c r="L11" i="24"/>
  <c r="Q98" i="20"/>
  <c r="AC98" i="20" s="1"/>
  <c r="P83" i="23" s="1"/>
  <c r="E106" i="20"/>
  <c r="AO101" i="20" s="1"/>
  <c r="S99" i="20"/>
  <c r="AE99" i="20" s="1"/>
  <c r="R40" i="23" s="1"/>
  <c r="W6" i="20"/>
  <c r="AI6" i="20" s="1"/>
  <c r="V19" i="23" s="1"/>
  <c r="P89" i="20"/>
  <c r="AB89" i="20" s="1"/>
  <c r="O101" i="23" s="1"/>
  <c r="Q81" i="20"/>
  <c r="AC81" i="20" s="1"/>
  <c r="P23" i="23" s="1"/>
  <c r="F11" i="24"/>
  <c r="W7" i="20"/>
  <c r="AI7" i="20" s="1"/>
  <c r="V47" i="23" s="1"/>
  <c r="S103" i="20"/>
  <c r="AE103" i="20" s="1"/>
  <c r="R41" i="23" s="1"/>
  <c r="S100" i="20"/>
  <c r="AE100" i="20" s="1"/>
  <c r="R24" i="23" s="1"/>
  <c r="C10" i="24"/>
  <c r="Q79" i="20"/>
  <c r="AC79" i="20" s="1"/>
  <c r="P99" i="23" s="1"/>
  <c r="O113" i="20"/>
  <c r="AA113" i="20" s="1"/>
  <c r="N13" i="23" s="1"/>
  <c r="Y100" i="20"/>
  <c r="AK100" i="20" s="1"/>
  <c r="X24" i="23" s="1"/>
  <c r="C116" i="20"/>
  <c r="AM109" i="20" s="1"/>
  <c r="Y103" i="20"/>
  <c r="AK103" i="20" s="1"/>
  <c r="X41" i="23" s="1"/>
  <c r="AV150" i="20"/>
  <c r="M106" i="20"/>
  <c r="AW98" i="20" s="1"/>
  <c r="G7" i="24"/>
  <c r="Y33" i="20"/>
  <c r="AK33" i="20" s="1"/>
  <c r="X96" i="23" s="1"/>
  <c r="J4" i="24"/>
  <c r="E128" i="20"/>
  <c r="AO124" i="20" s="1"/>
  <c r="P90" i="20"/>
  <c r="AB90" i="20" s="1"/>
  <c r="O102" i="23" s="1"/>
  <c r="Q77" i="20"/>
  <c r="AC77" i="20" s="1"/>
  <c r="P81" i="23" s="1"/>
  <c r="K85" i="20"/>
  <c r="AU82" i="20" s="1"/>
  <c r="J95" i="20"/>
  <c r="AT92" i="20" s="1"/>
  <c r="K13" i="20"/>
  <c r="AU9" i="20" s="1"/>
  <c r="W121" i="20"/>
  <c r="AI121" i="20" s="1"/>
  <c r="V106" i="23" s="1"/>
  <c r="B12" i="24"/>
  <c r="H8" i="24"/>
  <c r="W90" i="20"/>
  <c r="AI90" i="20" s="1"/>
  <c r="V102" i="23" s="1"/>
  <c r="R71" i="20"/>
  <c r="AD71" i="20" s="1"/>
  <c r="Q11" i="23" s="1"/>
  <c r="Y101" i="20"/>
  <c r="AK101" i="20" s="1"/>
  <c r="X58" i="23" s="1"/>
  <c r="D95" i="20"/>
  <c r="AN90" i="20" s="1"/>
  <c r="H95" i="20"/>
  <c r="AR92" i="20" s="1"/>
  <c r="C13" i="20"/>
  <c r="W111" i="20"/>
  <c r="AI111" i="20" s="1"/>
  <c r="V60" i="23" s="1"/>
  <c r="O8" i="20"/>
  <c r="I8" i="24"/>
  <c r="Y88" i="20"/>
  <c r="AK88" i="20" s="1"/>
  <c r="X100" i="23" s="1"/>
  <c r="U5" i="20"/>
  <c r="AG5" i="20" s="1"/>
  <c r="T30" i="23" s="1"/>
  <c r="C138" i="20"/>
  <c r="V67" i="20"/>
  <c r="AH67" i="20" s="1"/>
  <c r="U21" i="23" s="1"/>
  <c r="X133" i="20"/>
  <c r="AJ133" i="20" s="1"/>
  <c r="W62" i="23" s="1"/>
  <c r="J74" i="20"/>
  <c r="AT67" i="20" s="1"/>
  <c r="O132" i="20"/>
  <c r="AA132" i="20" s="1"/>
  <c r="N26" i="23" s="1"/>
  <c r="Y89" i="20"/>
  <c r="AK89" i="20" s="1"/>
  <c r="X101" i="23" s="1"/>
  <c r="X71" i="20"/>
  <c r="AJ71" i="20" s="1"/>
  <c r="W11" i="23" s="1"/>
  <c r="W109" i="20"/>
  <c r="AI109" i="20" s="1"/>
  <c r="V84" i="23" s="1"/>
  <c r="O134" i="20"/>
  <c r="AA134" i="20" s="1"/>
  <c r="N75" i="23" s="1"/>
  <c r="J12" i="24"/>
  <c r="B9" i="24"/>
  <c r="X135" i="20"/>
  <c r="AJ135" i="20" s="1"/>
  <c r="W63" i="23" s="1"/>
  <c r="O6" i="20"/>
  <c r="AA6" i="20" s="1"/>
  <c r="N19" i="23" s="1"/>
  <c r="W35" i="20"/>
  <c r="AI35" i="20" s="1"/>
  <c r="V32" i="23" s="1"/>
  <c r="O5" i="20"/>
  <c r="AA5" i="20" s="1"/>
  <c r="N30" i="23" s="1"/>
  <c r="O80" i="20"/>
  <c r="AA80" i="20" s="1"/>
  <c r="N38" i="23" s="1"/>
  <c r="W113" i="20"/>
  <c r="AI113" i="20" s="1"/>
  <c r="V13" i="23" s="1"/>
  <c r="C85" i="20"/>
  <c r="AM78" i="20" s="1"/>
  <c r="Y70" i="20"/>
  <c r="AK70" i="20" s="1"/>
  <c r="X10" i="23" s="1"/>
  <c r="T135" i="20"/>
  <c r="AF135" i="20" s="1"/>
  <c r="S63" i="23" s="1"/>
  <c r="B4" i="24"/>
  <c r="P19" i="20"/>
  <c r="AB19" i="20" s="1"/>
  <c r="O48" i="23" s="1"/>
  <c r="X68" i="20"/>
  <c r="AJ68" i="20" s="1"/>
  <c r="W22" i="23" s="1"/>
  <c r="X67" i="20"/>
  <c r="AJ67" i="20" s="1"/>
  <c r="W21" i="23" s="1"/>
  <c r="S88" i="20"/>
  <c r="AE88" i="20" s="1"/>
  <c r="R100" i="23" s="1"/>
  <c r="C5" i="24"/>
  <c r="X90" i="20"/>
  <c r="AJ90" i="20" s="1"/>
  <c r="W102" i="23" s="1"/>
  <c r="O67" i="20"/>
  <c r="AA67" i="20" s="1"/>
  <c r="N21" i="23" s="1"/>
  <c r="O7" i="20"/>
  <c r="AA7" i="20" s="1"/>
  <c r="N47" i="23" s="1"/>
  <c r="Y71" i="20"/>
  <c r="AK71" i="20" s="1"/>
  <c r="X11" i="23" s="1"/>
  <c r="U51" i="20"/>
  <c r="AG51" i="20" s="1"/>
  <c r="T36" i="23" s="1"/>
  <c r="G14" i="24"/>
  <c r="C9" i="24"/>
  <c r="I10" i="24"/>
  <c r="P18" i="20"/>
  <c r="AB18" i="20" s="1"/>
  <c r="O69" i="23" s="1"/>
  <c r="P98" i="20"/>
  <c r="AB98" i="20" s="1"/>
  <c r="O83" i="23" s="1"/>
  <c r="Y55" i="20"/>
  <c r="AK55" i="20" s="1"/>
  <c r="X55" i="23" s="1"/>
  <c r="U52" i="20"/>
  <c r="AG52" i="20" s="1"/>
  <c r="T73" i="23" s="1"/>
  <c r="Y66" i="20"/>
  <c r="AK66" i="20" s="1"/>
  <c r="X98" i="23" s="1"/>
  <c r="X6" i="20"/>
  <c r="AJ6" i="20" s="1"/>
  <c r="W19" i="23" s="1"/>
  <c r="V19" i="20"/>
  <c r="AH19" i="20" s="1"/>
  <c r="U48" i="23" s="1"/>
  <c r="X4" i="20"/>
  <c r="AJ4" i="20" s="1"/>
  <c r="W89" i="23" s="1"/>
  <c r="W53" i="20"/>
  <c r="AI53" i="20" s="1"/>
  <c r="V20" i="23" s="1"/>
  <c r="Y67" i="20"/>
  <c r="AK67" i="20" s="1"/>
  <c r="X21" i="23" s="1"/>
  <c r="O144" i="20"/>
  <c r="AA144" i="20" s="1"/>
  <c r="N15" i="23" s="1"/>
  <c r="W55" i="20"/>
  <c r="AI55" i="20" s="1"/>
  <c r="V55" i="23" s="1"/>
  <c r="P23" i="20"/>
  <c r="AB23" i="20" s="1"/>
  <c r="O71" i="23" s="1"/>
  <c r="U56" i="20"/>
  <c r="AG56" i="20" s="1"/>
  <c r="T56" i="23" s="1"/>
  <c r="V142" i="20"/>
  <c r="AH142" i="20" s="1"/>
  <c r="U43" i="23" s="1"/>
  <c r="H7" i="24"/>
  <c r="K8" i="24"/>
  <c r="X132" i="20"/>
  <c r="AJ132" i="20" s="1"/>
  <c r="W26" i="23" s="1"/>
  <c r="L8" i="24"/>
  <c r="X31" i="20"/>
  <c r="AJ31" i="20" s="1"/>
  <c r="W94" i="23" s="1"/>
  <c r="D85" i="20"/>
  <c r="AN80" i="20" s="1"/>
  <c r="V90" i="20"/>
  <c r="AH90" i="20" s="1"/>
  <c r="U102" i="23" s="1"/>
  <c r="W19" i="20"/>
  <c r="AI19" i="20" s="1"/>
  <c r="V48" i="23" s="1"/>
  <c r="X70" i="20"/>
  <c r="AJ70" i="20" s="1"/>
  <c r="W10" i="23" s="1"/>
  <c r="O69" i="20"/>
  <c r="AA69" i="20" s="1"/>
  <c r="N57" i="23" s="1"/>
  <c r="P21" i="20"/>
  <c r="AB21" i="20" s="1"/>
  <c r="O70" i="23" s="1"/>
  <c r="X131" i="20"/>
  <c r="AJ131" i="20" s="1"/>
  <c r="W108" i="23" s="1"/>
  <c r="O70" i="20"/>
  <c r="AA70" i="20" s="1"/>
  <c r="N10" i="23" s="1"/>
  <c r="G74" i="20"/>
  <c r="AQ69" i="20" s="1"/>
  <c r="J147" i="20"/>
  <c r="AT142" i="20" s="1"/>
  <c r="J7" i="24"/>
  <c r="V88" i="20"/>
  <c r="AH88" i="20" s="1"/>
  <c r="U100" i="23" s="1"/>
  <c r="P17" i="20"/>
  <c r="AB17" i="20" s="1"/>
  <c r="O92" i="23" s="1"/>
  <c r="R37" i="20"/>
  <c r="AD37" i="20" s="1"/>
  <c r="Q49" i="23" s="1"/>
  <c r="X113" i="20"/>
  <c r="AJ113" i="20" s="1"/>
  <c r="W13" i="23" s="1"/>
  <c r="W38" i="20"/>
  <c r="AI38" i="20" s="1"/>
  <c r="V50" i="23" s="1"/>
  <c r="K62" i="20"/>
  <c r="K63" i="20" s="1"/>
  <c r="AU53" i="20" s="1"/>
  <c r="V92" i="20"/>
  <c r="AH92" i="20" s="1"/>
  <c r="U39" i="23" s="1"/>
  <c r="W59" i="20"/>
  <c r="AI59" i="20" s="1"/>
  <c r="V37" i="23" s="1"/>
  <c r="Y133" i="20"/>
  <c r="AK133" i="20" s="1"/>
  <c r="X62" i="23" s="1"/>
  <c r="O4" i="20"/>
  <c r="AA4" i="20" s="1"/>
  <c r="N89" i="23" s="1"/>
  <c r="E95" i="20"/>
  <c r="AO88" i="20" s="1"/>
  <c r="W68" i="20"/>
  <c r="AI68" i="20" s="1"/>
  <c r="V22" i="23" s="1"/>
  <c r="O66" i="20"/>
  <c r="AA66" i="20" s="1"/>
  <c r="N98" i="23" s="1"/>
  <c r="W43" i="20"/>
  <c r="AI43" i="20" s="1"/>
  <c r="V53" i="23" s="1"/>
  <c r="T39" i="20"/>
  <c r="AF39" i="20" s="1"/>
  <c r="S51" i="23" s="1"/>
  <c r="O10" i="20"/>
  <c r="AA10" i="20" s="1"/>
  <c r="N4" i="23" s="1"/>
  <c r="F10" i="24"/>
  <c r="W103" i="20"/>
  <c r="AI103" i="20" s="1"/>
  <c r="V41" i="23" s="1"/>
  <c r="W32" i="20"/>
  <c r="AI32" i="20" s="1"/>
  <c r="V95" i="23" s="1"/>
  <c r="Y68" i="20"/>
  <c r="AK68" i="20" s="1"/>
  <c r="X22" i="23" s="1"/>
  <c r="X134" i="20"/>
  <c r="AJ134" i="20" s="1"/>
  <c r="W75" i="23" s="1"/>
  <c r="V91" i="20"/>
  <c r="AH91" i="20" s="1"/>
  <c r="U103" i="23" s="1"/>
  <c r="W49" i="20"/>
  <c r="AI49" i="20" s="1"/>
  <c r="V34" i="23" s="1"/>
  <c r="U50" i="20"/>
  <c r="AG50" i="20" s="1"/>
  <c r="T35" i="23" s="1"/>
  <c r="U59" i="20"/>
  <c r="AG59" i="20" s="1"/>
  <c r="T37" i="23" s="1"/>
  <c r="V143" i="20"/>
  <c r="AH143" i="20" s="1"/>
  <c r="U76" i="23" s="1"/>
  <c r="P16" i="20"/>
  <c r="AB16" i="20" s="1"/>
  <c r="O91" i="23" s="1"/>
  <c r="K4" i="24"/>
  <c r="P53" i="20"/>
  <c r="AB53" i="20" s="1"/>
  <c r="O20" i="23" s="1"/>
  <c r="Q88" i="20"/>
  <c r="AC88" i="20" s="1"/>
  <c r="P100" i="23" s="1"/>
  <c r="T78" i="20"/>
  <c r="AF78" i="20" s="1"/>
  <c r="S82" i="23" s="1"/>
  <c r="J15" i="24"/>
  <c r="L95" i="20"/>
  <c r="AV88" i="20" s="1"/>
  <c r="T34" i="20"/>
  <c r="AF34" i="20" s="1"/>
  <c r="S97" i="23" s="1"/>
  <c r="X92" i="20"/>
  <c r="AJ92" i="20" s="1"/>
  <c r="W39" i="23" s="1"/>
  <c r="W51" i="20"/>
  <c r="AI51" i="20" s="1"/>
  <c r="V36" i="23" s="1"/>
  <c r="X91" i="20"/>
  <c r="AJ91" i="20" s="1"/>
  <c r="W103" i="23" s="1"/>
  <c r="Y10" i="20"/>
  <c r="AK10" i="20" s="1"/>
  <c r="X4" i="23" s="1"/>
  <c r="V89" i="20"/>
  <c r="AH89" i="20" s="1"/>
  <c r="U101" i="23" s="1"/>
  <c r="T40" i="20"/>
  <c r="AF40" i="20" s="1"/>
  <c r="S52" i="23" s="1"/>
  <c r="R101" i="20"/>
  <c r="AD101" i="20" s="1"/>
  <c r="Q58" i="23" s="1"/>
  <c r="O50" i="20"/>
  <c r="AA50" i="20" s="1"/>
  <c r="N35" i="23" s="1"/>
  <c r="S90" i="20"/>
  <c r="AE90" i="20" s="1"/>
  <c r="R102" i="23" s="1"/>
  <c r="U53" i="20"/>
  <c r="AG53" i="20" s="1"/>
  <c r="T20" i="23" s="1"/>
  <c r="P77" i="20"/>
  <c r="AB77" i="20" s="1"/>
  <c r="O81" i="23" s="1"/>
  <c r="U55" i="20"/>
  <c r="AG55" i="20" s="1"/>
  <c r="T55" i="23" s="1"/>
  <c r="L13" i="20"/>
  <c r="AV6" i="20" s="1"/>
  <c r="S70" i="20"/>
  <c r="AE70" i="20" s="1"/>
  <c r="R10" i="23" s="1"/>
  <c r="W67" i="20"/>
  <c r="AI67" i="20" s="1"/>
  <c r="V21" i="23" s="1"/>
  <c r="P79" i="20"/>
  <c r="AB79" i="20" s="1"/>
  <c r="O99" i="23" s="1"/>
  <c r="R33" i="20"/>
  <c r="AD33" i="20" s="1"/>
  <c r="Q96" i="23" s="1"/>
  <c r="P24" i="20"/>
  <c r="AB24" i="20" s="1"/>
  <c r="O72" i="23" s="1"/>
  <c r="X7" i="20"/>
  <c r="AJ7" i="20" s="1"/>
  <c r="W47" i="23" s="1"/>
  <c r="Q90" i="20"/>
  <c r="AC90" i="20" s="1"/>
  <c r="P102" i="23" s="1"/>
  <c r="I15" i="24"/>
  <c r="Y123" i="20"/>
  <c r="AK123" i="20" s="1"/>
  <c r="X74" i="23" s="1"/>
  <c r="U57" i="20"/>
  <c r="AG57" i="20" s="1"/>
  <c r="T8" i="23" s="1"/>
  <c r="W57" i="20"/>
  <c r="AI57" i="20" s="1"/>
  <c r="V8" i="23" s="1"/>
  <c r="W42" i="20"/>
  <c r="AI42" i="20" s="1"/>
  <c r="V7" i="23" s="1"/>
  <c r="W52" i="20"/>
  <c r="AI52" i="20" s="1"/>
  <c r="V73" i="23" s="1"/>
  <c r="K10" i="24"/>
  <c r="U60" i="20"/>
  <c r="AG60" i="20" s="1"/>
  <c r="T80" i="23" s="1"/>
  <c r="D28" i="20"/>
  <c r="AN20" i="20" s="1"/>
  <c r="W54" i="20"/>
  <c r="AI54" i="20" s="1"/>
  <c r="V54" i="23" s="1"/>
  <c r="K106" i="20"/>
  <c r="AU98" i="20" s="1"/>
  <c r="S92" i="20"/>
  <c r="AE92" i="20" s="1"/>
  <c r="R39" i="23" s="1"/>
  <c r="T132" i="20"/>
  <c r="AF132" i="20" s="1"/>
  <c r="S26" i="23" s="1"/>
  <c r="B8" i="24"/>
  <c r="Y8" i="20"/>
  <c r="AK8" i="20" s="1"/>
  <c r="X90" i="23" s="1"/>
  <c r="R98" i="20"/>
  <c r="AD98" i="20" s="1"/>
  <c r="Q83" i="23" s="1"/>
  <c r="X122" i="20"/>
  <c r="AJ122" i="20" s="1"/>
  <c r="W42" i="23" s="1"/>
  <c r="X38" i="20"/>
  <c r="AJ38" i="20" s="1"/>
  <c r="W50" i="23" s="1"/>
  <c r="X19" i="20"/>
  <c r="AJ19" i="20" s="1"/>
  <c r="W48" i="23" s="1"/>
  <c r="X111" i="20"/>
  <c r="AJ111" i="20" s="1"/>
  <c r="W60" i="23" s="1"/>
  <c r="X125" i="20"/>
  <c r="AJ125" i="20" s="1"/>
  <c r="W14" i="23" s="1"/>
  <c r="T32" i="20"/>
  <c r="AF32" i="20" s="1"/>
  <c r="S95" i="23" s="1"/>
  <c r="X120" i="20"/>
  <c r="AJ120" i="20" s="1"/>
  <c r="W105" i="23" s="1"/>
  <c r="H62" i="20"/>
  <c r="H63" i="20" s="1"/>
  <c r="AR54" i="20" s="1"/>
  <c r="W132" i="20"/>
  <c r="AI132" i="20" s="1"/>
  <c r="V26" i="23" s="1"/>
  <c r="X58" i="20"/>
  <c r="AJ58" i="20" s="1"/>
  <c r="W9" i="23" s="1"/>
  <c r="W66" i="20"/>
  <c r="AI66" i="20" s="1"/>
  <c r="V98" i="23" s="1"/>
  <c r="Y132" i="20"/>
  <c r="AK132" i="20" s="1"/>
  <c r="X26" i="23" s="1"/>
  <c r="X124" i="20"/>
  <c r="AJ124" i="20" s="1"/>
  <c r="W107" i="23" s="1"/>
  <c r="W56" i="20"/>
  <c r="AI56" i="20" s="1"/>
  <c r="V56" i="23" s="1"/>
  <c r="O82" i="20"/>
  <c r="AA82" i="20" s="1"/>
  <c r="N12" i="23" s="1"/>
  <c r="K13" i="24"/>
  <c r="X123" i="20"/>
  <c r="AJ123" i="20" s="1"/>
  <c r="W74" i="23" s="1"/>
  <c r="K12" i="24"/>
  <c r="S35" i="20"/>
  <c r="AE35" i="20" s="1"/>
  <c r="R32" i="23" s="1"/>
  <c r="X112" i="20"/>
  <c r="AJ112" i="20" s="1"/>
  <c r="W61" i="23" s="1"/>
  <c r="S41" i="20"/>
  <c r="AE41" i="20" s="1"/>
  <c r="R6" i="23" s="1"/>
  <c r="U25" i="20"/>
  <c r="AG25" i="20" s="1"/>
  <c r="T31" i="23" s="1"/>
  <c r="S39" i="20"/>
  <c r="AE39" i="20" s="1"/>
  <c r="R51" i="23" s="1"/>
  <c r="E138" i="20"/>
  <c r="AO131" i="20" s="1"/>
  <c r="V122" i="20"/>
  <c r="AH122" i="20" s="1"/>
  <c r="U42" i="23" s="1"/>
  <c r="S38" i="20"/>
  <c r="AE38" i="20" s="1"/>
  <c r="R50" i="23" s="1"/>
  <c r="S43" i="20"/>
  <c r="AE43" i="20" s="1"/>
  <c r="R53" i="23" s="1"/>
  <c r="V120" i="20"/>
  <c r="AH120" i="20" s="1"/>
  <c r="U105" i="23" s="1"/>
  <c r="U100" i="20"/>
  <c r="AG100" i="20" s="1"/>
  <c r="T24" i="23" s="1"/>
  <c r="S40" i="20"/>
  <c r="AE40" i="20" s="1"/>
  <c r="R52" i="23" s="1"/>
  <c r="Y142" i="20"/>
  <c r="AK142" i="20" s="1"/>
  <c r="X43" i="23" s="1"/>
  <c r="V124" i="20"/>
  <c r="AH124" i="20" s="1"/>
  <c r="U107" i="23" s="1"/>
  <c r="R42" i="20"/>
  <c r="AD42" i="20" s="1"/>
  <c r="Q7" i="23" s="1"/>
  <c r="H11" i="24"/>
  <c r="P144" i="20"/>
  <c r="AB144" i="20" s="1"/>
  <c r="O15" i="23" s="1"/>
  <c r="V77" i="20"/>
  <c r="AH77" i="20" s="1"/>
  <c r="U81" i="23" s="1"/>
  <c r="O58" i="20"/>
  <c r="AA58" i="20" s="1"/>
  <c r="N9" i="23" s="1"/>
  <c r="J9" i="24"/>
  <c r="F9" i="24"/>
  <c r="Y125" i="20"/>
  <c r="AK125" i="20" s="1"/>
  <c r="X14" i="23" s="1"/>
  <c r="Q69" i="20"/>
  <c r="AC69" i="20" s="1"/>
  <c r="P57" i="23" s="1"/>
  <c r="Q66" i="20"/>
  <c r="AC66" i="20" s="1"/>
  <c r="P98" i="23" s="1"/>
  <c r="S135" i="20"/>
  <c r="AE135" i="20" s="1"/>
  <c r="R63" i="23" s="1"/>
  <c r="L16" i="24"/>
  <c r="U98" i="20"/>
  <c r="AG98" i="20" s="1"/>
  <c r="T83" i="23" s="1"/>
  <c r="R41" i="20"/>
  <c r="AD41" i="20" s="1"/>
  <c r="Q6" i="23" s="1"/>
  <c r="U36" i="20"/>
  <c r="AG36" i="20" s="1"/>
  <c r="T33" i="23" s="1"/>
  <c r="V121" i="20"/>
  <c r="AH121" i="20" s="1"/>
  <c r="U106" i="23" s="1"/>
  <c r="I9" i="24"/>
  <c r="O120" i="20"/>
  <c r="AA120" i="20" s="1"/>
  <c r="N105" i="23" s="1"/>
  <c r="U33" i="20"/>
  <c r="AG33" i="20" s="1"/>
  <c r="T96" i="23" s="1"/>
  <c r="W100" i="20"/>
  <c r="AI100" i="20" s="1"/>
  <c r="V24" i="23" s="1"/>
  <c r="D14" i="24"/>
  <c r="I106" i="20"/>
  <c r="AS103" i="20" s="1"/>
  <c r="Q70" i="20"/>
  <c r="AC70" i="20" s="1"/>
  <c r="P10" i="23" s="1"/>
  <c r="E4" i="24"/>
  <c r="V103" i="20"/>
  <c r="AH103" i="20" s="1"/>
  <c r="U41" i="23" s="1"/>
  <c r="V82" i="20"/>
  <c r="AH82" i="20" s="1"/>
  <c r="U12" i="23" s="1"/>
  <c r="S42" i="20"/>
  <c r="AE42" i="20" s="1"/>
  <c r="R7" i="23" s="1"/>
  <c r="V6" i="20"/>
  <c r="AH6" i="20" s="1"/>
  <c r="U19" i="23" s="1"/>
  <c r="V79" i="20"/>
  <c r="AH79" i="20" s="1"/>
  <c r="U99" i="23" s="1"/>
  <c r="J128" i="20"/>
  <c r="AT124" i="20" s="1"/>
  <c r="W141" i="20"/>
  <c r="AI141" i="20" s="1"/>
  <c r="V85" i="23" s="1"/>
  <c r="U101" i="20"/>
  <c r="AG101" i="20" s="1"/>
  <c r="T58" i="23" s="1"/>
  <c r="B7" i="24"/>
  <c r="F14" i="24"/>
  <c r="U99" i="20"/>
  <c r="AG99" i="20" s="1"/>
  <c r="T40" i="23" s="1"/>
  <c r="V80" i="20"/>
  <c r="AH80" i="20" s="1"/>
  <c r="U38" i="23" s="1"/>
  <c r="I16" i="24"/>
  <c r="D8" i="24"/>
  <c r="AK150" i="20"/>
  <c r="X109" i="23" s="1"/>
  <c r="P142" i="20"/>
  <c r="AB142" i="20" s="1"/>
  <c r="O43" i="23" s="1"/>
  <c r="V125" i="20"/>
  <c r="AH125" i="20" s="1"/>
  <c r="U14" i="23" s="1"/>
  <c r="T80" i="20"/>
  <c r="AF80" i="20" s="1"/>
  <c r="S38" i="23" s="1"/>
  <c r="S132" i="20"/>
  <c r="AE132" i="20" s="1"/>
  <c r="R26" i="23" s="1"/>
  <c r="I13" i="24"/>
  <c r="K147" i="20"/>
  <c r="AU142" i="20" s="1"/>
  <c r="S77" i="20"/>
  <c r="AE77" i="20" s="1"/>
  <c r="R81" i="23" s="1"/>
  <c r="C74" i="20"/>
  <c r="AM70" i="20" s="1"/>
  <c r="AO151" i="20"/>
  <c r="S51" i="20"/>
  <c r="AE51" i="20" s="1"/>
  <c r="R36" i="23" s="1"/>
  <c r="G138" i="20"/>
  <c r="AQ132" i="20" s="1"/>
  <c r="W142" i="20"/>
  <c r="AI142" i="20" s="1"/>
  <c r="V43" i="23" s="1"/>
  <c r="O123" i="20"/>
  <c r="AA123" i="20" s="1"/>
  <c r="N74" i="23" s="1"/>
  <c r="F12" i="24"/>
  <c r="W119" i="20"/>
  <c r="AI119" i="20" s="1"/>
  <c r="V104" i="23" s="1"/>
  <c r="X66" i="20"/>
  <c r="AJ66" i="20" s="1"/>
  <c r="W98" i="23" s="1"/>
  <c r="U66" i="20"/>
  <c r="AG66" i="20" s="1"/>
  <c r="T98" i="23" s="1"/>
  <c r="R91" i="20"/>
  <c r="AD91" i="20" s="1"/>
  <c r="Q103" i="23" s="1"/>
  <c r="D116" i="20"/>
  <c r="AN111" i="20" s="1"/>
  <c r="S134" i="20"/>
  <c r="AE134" i="20" s="1"/>
  <c r="R75" i="23" s="1"/>
  <c r="S58" i="20"/>
  <c r="AE58" i="20" s="1"/>
  <c r="R9" i="23" s="1"/>
  <c r="I11" i="24"/>
  <c r="H12" i="24"/>
  <c r="S32" i="20"/>
  <c r="AE32" i="20" s="1"/>
  <c r="R95" i="23" s="1"/>
  <c r="X56" i="20"/>
  <c r="AJ56" i="20" s="1"/>
  <c r="W56" i="23" s="1"/>
  <c r="S110" i="20"/>
  <c r="AE110" i="20" s="1"/>
  <c r="R25" i="23" s="1"/>
  <c r="R92" i="20"/>
  <c r="AD92" i="20" s="1"/>
  <c r="Q39" i="23" s="1"/>
  <c r="AW151" i="20"/>
  <c r="I74" i="20"/>
  <c r="AS70" i="20" s="1"/>
  <c r="S89" i="20"/>
  <c r="AE89" i="20" s="1"/>
  <c r="R101" i="23" s="1"/>
  <c r="O71" i="20"/>
  <c r="AA71" i="20" s="1"/>
  <c r="N11" i="23" s="1"/>
  <c r="D74" i="20"/>
  <c r="AN67" i="20" s="1"/>
  <c r="K74" i="20"/>
  <c r="AU67" i="20" s="1"/>
  <c r="I13" i="20"/>
  <c r="AS4" i="20" s="1"/>
  <c r="AR151" i="20"/>
  <c r="D11" i="24"/>
  <c r="S112" i="20"/>
  <c r="AE112" i="20" s="1"/>
  <c r="R61" i="23" s="1"/>
  <c r="E10" i="24"/>
  <c r="U67" i="20"/>
  <c r="AG67" i="20" s="1"/>
  <c r="T21" i="23" s="1"/>
  <c r="U69" i="20"/>
  <c r="AG69" i="20" s="1"/>
  <c r="T57" i="23" s="1"/>
  <c r="T122" i="20"/>
  <c r="AF122" i="20" s="1"/>
  <c r="S42" i="23" s="1"/>
  <c r="W9" i="20"/>
  <c r="AI9" i="20" s="1"/>
  <c r="V68" i="23" s="1"/>
  <c r="L138" i="20"/>
  <c r="AV134" i="20" s="1"/>
  <c r="G85" i="20"/>
  <c r="AQ80" i="20" s="1"/>
  <c r="S111" i="20"/>
  <c r="AE111" i="20" s="1"/>
  <c r="R60" i="23" s="1"/>
  <c r="X80" i="20"/>
  <c r="AJ80" i="20" s="1"/>
  <c r="W38" i="23" s="1"/>
  <c r="V98" i="20"/>
  <c r="AH98" i="20" s="1"/>
  <c r="U83" i="23" s="1"/>
  <c r="AQ150" i="20"/>
  <c r="Q99" i="20"/>
  <c r="AC99" i="20" s="1"/>
  <c r="P40" i="23" s="1"/>
  <c r="Q102" i="20"/>
  <c r="AC102" i="20" s="1"/>
  <c r="P59" i="23" s="1"/>
  <c r="B15" i="24"/>
  <c r="U110" i="20"/>
  <c r="AG110" i="20" s="1"/>
  <c r="T25" i="23" s="1"/>
  <c r="Q31" i="20"/>
  <c r="AC31" i="20" s="1"/>
  <c r="P94" i="23" s="1"/>
  <c r="Q101" i="20"/>
  <c r="AC101" i="20" s="1"/>
  <c r="P58" i="23" s="1"/>
  <c r="S31" i="20"/>
  <c r="AE31" i="20" s="1"/>
  <c r="R94" i="23" s="1"/>
  <c r="S56" i="20"/>
  <c r="AE56" i="20" s="1"/>
  <c r="R56" i="23" s="1"/>
  <c r="W144" i="20"/>
  <c r="AI144" i="20" s="1"/>
  <c r="V15" i="23" s="1"/>
  <c r="S109" i="20"/>
  <c r="AE109" i="20" s="1"/>
  <c r="R84" i="23" s="1"/>
  <c r="X77" i="20"/>
  <c r="AJ77" i="20" s="1"/>
  <c r="W81" i="23" s="1"/>
  <c r="Q100" i="20"/>
  <c r="AC100" i="20" s="1"/>
  <c r="P24" i="23" s="1"/>
  <c r="C128" i="20"/>
  <c r="AM124" i="20" s="1"/>
  <c r="U71" i="20"/>
  <c r="AG71" i="20" s="1"/>
  <c r="T11" i="23" s="1"/>
  <c r="C147" i="20"/>
  <c r="AM141" i="20" s="1"/>
  <c r="L74" i="20"/>
  <c r="AV66" i="20" s="1"/>
  <c r="X142" i="20"/>
  <c r="AJ142" i="20" s="1"/>
  <c r="W43" i="23" s="1"/>
  <c r="G116" i="20"/>
  <c r="AQ109" i="20" s="1"/>
  <c r="G46" i="20"/>
  <c r="AQ39" i="20" s="1"/>
  <c r="P135" i="20"/>
  <c r="AB135" i="20" s="1"/>
  <c r="O63" i="23" s="1"/>
  <c r="P134" i="20"/>
  <c r="AB134" i="20" s="1"/>
  <c r="O75" i="23" s="1"/>
  <c r="E116" i="20"/>
  <c r="AO113" i="20" s="1"/>
  <c r="T7" i="20"/>
  <c r="AF7" i="20" s="1"/>
  <c r="S47" i="23" s="1"/>
  <c r="Q111" i="20"/>
  <c r="AC111" i="20" s="1"/>
  <c r="P60" i="23" s="1"/>
  <c r="C106" i="20"/>
  <c r="AM103" i="20" s="1"/>
  <c r="P131" i="20"/>
  <c r="AB131" i="20" s="1"/>
  <c r="O108" i="23" s="1"/>
  <c r="X8" i="20"/>
  <c r="AJ8" i="20" s="1"/>
  <c r="W90" i="23" s="1"/>
  <c r="D12" i="24"/>
  <c r="D138" i="20"/>
  <c r="AN131" i="20" s="1"/>
  <c r="AH150" i="20"/>
  <c r="U109" i="23" s="1"/>
  <c r="T10" i="20"/>
  <c r="AF10" i="20" s="1"/>
  <c r="S4" i="23" s="1"/>
  <c r="G16" i="24"/>
  <c r="G4" i="24"/>
  <c r="U38" i="20"/>
  <c r="AG38" i="20" s="1"/>
  <c r="T50" i="23" s="1"/>
  <c r="X10" i="20"/>
  <c r="AJ10" i="20" s="1"/>
  <c r="W4" i="23" s="1"/>
  <c r="Q109" i="20"/>
  <c r="AC109" i="20" s="1"/>
  <c r="P84" i="23" s="1"/>
  <c r="T33" i="20"/>
  <c r="AF33" i="20" s="1"/>
  <c r="S96" i="23" s="1"/>
  <c r="Y112" i="20"/>
  <c r="AK112" i="20" s="1"/>
  <c r="X61" i="23" s="1"/>
  <c r="X36" i="20"/>
  <c r="AJ36" i="20" s="1"/>
  <c r="W33" i="23" s="1"/>
  <c r="Y38" i="20"/>
  <c r="AK38" i="20" s="1"/>
  <c r="X50" i="23" s="1"/>
  <c r="W33" i="20"/>
  <c r="AI33" i="20" s="1"/>
  <c r="V96" i="23" s="1"/>
  <c r="V34" i="20"/>
  <c r="AH34" i="20" s="1"/>
  <c r="U97" i="23" s="1"/>
  <c r="E13" i="20"/>
  <c r="AO8" i="20" s="1"/>
  <c r="D5" i="24"/>
  <c r="C14" i="24"/>
  <c r="U41" i="20"/>
  <c r="AG41" i="20" s="1"/>
  <c r="T6" i="23" s="1"/>
  <c r="Q112" i="20"/>
  <c r="AC112" i="20" s="1"/>
  <c r="P61" i="23" s="1"/>
  <c r="T133" i="20"/>
  <c r="AF133" i="20" s="1"/>
  <c r="S62" i="23" s="1"/>
  <c r="U111" i="20"/>
  <c r="AG111" i="20" s="1"/>
  <c r="T60" i="23" s="1"/>
  <c r="T41" i="20"/>
  <c r="AF41" i="20" s="1"/>
  <c r="S6" i="23" s="1"/>
  <c r="X43" i="20"/>
  <c r="AJ43" i="20" s="1"/>
  <c r="W53" i="23" s="1"/>
  <c r="X5" i="20"/>
  <c r="AJ5" i="20" s="1"/>
  <c r="W30" i="23" s="1"/>
  <c r="W36" i="20"/>
  <c r="AI36" i="20" s="1"/>
  <c r="V33" i="23" s="1"/>
  <c r="AF150" i="20"/>
  <c r="S109" i="23" s="1"/>
  <c r="J6" i="24"/>
  <c r="H74" i="20"/>
  <c r="AR67" i="20" s="1"/>
  <c r="H46" i="20"/>
  <c r="AR42" i="20" s="1"/>
  <c r="E9" i="24"/>
  <c r="K6" i="24"/>
  <c r="O98" i="20"/>
  <c r="AA98" i="20" s="1"/>
  <c r="N83" i="23" s="1"/>
  <c r="R67" i="20"/>
  <c r="AD67" i="20" s="1"/>
  <c r="Q21" i="23" s="1"/>
  <c r="Q25" i="20"/>
  <c r="AC25" i="20" s="1"/>
  <c r="P31" i="23" s="1"/>
  <c r="U119" i="20"/>
  <c r="AG119" i="20" s="1"/>
  <c r="T104" i="23" s="1"/>
  <c r="L46" i="20"/>
  <c r="AV31" i="20" s="1"/>
  <c r="T31" i="20"/>
  <c r="AF31" i="20" s="1"/>
  <c r="S94" i="23" s="1"/>
  <c r="U112" i="20"/>
  <c r="AG112" i="20" s="1"/>
  <c r="T61" i="23" s="1"/>
  <c r="T43" i="20"/>
  <c r="AF43" i="20" s="1"/>
  <c r="S53" i="23" s="1"/>
  <c r="Q110" i="20"/>
  <c r="AC110" i="20" s="1"/>
  <c r="P25" i="23" s="1"/>
  <c r="X35" i="20"/>
  <c r="AJ35" i="20" s="1"/>
  <c r="W32" i="23" s="1"/>
  <c r="V66" i="20"/>
  <c r="AH66" i="20" s="1"/>
  <c r="U98" i="23" s="1"/>
  <c r="P132" i="20"/>
  <c r="AB132" i="20" s="1"/>
  <c r="O26" i="23" s="1"/>
  <c r="H138" i="20"/>
  <c r="AR133" i="20" s="1"/>
  <c r="H9" i="24"/>
  <c r="Q6" i="20"/>
  <c r="AC6" i="20" s="1"/>
  <c r="P19" i="23" s="1"/>
  <c r="W40" i="20"/>
  <c r="AI40" i="20" s="1"/>
  <c r="V52" i="23" s="1"/>
  <c r="AT150" i="20"/>
  <c r="Q7" i="20"/>
  <c r="AC7" i="20" s="1"/>
  <c r="P47" i="23" s="1"/>
  <c r="G6" i="24"/>
  <c r="T134" i="20"/>
  <c r="AF134" i="20" s="1"/>
  <c r="S75" i="23" s="1"/>
  <c r="W39" i="20"/>
  <c r="AI39" i="20" s="1"/>
  <c r="V51" i="23" s="1"/>
  <c r="W34" i="20"/>
  <c r="AI34" i="20" s="1"/>
  <c r="V97" i="23" s="1"/>
  <c r="R82" i="20"/>
  <c r="AD82" i="20" s="1"/>
  <c r="Q12" i="23" s="1"/>
  <c r="H13" i="24"/>
  <c r="T36" i="20"/>
  <c r="AF36" i="20" s="1"/>
  <c r="S33" i="23" s="1"/>
  <c r="X42" i="20"/>
  <c r="AJ42" i="20" s="1"/>
  <c r="W7" i="23" s="1"/>
  <c r="T91" i="20"/>
  <c r="AF91" i="20" s="1"/>
  <c r="S103" i="23" s="1"/>
  <c r="D4" i="24"/>
  <c r="W41" i="20"/>
  <c r="AI41" i="20" s="1"/>
  <c r="V6" i="23" s="1"/>
  <c r="W37" i="20"/>
  <c r="AI37" i="20" s="1"/>
  <c r="V49" i="23" s="1"/>
  <c r="I116" i="20"/>
  <c r="AS110" i="20" s="1"/>
  <c r="R79" i="20"/>
  <c r="AD79" i="20" s="1"/>
  <c r="Q99" i="23" s="1"/>
  <c r="T42" i="20"/>
  <c r="AF42" i="20" s="1"/>
  <c r="S7" i="23" s="1"/>
  <c r="T37" i="20"/>
  <c r="AF37" i="20" s="1"/>
  <c r="S49" i="23" s="1"/>
  <c r="X37" i="20"/>
  <c r="AJ37" i="20" s="1"/>
  <c r="W49" i="23" s="1"/>
  <c r="J85" i="20"/>
  <c r="AT82" i="20" s="1"/>
  <c r="V141" i="20"/>
  <c r="AH141" i="20" s="1"/>
  <c r="U85" i="23" s="1"/>
  <c r="T109" i="20"/>
  <c r="AF109" i="20" s="1"/>
  <c r="S84" i="23" s="1"/>
  <c r="F106" i="20"/>
  <c r="AP98" i="20" s="1"/>
  <c r="R134" i="20"/>
  <c r="AD134" i="20" s="1"/>
  <c r="Q75" i="23" s="1"/>
  <c r="B10" i="24"/>
  <c r="D16" i="24"/>
  <c r="L7" i="24"/>
  <c r="S60" i="20"/>
  <c r="AE60" i="20" s="1"/>
  <c r="R80" i="23" s="1"/>
  <c r="T70" i="20"/>
  <c r="AF70" i="20" s="1"/>
  <c r="S10" i="23" s="1"/>
  <c r="O40" i="20"/>
  <c r="AA40" i="20" s="1"/>
  <c r="N52" i="23" s="1"/>
  <c r="R54" i="20"/>
  <c r="AD54" i="20" s="1"/>
  <c r="Q54" i="23" s="1"/>
  <c r="W134" i="20"/>
  <c r="AI134" i="20" s="1"/>
  <c r="V75" i="23" s="1"/>
  <c r="U34" i="20"/>
  <c r="AG34" i="20" s="1"/>
  <c r="T97" i="23" s="1"/>
  <c r="O31" i="20"/>
  <c r="AA31" i="20" s="1"/>
  <c r="N94" i="23" s="1"/>
  <c r="L62" i="20"/>
  <c r="L63" i="20" s="1"/>
  <c r="AV60" i="20" s="1"/>
  <c r="R50" i="20"/>
  <c r="AD50" i="20" s="1"/>
  <c r="Q35" i="23" s="1"/>
  <c r="G62" i="20"/>
  <c r="G63" i="20" s="1"/>
  <c r="AQ55" i="20" s="1"/>
  <c r="W133" i="20"/>
  <c r="AI133" i="20" s="1"/>
  <c r="V62" i="23" s="1"/>
  <c r="O125" i="20"/>
  <c r="AA125" i="20" s="1"/>
  <c r="N14" i="23" s="1"/>
  <c r="S67" i="20"/>
  <c r="AE67" i="20" s="1"/>
  <c r="R21" i="23" s="1"/>
  <c r="Q18" i="20"/>
  <c r="AC18" i="20" s="1"/>
  <c r="P69" i="23" s="1"/>
  <c r="T4" i="20"/>
  <c r="AF4" i="20" s="1"/>
  <c r="S89" i="23" s="1"/>
  <c r="T18" i="20"/>
  <c r="AF18" i="20" s="1"/>
  <c r="S69" i="23" s="1"/>
  <c r="O92" i="20"/>
  <c r="AA92" i="20" s="1"/>
  <c r="N39" i="23" s="1"/>
  <c r="R10" i="20"/>
  <c r="AD10" i="20" s="1"/>
  <c r="Q4" i="23" s="1"/>
  <c r="U81" i="20"/>
  <c r="AG81" i="20" s="1"/>
  <c r="T23" i="23" s="1"/>
  <c r="Y42" i="20"/>
  <c r="AK42" i="20" s="1"/>
  <c r="X7" i="23" s="1"/>
  <c r="R59" i="20"/>
  <c r="AD59" i="20" s="1"/>
  <c r="Q37" i="23" s="1"/>
  <c r="W124" i="20"/>
  <c r="AI124" i="20" s="1"/>
  <c r="V107" i="23" s="1"/>
  <c r="R141" i="20"/>
  <c r="AD141" i="20" s="1"/>
  <c r="Q85" i="23" s="1"/>
  <c r="U35" i="20"/>
  <c r="AG35" i="20" s="1"/>
  <c r="T32" i="23" s="1"/>
  <c r="I46" i="20"/>
  <c r="AS35" i="20" s="1"/>
  <c r="Y39" i="20"/>
  <c r="AK39" i="20" s="1"/>
  <c r="X51" i="23" s="1"/>
  <c r="P66" i="20"/>
  <c r="AB66" i="20" s="1"/>
  <c r="O98" i="23" s="1"/>
  <c r="R131" i="20"/>
  <c r="AD131" i="20" s="1"/>
  <c r="Q108" i="23" s="1"/>
  <c r="F147" i="20"/>
  <c r="AP143" i="20" s="1"/>
  <c r="O37" i="20"/>
  <c r="AA37" i="20" s="1"/>
  <c r="N49" i="23" s="1"/>
  <c r="M128" i="20"/>
  <c r="AW125" i="20" s="1"/>
  <c r="O33" i="20"/>
  <c r="AA33" i="20" s="1"/>
  <c r="N96" i="23" s="1"/>
  <c r="C8" i="24"/>
  <c r="S55" i="20"/>
  <c r="AE55" i="20" s="1"/>
  <c r="R55" i="23" s="1"/>
  <c r="F138" i="20"/>
  <c r="AP132" i="20" s="1"/>
  <c r="U78" i="20"/>
  <c r="AG78" i="20" s="1"/>
  <c r="T82" i="23" s="1"/>
  <c r="Q119" i="20"/>
  <c r="AC119" i="20" s="1"/>
  <c r="P104" i="23" s="1"/>
  <c r="Y43" i="20"/>
  <c r="AK43" i="20" s="1"/>
  <c r="X53" i="23" s="1"/>
  <c r="G13" i="24"/>
  <c r="V135" i="20"/>
  <c r="AH135" i="20" s="1"/>
  <c r="U63" i="23" s="1"/>
  <c r="H13" i="20"/>
  <c r="AR5" i="20" s="1"/>
  <c r="O119" i="20"/>
  <c r="AA119" i="20" s="1"/>
  <c r="N104" i="23" s="1"/>
  <c r="S69" i="20"/>
  <c r="AE69" i="20" s="1"/>
  <c r="R57" i="23" s="1"/>
  <c r="R89" i="20"/>
  <c r="AD89" i="20" s="1"/>
  <c r="Q101" i="23" s="1"/>
  <c r="U124" i="20"/>
  <c r="AG124" i="20" s="1"/>
  <c r="T107" i="23" s="1"/>
  <c r="L116" i="20"/>
  <c r="AV111" i="20" s="1"/>
  <c r="Q21" i="20"/>
  <c r="AC21" i="20" s="1"/>
  <c r="P70" i="23" s="1"/>
  <c r="O34" i="20"/>
  <c r="AA34" i="20" s="1"/>
  <c r="N97" i="23" s="1"/>
  <c r="T123" i="20"/>
  <c r="AF123" i="20" s="1"/>
  <c r="S74" i="23" s="1"/>
  <c r="T119" i="20"/>
  <c r="AF119" i="20" s="1"/>
  <c r="S104" i="23" s="1"/>
  <c r="Q67" i="20"/>
  <c r="AC67" i="20" s="1"/>
  <c r="P21" i="23" s="1"/>
  <c r="Y51" i="20"/>
  <c r="AK51" i="20" s="1"/>
  <c r="X36" i="23" s="1"/>
  <c r="W50" i="20"/>
  <c r="AI50" i="20" s="1"/>
  <c r="V35" i="23" s="1"/>
  <c r="X34" i="20"/>
  <c r="AJ34" i="20" s="1"/>
  <c r="W97" i="23" s="1"/>
  <c r="X32" i="20"/>
  <c r="AJ32" i="20" s="1"/>
  <c r="W95" i="23" s="1"/>
  <c r="AC151" i="20"/>
  <c r="P64" i="23" s="1"/>
  <c r="M74" i="20"/>
  <c r="AW69" i="20" s="1"/>
  <c r="O79" i="20"/>
  <c r="AA79" i="20" s="1"/>
  <c r="N99" i="23" s="1"/>
  <c r="W102" i="20"/>
  <c r="AI102" i="20" s="1"/>
  <c r="V59" i="23" s="1"/>
  <c r="F62" i="20"/>
  <c r="F63" i="20" s="1"/>
  <c r="AP53" i="20" s="1"/>
  <c r="W135" i="20"/>
  <c r="AI135" i="20" s="1"/>
  <c r="V63" i="23" s="1"/>
  <c r="Y37" i="20"/>
  <c r="AK37" i="20" s="1"/>
  <c r="X49" i="23" s="1"/>
  <c r="R135" i="20"/>
  <c r="AD135" i="20" s="1"/>
  <c r="Q63" i="23" s="1"/>
  <c r="B16" i="24"/>
  <c r="O39" i="20"/>
  <c r="AA39" i="20" s="1"/>
  <c r="N51" i="23" s="1"/>
  <c r="U122" i="20"/>
  <c r="AG122" i="20" s="1"/>
  <c r="T42" i="23" s="1"/>
  <c r="U125" i="20"/>
  <c r="AG125" i="20" s="1"/>
  <c r="T14" i="23" s="1"/>
  <c r="T21" i="20"/>
  <c r="AF21" i="20" s="1"/>
  <c r="S70" i="23" s="1"/>
  <c r="T20" i="20"/>
  <c r="AF20" i="20" s="1"/>
  <c r="S5" i="23" s="1"/>
  <c r="U43" i="20"/>
  <c r="AG43" i="20" s="1"/>
  <c r="T53" i="23" s="1"/>
  <c r="S122" i="20"/>
  <c r="AE122" i="20" s="1"/>
  <c r="R42" i="23" s="1"/>
  <c r="Q131" i="20"/>
  <c r="AC131" i="20" s="1"/>
  <c r="P108" i="23" s="1"/>
  <c r="R78" i="20"/>
  <c r="AD78" i="20" s="1"/>
  <c r="Q82" i="23" s="1"/>
  <c r="U40" i="20"/>
  <c r="AG40" i="20" s="1"/>
  <c r="T52" i="23" s="1"/>
  <c r="O41" i="20"/>
  <c r="AA41" i="20" s="1"/>
  <c r="N6" i="23" s="1"/>
  <c r="H6" i="24"/>
  <c r="Y119" i="20"/>
  <c r="AK119" i="20" s="1"/>
  <c r="X104" i="23" s="1"/>
  <c r="E74" i="20"/>
  <c r="AO69" i="20" s="1"/>
  <c r="E15" i="24"/>
  <c r="E28" i="20"/>
  <c r="AO20" i="20" s="1"/>
  <c r="Y24" i="20"/>
  <c r="AK24" i="20" s="1"/>
  <c r="X72" i="23" s="1"/>
  <c r="O43" i="20"/>
  <c r="AA43" i="20" s="1"/>
  <c r="N53" i="23" s="1"/>
  <c r="Y77" i="20"/>
  <c r="AK77" i="20" s="1"/>
  <c r="X81" i="23" s="1"/>
  <c r="I147" i="20"/>
  <c r="AS144" i="20" s="1"/>
  <c r="R53" i="20"/>
  <c r="AD53" i="20" s="1"/>
  <c r="Q20" i="23" s="1"/>
  <c r="Q22" i="20"/>
  <c r="AC22" i="20" s="1"/>
  <c r="P93" i="23" s="1"/>
  <c r="V132" i="20"/>
  <c r="AH132" i="20" s="1"/>
  <c r="U26" i="23" s="1"/>
  <c r="Y52" i="20"/>
  <c r="AK52" i="20" s="1"/>
  <c r="X73" i="23" s="1"/>
  <c r="T6" i="20"/>
  <c r="AF6" i="20" s="1"/>
  <c r="S19" i="23" s="1"/>
  <c r="O122" i="20"/>
  <c r="AA122" i="20" s="1"/>
  <c r="N42" i="23" s="1"/>
  <c r="S71" i="20"/>
  <c r="AE71" i="20" s="1"/>
  <c r="R11" i="23" s="1"/>
  <c r="F95" i="20"/>
  <c r="AP92" i="20" s="1"/>
  <c r="I128" i="20"/>
  <c r="AS122" i="20" s="1"/>
  <c r="U142" i="20"/>
  <c r="AG142" i="20" s="1"/>
  <c r="T43" i="23" s="1"/>
  <c r="U144" i="20"/>
  <c r="AG144" i="20" s="1"/>
  <c r="T15" i="23" s="1"/>
  <c r="L128" i="20"/>
  <c r="AV124" i="20" s="1"/>
  <c r="U37" i="20"/>
  <c r="AG37" i="20" s="1"/>
  <c r="T49" i="23" s="1"/>
  <c r="T68" i="20"/>
  <c r="AF68" i="20" s="1"/>
  <c r="S22" i="23" s="1"/>
  <c r="T17" i="20"/>
  <c r="AF17" i="20" s="1"/>
  <c r="S92" i="23" s="1"/>
  <c r="Q68" i="20"/>
  <c r="AC68" i="20" s="1"/>
  <c r="P22" i="23" s="1"/>
  <c r="Y57" i="20"/>
  <c r="AK57" i="20" s="1"/>
  <c r="X8" i="23" s="1"/>
  <c r="W60" i="20"/>
  <c r="AI60" i="20" s="1"/>
  <c r="V80" i="23" s="1"/>
  <c r="X40" i="20"/>
  <c r="AJ40" i="20" s="1"/>
  <c r="W52" i="23" s="1"/>
  <c r="X41" i="20"/>
  <c r="AJ41" i="20" s="1"/>
  <c r="W6" i="23" s="1"/>
  <c r="T69" i="20"/>
  <c r="AF69" i="20" s="1"/>
  <c r="S57" i="23" s="1"/>
  <c r="AM150" i="20"/>
  <c r="T88" i="20"/>
  <c r="AF88" i="20" s="1"/>
  <c r="S100" i="23" s="1"/>
  <c r="F85" i="20"/>
  <c r="AP82" i="20" s="1"/>
  <c r="K95" i="20"/>
  <c r="AU91" i="20" s="1"/>
  <c r="H147" i="20"/>
  <c r="AR143" i="20" s="1"/>
  <c r="Y141" i="20"/>
  <c r="AK141" i="20" s="1"/>
  <c r="X85" i="23" s="1"/>
  <c r="R55" i="20"/>
  <c r="AD55" i="20" s="1"/>
  <c r="Q55" i="23" s="1"/>
  <c r="G128" i="20"/>
  <c r="AQ119" i="20" s="1"/>
  <c r="T120" i="20"/>
  <c r="AF120" i="20" s="1"/>
  <c r="S105" i="23" s="1"/>
  <c r="R57" i="20"/>
  <c r="AD57" i="20" s="1"/>
  <c r="Q8" i="23" s="1"/>
  <c r="Y34" i="20"/>
  <c r="AK34" i="20" s="1"/>
  <c r="X97" i="23" s="1"/>
  <c r="L15" i="24"/>
  <c r="Y31" i="20"/>
  <c r="AK31" i="20" s="1"/>
  <c r="X94" i="23" s="1"/>
  <c r="H28" i="20"/>
  <c r="AR22" i="20" s="1"/>
  <c r="P67" i="20"/>
  <c r="AB67" i="20" s="1"/>
  <c r="O21" i="23" s="1"/>
  <c r="O124" i="20"/>
  <c r="AA124" i="20" s="1"/>
  <c r="N107" i="23" s="1"/>
  <c r="F8" i="24"/>
  <c r="U123" i="20"/>
  <c r="AG123" i="20" s="1"/>
  <c r="T74" i="23" s="1"/>
  <c r="U141" i="20"/>
  <c r="AG141" i="20" s="1"/>
  <c r="T85" i="23" s="1"/>
  <c r="Y58" i="20"/>
  <c r="AK58" i="20" s="1"/>
  <c r="X9" i="23" s="1"/>
  <c r="R51" i="20"/>
  <c r="AD51" i="20" s="1"/>
  <c r="Q36" i="23" s="1"/>
  <c r="M85" i="20"/>
  <c r="AW81" i="20" s="1"/>
  <c r="O89" i="20"/>
  <c r="AA89" i="20" s="1"/>
  <c r="N101" i="23" s="1"/>
  <c r="P71" i="20"/>
  <c r="AB71" i="20" s="1"/>
  <c r="O11" i="23" s="1"/>
  <c r="T144" i="20"/>
  <c r="AF144" i="20" s="1"/>
  <c r="S15" i="23" s="1"/>
  <c r="L9" i="24"/>
  <c r="M147" i="20"/>
  <c r="AW144" i="20" s="1"/>
  <c r="S59" i="20"/>
  <c r="AE59" i="20" s="1"/>
  <c r="R37" i="23" s="1"/>
  <c r="H128" i="20"/>
  <c r="AR125" i="20" s="1"/>
  <c r="O90" i="20"/>
  <c r="AA90" i="20" s="1"/>
  <c r="N102" i="23" s="1"/>
  <c r="B6" i="24"/>
  <c r="Q20" i="20"/>
  <c r="AC20" i="20" s="1"/>
  <c r="P5" i="23" s="1"/>
  <c r="Q23" i="20"/>
  <c r="AC23" i="20" s="1"/>
  <c r="P71" i="23" s="1"/>
  <c r="S131" i="20"/>
  <c r="AE131" i="20" s="1"/>
  <c r="R108" i="23" s="1"/>
  <c r="U42" i="20"/>
  <c r="AG42" i="20" s="1"/>
  <c r="T7" i="23" s="1"/>
  <c r="Y60" i="20"/>
  <c r="AK60" i="20" s="1"/>
  <c r="X80" i="23" s="1"/>
  <c r="T141" i="20"/>
  <c r="AF141" i="20" s="1"/>
  <c r="S85" i="23" s="1"/>
  <c r="Y79" i="20"/>
  <c r="AK79" i="20" s="1"/>
  <c r="X99" i="23" s="1"/>
  <c r="I138" i="20"/>
  <c r="AS132" i="20" s="1"/>
  <c r="F13" i="24"/>
  <c r="R58" i="20"/>
  <c r="AD58" i="20" s="1"/>
  <c r="Q9" i="23" s="1"/>
  <c r="O42" i="20"/>
  <c r="AA42" i="20" s="1"/>
  <c r="N7" i="23" s="1"/>
  <c r="T142" i="20"/>
  <c r="AF142" i="20" s="1"/>
  <c r="S43" i="23" s="1"/>
  <c r="S52" i="20"/>
  <c r="AE52" i="20" s="1"/>
  <c r="R73" i="23" s="1"/>
  <c r="Y78" i="20"/>
  <c r="AK78" i="20" s="1"/>
  <c r="X82" i="23" s="1"/>
  <c r="O38" i="20"/>
  <c r="AA38" i="20" s="1"/>
  <c r="N50" i="23" s="1"/>
  <c r="C4" i="24"/>
  <c r="G5" i="24"/>
  <c r="Y32" i="20"/>
  <c r="AK32" i="20" s="1"/>
  <c r="X95" i="23" s="1"/>
  <c r="S57" i="20"/>
  <c r="AE57" i="20" s="1"/>
  <c r="R8" i="23" s="1"/>
  <c r="D13" i="24"/>
  <c r="M46" i="20"/>
  <c r="AW41" i="20" s="1"/>
  <c r="O36" i="20"/>
  <c r="AA36" i="20" s="1"/>
  <c r="N33" i="23" s="1"/>
  <c r="K138" i="20"/>
  <c r="AU131" i="20" s="1"/>
  <c r="B13" i="24"/>
  <c r="R90" i="20"/>
  <c r="AD90" i="20" s="1"/>
  <c r="Q102" i="23" s="1"/>
  <c r="U121" i="20"/>
  <c r="AG121" i="20" s="1"/>
  <c r="T106" i="23" s="1"/>
  <c r="U103" i="20"/>
  <c r="AG103" i="20" s="1"/>
  <c r="T41" i="23" s="1"/>
  <c r="P25" i="20"/>
  <c r="AB25" i="20" s="1"/>
  <c r="O31" i="23" s="1"/>
  <c r="T16" i="20"/>
  <c r="AF16" i="20" s="1"/>
  <c r="S91" i="23" s="1"/>
  <c r="K46" i="20"/>
  <c r="AU41" i="20" s="1"/>
  <c r="U39" i="20"/>
  <c r="AG39" i="20" s="1"/>
  <c r="T51" i="23" s="1"/>
  <c r="X39" i="20"/>
  <c r="AJ39" i="20" s="1"/>
  <c r="W51" i="23" s="1"/>
  <c r="X121" i="20"/>
  <c r="AJ121" i="20" s="1"/>
  <c r="W106" i="23" s="1"/>
  <c r="Y54" i="20"/>
  <c r="AK54" i="20" s="1"/>
  <c r="X54" i="23" s="1"/>
  <c r="R56" i="20"/>
  <c r="AD56" i="20" s="1"/>
  <c r="Q56" i="23" s="1"/>
  <c r="T67" i="20"/>
  <c r="AF67" i="20" s="1"/>
  <c r="S21" i="23" s="1"/>
  <c r="AA150" i="20"/>
  <c r="N109" i="23" s="1"/>
  <c r="C95" i="20"/>
  <c r="AM88" i="20" s="1"/>
  <c r="O91" i="20"/>
  <c r="AA91" i="20" s="1"/>
  <c r="N103" i="23" s="1"/>
  <c r="P68" i="20"/>
  <c r="AB68" i="20" s="1"/>
  <c r="O22" i="23" s="1"/>
  <c r="Q24" i="20"/>
  <c r="AC24" i="20" s="1"/>
  <c r="P72" i="23" s="1"/>
  <c r="Y56" i="20"/>
  <c r="AK56" i="20" s="1"/>
  <c r="X56" i="23" s="1"/>
  <c r="G8" i="24"/>
  <c r="Q19" i="20"/>
  <c r="AC19" i="20" s="1"/>
  <c r="P48" i="23" s="1"/>
  <c r="U77" i="20"/>
  <c r="AG77" i="20" s="1"/>
  <c r="T81" i="23" s="1"/>
  <c r="T9" i="20"/>
  <c r="AF9" i="20" s="1"/>
  <c r="S68" i="23" s="1"/>
  <c r="E7" i="24"/>
  <c r="Y41" i="20"/>
  <c r="AK41" i="20" s="1"/>
  <c r="X6" i="23" s="1"/>
  <c r="G15" i="24"/>
  <c r="Q16" i="20"/>
  <c r="AC16" i="20" s="1"/>
  <c r="P91" i="23" s="1"/>
  <c r="Y144" i="20"/>
  <c r="AK144" i="20" s="1"/>
  <c r="X15" i="23" s="1"/>
  <c r="U79" i="20"/>
  <c r="AG79" i="20" s="1"/>
  <c r="T99" i="23" s="1"/>
  <c r="U82" i="20"/>
  <c r="AG82" i="20" s="1"/>
  <c r="T12" i="23" s="1"/>
  <c r="T125" i="20"/>
  <c r="AF125" i="20" s="1"/>
  <c r="S14" i="23" s="1"/>
  <c r="U32" i="20"/>
  <c r="AG32" i="20" s="1"/>
  <c r="T95" i="23" s="1"/>
  <c r="Y53" i="20"/>
  <c r="AK53" i="20" s="1"/>
  <c r="X20" i="23" s="1"/>
  <c r="F7" i="24"/>
  <c r="R52" i="20"/>
  <c r="AD52" i="20" s="1"/>
  <c r="Q73" i="23" s="1"/>
  <c r="T8" i="20"/>
  <c r="AF8" i="20" s="1"/>
  <c r="S90" i="23" s="1"/>
  <c r="Y81" i="20"/>
  <c r="AK81" i="20" s="1"/>
  <c r="X23" i="23" s="1"/>
  <c r="J14" i="24"/>
  <c r="S66" i="20"/>
  <c r="AE66" i="20" s="1"/>
  <c r="R98" i="23" s="1"/>
  <c r="T22" i="20"/>
  <c r="AF22" i="20" s="1"/>
  <c r="S93" i="23" s="1"/>
  <c r="T66" i="20"/>
  <c r="AF66" i="20" s="1"/>
  <c r="S98" i="23" s="1"/>
  <c r="T124" i="20"/>
  <c r="AF124" i="20" s="1"/>
  <c r="S107" i="23" s="1"/>
  <c r="M62" i="20"/>
  <c r="M63" i="20" s="1"/>
  <c r="T25" i="20"/>
  <c r="AF25" i="20" s="1"/>
  <c r="S31" i="23" s="1"/>
  <c r="R49" i="20"/>
  <c r="AD49" i="20" s="1"/>
  <c r="Q34" i="23" s="1"/>
  <c r="I85" i="20"/>
  <c r="AS78" i="20" s="1"/>
  <c r="X103" i="20"/>
  <c r="AJ103" i="20" s="1"/>
  <c r="W41" i="23" s="1"/>
  <c r="F16" i="24"/>
  <c r="W23" i="20"/>
  <c r="AI23" i="20" s="1"/>
  <c r="V71" i="23" s="1"/>
  <c r="O51" i="20"/>
  <c r="AA51" i="20" s="1"/>
  <c r="N36" i="23" s="1"/>
  <c r="V134" i="20"/>
  <c r="AH134" i="20" s="1"/>
  <c r="U75" i="23" s="1"/>
  <c r="D10" i="24"/>
  <c r="K16" i="24"/>
  <c r="W24" i="20"/>
  <c r="AI24" i="20" s="1"/>
  <c r="V72" i="23" s="1"/>
  <c r="R68" i="20"/>
  <c r="AD68" i="20" s="1"/>
  <c r="Q22" i="23" s="1"/>
  <c r="X53" i="20"/>
  <c r="AJ53" i="20" s="1"/>
  <c r="W20" i="23" s="1"/>
  <c r="L12" i="24"/>
  <c r="Y4" i="20"/>
  <c r="AK4" i="20" s="1"/>
  <c r="X89" i="23" s="1"/>
  <c r="X78" i="20"/>
  <c r="AJ78" i="20" s="1"/>
  <c r="W82" i="23" s="1"/>
  <c r="AE150" i="20"/>
  <c r="R109" i="23" s="1"/>
  <c r="Y113" i="20"/>
  <c r="AK113" i="20" s="1"/>
  <c r="X13" i="23" s="1"/>
  <c r="O54" i="20"/>
  <c r="AA54" i="20" s="1"/>
  <c r="N54" i="23" s="1"/>
  <c r="X143" i="20"/>
  <c r="AJ143" i="20" s="1"/>
  <c r="W76" i="23" s="1"/>
  <c r="Y9" i="20"/>
  <c r="AK9" i="20" s="1"/>
  <c r="X68" i="23" s="1"/>
  <c r="X81" i="20"/>
  <c r="AJ81" i="20" s="1"/>
  <c r="W23" i="23" s="1"/>
  <c r="T77" i="20"/>
  <c r="AF77" i="20" s="1"/>
  <c r="S81" i="23" s="1"/>
  <c r="P102" i="20"/>
  <c r="AB102" i="20" s="1"/>
  <c r="O59" i="23" s="1"/>
  <c r="X55" i="20"/>
  <c r="AJ55" i="20" s="1"/>
  <c r="W55" i="23" s="1"/>
  <c r="M116" i="20"/>
  <c r="AW111" i="20" s="1"/>
  <c r="Q58" i="20"/>
  <c r="AC58" i="20" s="1"/>
  <c r="P9" i="23" s="1"/>
  <c r="Y110" i="20"/>
  <c r="AK110" i="20" s="1"/>
  <c r="X25" i="23" s="1"/>
  <c r="O57" i="20"/>
  <c r="AA57" i="20" s="1"/>
  <c r="N8" i="23" s="1"/>
  <c r="X144" i="20"/>
  <c r="AJ144" i="20" s="1"/>
  <c r="W15" i="23" s="1"/>
  <c r="V55" i="20"/>
  <c r="AH55" i="20" s="1"/>
  <c r="U55" i="23" s="1"/>
  <c r="X141" i="20"/>
  <c r="AJ141" i="20" s="1"/>
  <c r="W85" i="23" s="1"/>
  <c r="V54" i="20"/>
  <c r="AH54" i="20" s="1"/>
  <c r="U54" i="23" s="1"/>
  <c r="AJ150" i="20"/>
  <c r="W109" i="23" s="1"/>
  <c r="P4" i="20"/>
  <c r="AB4" i="20" s="1"/>
  <c r="O89" i="23" s="1"/>
  <c r="R70" i="20"/>
  <c r="AD70" i="20" s="1"/>
  <c r="Q10" i="23" s="1"/>
  <c r="V60" i="20"/>
  <c r="AH60" i="20" s="1"/>
  <c r="U80" i="23" s="1"/>
  <c r="H85" i="20"/>
  <c r="AR81" i="20" s="1"/>
  <c r="Y5" i="20"/>
  <c r="AK5" i="20" s="1"/>
  <c r="X30" i="23" s="1"/>
  <c r="X82" i="20"/>
  <c r="AJ82" i="20" s="1"/>
  <c r="W12" i="23" s="1"/>
  <c r="S79" i="20"/>
  <c r="AE79" i="20" s="1"/>
  <c r="R99" i="23" s="1"/>
  <c r="C62" i="20"/>
  <c r="C63" i="20" s="1"/>
  <c r="AM55" i="20" s="1"/>
  <c r="O49" i="20"/>
  <c r="AA49" i="20" s="1"/>
  <c r="N34" i="23" s="1"/>
  <c r="H106" i="20"/>
  <c r="AR103" i="20" s="1"/>
  <c r="T113" i="20"/>
  <c r="AF113" i="20" s="1"/>
  <c r="S13" i="23" s="1"/>
  <c r="R100" i="20"/>
  <c r="AD100" i="20" s="1"/>
  <c r="Q24" i="23" s="1"/>
  <c r="R99" i="20"/>
  <c r="AD99" i="20" s="1"/>
  <c r="Q40" i="23" s="1"/>
  <c r="R103" i="20"/>
  <c r="AD103" i="20" s="1"/>
  <c r="Q41" i="23" s="1"/>
  <c r="R6" i="20"/>
  <c r="AD6" i="20" s="1"/>
  <c r="Q19" i="23" s="1"/>
  <c r="I6" i="24"/>
  <c r="W18" i="20"/>
  <c r="AI18" i="20" s="1"/>
  <c r="V69" i="23" s="1"/>
  <c r="Q91" i="20"/>
  <c r="AC91" i="20" s="1"/>
  <c r="P103" i="23" s="1"/>
  <c r="P141" i="20"/>
  <c r="AB141" i="20" s="1"/>
  <c r="O85" i="23" s="1"/>
  <c r="X51" i="20"/>
  <c r="AJ51" i="20" s="1"/>
  <c r="W36" i="23" s="1"/>
  <c r="V56" i="20"/>
  <c r="AH56" i="20" s="1"/>
  <c r="U56" i="23" s="1"/>
  <c r="D147" i="20"/>
  <c r="AN142" i="20" s="1"/>
  <c r="G9" i="24"/>
  <c r="I14" i="24"/>
  <c r="M13" i="20"/>
  <c r="AW7" i="20" s="1"/>
  <c r="L85" i="20"/>
  <c r="AV81" i="20" s="1"/>
  <c r="S80" i="20"/>
  <c r="AE80" i="20" s="1"/>
  <c r="R38" i="23" s="1"/>
  <c r="P103" i="20"/>
  <c r="AB103" i="20" s="1"/>
  <c r="O41" i="23" s="1"/>
  <c r="J28" i="20"/>
  <c r="AT16" i="20" s="1"/>
  <c r="X49" i="20"/>
  <c r="AJ49" i="20" s="1"/>
  <c r="W34" i="23" s="1"/>
  <c r="O60" i="20"/>
  <c r="AA60" i="20" s="1"/>
  <c r="N80" i="23" s="1"/>
  <c r="T110" i="20"/>
  <c r="AF110" i="20" s="1"/>
  <c r="S25" i="23" s="1"/>
  <c r="T90" i="20"/>
  <c r="AF90" i="20" s="1"/>
  <c r="S102" i="23" s="1"/>
  <c r="T92" i="20"/>
  <c r="AF92" i="20" s="1"/>
  <c r="S39" i="23" s="1"/>
  <c r="D106" i="20"/>
  <c r="AN99" i="20" s="1"/>
  <c r="V58" i="20"/>
  <c r="AH58" i="20" s="1"/>
  <c r="U9" i="23" s="1"/>
  <c r="T49" i="20"/>
  <c r="AF49" i="20" s="1"/>
  <c r="S34" i="23" s="1"/>
  <c r="O59" i="20"/>
  <c r="AA59" i="20" s="1"/>
  <c r="N37" i="23" s="1"/>
  <c r="C11" i="24"/>
  <c r="H116" i="20"/>
  <c r="AR111" i="20" s="1"/>
  <c r="V131" i="20"/>
  <c r="AH131" i="20" s="1"/>
  <c r="U108" i="23" s="1"/>
  <c r="F74" i="20"/>
  <c r="AP67" i="20" s="1"/>
  <c r="T82" i="20"/>
  <c r="AF82" i="20" s="1"/>
  <c r="S12" i="23" s="1"/>
  <c r="Q92" i="20"/>
  <c r="AC92" i="20" s="1"/>
  <c r="P39" i="23" s="1"/>
  <c r="L147" i="20"/>
  <c r="AV144" i="20" s="1"/>
  <c r="T81" i="20"/>
  <c r="AF81" i="20" s="1"/>
  <c r="S23" i="23" s="1"/>
  <c r="W21" i="20"/>
  <c r="AI21" i="20" s="1"/>
  <c r="V70" i="23" s="1"/>
  <c r="W16" i="20"/>
  <c r="AI16" i="20" s="1"/>
  <c r="V91" i="23" s="1"/>
  <c r="C15" i="24"/>
  <c r="R69" i="20"/>
  <c r="AD69" i="20" s="1"/>
  <c r="Q57" i="23" s="1"/>
  <c r="Y6" i="20"/>
  <c r="AK6" i="20" s="1"/>
  <c r="X19" i="23" s="1"/>
  <c r="K9" i="24"/>
  <c r="Y109" i="20"/>
  <c r="AK109" i="20" s="1"/>
  <c r="X84" i="23" s="1"/>
  <c r="O55" i="20"/>
  <c r="AA55" i="20" s="1"/>
  <c r="N55" i="23" s="1"/>
  <c r="F28" i="20"/>
  <c r="AP23" i="20" s="1"/>
  <c r="T111" i="20"/>
  <c r="AF111" i="20" s="1"/>
  <c r="S60" i="23" s="1"/>
  <c r="Q120" i="20"/>
  <c r="AC120" i="20" s="1"/>
  <c r="P105" i="23" s="1"/>
  <c r="Q123" i="20"/>
  <c r="AC123" i="20" s="1"/>
  <c r="P74" i="23" s="1"/>
  <c r="Q121" i="20"/>
  <c r="AC121" i="20" s="1"/>
  <c r="P106" i="23" s="1"/>
  <c r="Q122" i="20"/>
  <c r="AC122" i="20" s="1"/>
  <c r="P42" i="23" s="1"/>
  <c r="Q124" i="20"/>
  <c r="AC124" i="20" s="1"/>
  <c r="P107" i="23" s="1"/>
  <c r="V53" i="20"/>
  <c r="AH53" i="20" s="1"/>
  <c r="U20" i="23" s="1"/>
  <c r="G12" i="24"/>
  <c r="E8" i="24"/>
  <c r="X52" i="20"/>
  <c r="AJ52" i="20" s="1"/>
  <c r="W73" i="23" s="1"/>
  <c r="V57" i="20"/>
  <c r="AH57" i="20" s="1"/>
  <c r="U8" i="23" s="1"/>
  <c r="V52" i="20"/>
  <c r="AH52" i="20" s="1"/>
  <c r="U73" i="23" s="1"/>
  <c r="J138" i="20"/>
  <c r="AT132" i="20" s="1"/>
  <c r="F13" i="20"/>
  <c r="AP8" i="20" s="1"/>
  <c r="J13" i="20"/>
  <c r="AT7" i="20" s="1"/>
  <c r="K11" i="24"/>
  <c r="P33" i="20"/>
  <c r="AB33" i="20" s="1"/>
  <c r="O96" i="23" s="1"/>
  <c r="Q38" i="20"/>
  <c r="AC38" i="20" s="1"/>
  <c r="P50" i="23" s="1"/>
  <c r="V5" i="20"/>
  <c r="AH5" i="20" s="1"/>
  <c r="U30" i="23" s="1"/>
  <c r="U19" i="20"/>
  <c r="AG19" i="20" s="1"/>
  <c r="T48" i="23" s="1"/>
  <c r="P56" i="20"/>
  <c r="AB56" i="20" s="1"/>
  <c r="O56" i="23" s="1"/>
  <c r="W20" i="20"/>
  <c r="AI20" i="20" s="1"/>
  <c r="V5" i="23" s="1"/>
  <c r="P32" i="20"/>
  <c r="AB32" i="20" s="1"/>
  <c r="O95" i="23" s="1"/>
  <c r="Y59" i="20"/>
  <c r="AK59" i="20" s="1"/>
  <c r="X37" i="23" s="1"/>
  <c r="P81" i="20"/>
  <c r="AB81" i="20" s="1"/>
  <c r="O23" i="23" s="1"/>
  <c r="P78" i="20"/>
  <c r="AB78" i="20" s="1"/>
  <c r="O82" i="23" s="1"/>
  <c r="P82" i="20"/>
  <c r="AB82" i="20" s="1"/>
  <c r="O12" i="23" s="1"/>
  <c r="O101" i="20"/>
  <c r="AA101" i="20" s="1"/>
  <c r="N58" i="23" s="1"/>
  <c r="O103" i="20"/>
  <c r="AA103" i="20" s="1"/>
  <c r="N41" i="23" s="1"/>
  <c r="P35" i="20"/>
  <c r="AB35" i="20" s="1"/>
  <c r="O32" i="23" s="1"/>
  <c r="P43" i="20"/>
  <c r="AB43" i="20" s="1"/>
  <c r="O53" i="23" s="1"/>
  <c r="R39" i="20"/>
  <c r="AD39" i="20" s="1"/>
  <c r="Q51" i="23" s="1"/>
  <c r="V7" i="20"/>
  <c r="AH7" i="20" s="1"/>
  <c r="U47" i="23" s="1"/>
  <c r="J116" i="20"/>
  <c r="AT113" i="20" s="1"/>
  <c r="R32" i="20"/>
  <c r="AD32" i="20" s="1"/>
  <c r="Q95" i="23" s="1"/>
  <c r="F46" i="20"/>
  <c r="AP33" i="20" s="1"/>
  <c r="U24" i="20"/>
  <c r="AG24" i="20" s="1"/>
  <c r="T72" i="23" s="1"/>
  <c r="I4" i="24"/>
  <c r="D46" i="20"/>
  <c r="AN32" i="20" s="1"/>
  <c r="R38" i="20"/>
  <c r="AD38" i="20" s="1"/>
  <c r="Q50" i="23" s="1"/>
  <c r="I12" i="24"/>
  <c r="E6" i="24"/>
  <c r="D13" i="20"/>
  <c r="AN10" i="20" s="1"/>
  <c r="P38" i="20"/>
  <c r="AB38" i="20" s="1"/>
  <c r="O50" i="23" s="1"/>
  <c r="V110" i="20"/>
  <c r="AH110" i="20" s="1"/>
  <c r="U25" i="23" s="1"/>
  <c r="Y82" i="20"/>
  <c r="AK82" i="20" s="1"/>
  <c r="X12" i="23" s="1"/>
  <c r="P31" i="20"/>
  <c r="AB31" i="20" s="1"/>
  <c r="O94" i="23" s="1"/>
  <c r="R43" i="20"/>
  <c r="AD43" i="20" s="1"/>
  <c r="Q53" i="23" s="1"/>
  <c r="V8" i="20"/>
  <c r="AH8" i="20" s="1"/>
  <c r="U90" i="23" s="1"/>
  <c r="U16" i="20"/>
  <c r="AG16" i="20" s="1"/>
  <c r="T91" i="23" s="1"/>
  <c r="R34" i="20"/>
  <c r="AD34" i="20" s="1"/>
  <c r="Q97" i="23" s="1"/>
  <c r="J106" i="20"/>
  <c r="AT99" i="20" s="1"/>
  <c r="C6" i="24"/>
  <c r="V111" i="20"/>
  <c r="AH111" i="20" s="1"/>
  <c r="U60" i="23" s="1"/>
  <c r="V109" i="20"/>
  <c r="AH109" i="20" s="1"/>
  <c r="U84" i="23" s="1"/>
  <c r="P40" i="20"/>
  <c r="AB40" i="20" s="1"/>
  <c r="O52" i="23" s="1"/>
  <c r="K28" i="20"/>
  <c r="AU22" i="20" s="1"/>
  <c r="U21" i="20"/>
  <c r="AG21" i="20" s="1"/>
  <c r="T70" i="23" s="1"/>
  <c r="U23" i="20"/>
  <c r="AG23" i="20" s="1"/>
  <c r="T71" i="23" s="1"/>
  <c r="P39" i="20"/>
  <c r="AB39" i="20" s="1"/>
  <c r="O51" i="23" s="1"/>
  <c r="S53" i="20"/>
  <c r="AE53" i="20" s="1"/>
  <c r="R20" i="23" s="1"/>
  <c r="Y50" i="20"/>
  <c r="AK50" i="20" s="1"/>
  <c r="X35" i="23" s="1"/>
  <c r="X109" i="20"/>
  <c r="AJ109" i="20" s="1"/>
  <c r="W84" i="23" s="1"/>
  <c r="V112" i="20"/>
  <c r="AH112" i="20" s="1"/>
  <c r="U61" i="23" s="1"/>
  <c r="W77" i="20"/>
  <c r="AI77" i="20" s="1"/>
  <c r="V81" i="23" s="1"/>
  <c r="W79" i="20"/>
  <c r="AI79" i="20" s="1"/>
  <c r="V99" i="23" s="1"/>
  <c r="W80" i="20"/>
  <c r="AI80" i="20" s="1"/>
  <c r="V38" i="23" s="1"/>
  <c r="W81" i="20"/>
  <c r="AI81" i="20" s="1"/>
  <c r="V23" i="23" s="1"/>
  <c r="W78" i="20"/>
  <c r="AI78" i="20" s="1"/>
  <c r="V82" i="23" s="1"/>
  <c r="O35" i="20"/>
  <c r="AA35" i="20" s="1"/>
  <c r="N32" i="23" s="1"/>
  <c r="U17" i="20"/>
  <c r="AG17" i="20" s="1"/>
  <c r="T92" i="23" s="1"/>
  <c r="U20" i="20"/>
  <c r="AG20" i="20" s="1"/>
  <c r="T5" i="23" s="1"/>
  <c r="C46" i="20"/>
  <c r="AM41" i="20" s="1"/>
  <c r="S54" i="20"/>
  <c r="AE54" i="20" s="1"/>
  <c r="R54" i="23" s="1"/>
  <c r="P110" i="20"/>
  <c r="AB110" i="20" s="1"/>
  <c r="O25" i="23" s="1"/>
  <c r="P112" i="20"/>
  <c r="AB112" i="20" s="1"/>
  <c r="O61" i="23" s="1"/>
  <c r="P111" i="20"/>
  <c r="AB111" i="20" s="1"/>
  <c r="O60" i="23" s="1"/>
  <c r="P113" i="20"/>
  <c r="AB113" i="20" s="1"/>
  <c r="O13" i="23" s="1"/>
  <c r="P109" i="20"/>
  <c r="AB109" i="20" s="1"/>
  <c r="O84" i="23" s="1"/>
  <c r="Q32" i="20"/>
  <c r="AC32" i="20" s="1"/>
  <c r="P95" i="23" s="1"/>
  <c r="E46" i="20"/>
  <c r="AO35" i="20" s="1"/>
  <c r="U18" i="20"/>
  <c r="AG18" i="20" s="1"/>
  <c r="T69" i="23" s="1"/>
  <c r="I28" i="20"/>
  <c r="AS25" i="20" s="1"/>
  <c r="V101" i="20"/>
  <c r="AH101" i="20" s="1"/>
  <c r="U58" i="23" s="1"/>
  <c r="X101" i="20"/>
  <c r="AJ101" i="20" s="1"/>
  <c r="W58" i="23" s="1"/>
  <c r="P37" i="20"/>
  <c r="AB37" i="20" s="1"/>
  <c r="O49" i="23" s="1"/>
  <c r="R143" i="20"/>
  <c r="AD143" i="20" s="1"/>
  <c r="Q76" i="23" s="1"/>
  <c r="R144" i="20"/>
  <c r="AD144" i="20" s="1"/>
  <c r="Q15" i="23" s="1"/>
  <c r="T23" i="20"/>
  <c r="AF23" i="20" s="1"/>
  <c r="S71" i="23" s="1"/>
  <c r="T24" i="20"/>
  <c r="AF24" i="20" s="1"/>
  <c r="S72" i="23" s="1"/>
  <c r="U131" i="20"/>
  <c r="AG131" i="20" s="1"/>
  <c r="T108" i="23" s="1"/>
  <c r="U133" i="20"/>
  <c r="AG133" i="20" s="1"/>
  <c r="T62" i="23" s="1"/>
  <c r="U132" i="20"/>
  <c r="AG132" i="20" s="1"/>
  <c r="T26" i="23" s="1"/>
  <c r="U135" i="20"/>
  <c r="AG135" i="20" s="1"/>
  <c r="T63" i="23" s="1"/>
  <c r="U134" i="20"/>
  <c r="AG134" i="20" s="1"/>
  <c r="T75" i="23" s="1"/>
  <c r="V9" i="20"/>
  <c r="AH9" i="20" s="1"/>
  <c r="U68" i="23" s="1"/>
  <c r="J46" i="20"/>
  <c r="AT32" i="20" s="1"/>
  <c r="L106" i="20"/>
  <c r="AV98" i="20" s="1"/>
  <c r="U22" i="20"/>
  <c r="AG22" i="20" s="1"/>
  <c r="T93" i="23" s="1"/>
  <c r="C28" i="20"/>
  <c r="AM20" i="20" s="1"/>
  <c r="R77" i="20"/>
  <c r="AD77" i="20" s="1"/>
  <c r="Q81" i="23" s="1"/>
  <c r="R80" i="20"/>
  <c r="AD80" i="20" s="1"/>
  <c r="Q38" i="23" s="1"/>
  <c r="Y35" i="20"/>
  <c r="AK35" i="20" s="1"/>
  <c r="X32" i="23" s="1"/>
  <c r="Y40" i="20"/>
  <c r="AK40" i="20" s="1"/>
  <c r="X52" i="23" s="1"/>
  <c r="Y36" i="20"/>
  <c r="AK36" i="20" s="1"/>
  <c r="X33" i="23" s="1"/>
  <c r="T103" i="20"/>
  <c r="AF103" i="20" s="1"/>
  <c r="S41" i="23" s="1"/>
  <c r="G11" i="24"/>
  <c r="P49" i="20"/>
  <c r="AB49" i="20" s="1"/>
  <c r="O34" i="23" s="1"/>
  <c r="S5" i="20"/>
  <c r="AE5" i="20" s="1"/>
  <c r="R30" i="23" s="1"/>
  <c r="Q49" i="20"/>
  <c r="AC49" i="20" s="1"/>
  <c r="P34" i="23" s="1"/>
  <c r="P36" i="20"/>
  <c r="AB36" i="20" s="1"/>
  <c r="O33" i="23" s="1"/>
  <c r="P41" i="20"/>
  <c r="AB41" i="20" s="1"/>
  <c r="O6" i="23" s="1"/>
  <c r="P42" i="20"/>
  <c r="AB42" i="20" s="1"/>
  <c r="O7" i="23" s="1"/>
  <c r="G13" i="20"/>
  <c r="AQ6" i="20" s="1"/>
  <c r="T99" i="20"/>
  <c r="AF99" i="20" s="1"/>
  <c r="S40" i="23" s="1"/>
  <c r="Q52" i="20"/>
  <c r="AC52" i="20" s="1"/>
  <c r="P73" i="23" s="1"/>
  <c r="F128" i="20"/>
  <c r="AP122" i="20" s="1"/>
  <c r="Y134" i="20"/>
  <c r="AK134" i="20" s="1"/>
  <c r="X75" i="23" s="1"/>
  <c r="Q57" i="20"/>
  <c r="AC57" i="20" s="1"/>
  <c r="P8" i="23" s="1"/>
  <c r="X50" i="20"/>
  <c r="AJ50" i="20" s="1"/>
  <c r="W35" i="23" s="1"/>
  <c r="X54" i="20"/>
  <c r="AJ54" i="20" s="1"/>
  <c r="W54" i="23" s="1"/>
  <c r="X57" i="20"/>
  <c r="AJ57" i="20" s="1"/>
  <c r="W8" i="23" s="1"/>
  <c r="X60" i="20"/>
  <c r="AJ60" i="20" s="1"/>
  <c r="W80" i="23" s="1"/>
  <c r="R23" i="20"/>
  <c r="AD23" i="20" s="1"/>
  <c r="Q71" i="23" s="1"/>
  <c r="R22" i="20"/>
  <c r="AD22" i="20" s="1"/>
  <c r="Q93" i="23" s="1"/>
  <c r="R19" i="20"/>
  <c r="AD19" i="20" s="1"/>
  <c r="Q48" i="23" s="1"/>
  <c r="R25" i="20"/>
  <c r="AD25" i="20" s="1"/>
  <c r="Q31" i="23" s="1"/>
  <c r="R21" i="20"/>
  <c r="AD21" i="20" s="1"/>
  <c r="Q70" i="23" s="1"/>
  <c r="R24" i="20"/>
  <c r="AD24" i="20" s="1"/>
  <c r="Q72" i="23" s="1"/>
  <c r="R17" i="20"/>
  <c r="AD17" i="20" s="1"/>
  <c r="Q92" i="23" s="1"/>
  <c r="R18" i="20"/>
  <c r="AD18" i="20" s="1"/>
  <c r="Q69" i="23" s="1"/>
  <c r="S4" i="20"/>
  <c r="AE4" i="20" s="1"/>
  <c r="R89" i="23" s="1"/>
  <c r="S9" i="20"/>
  <c r="AE9" i="20" s="1"/>
  <c r="R68" i="23" s="1"/>
  <c r="Q56" i="20"/>
  <c r="AC56" i="20" s="1"/>
  <c r="P56" i="23" s="1"/>
  <c r="R124" i="20"/>
  <c r="AD124" i="20" s="1"/>
  <c r="Q107" i="23" s="1"/>
  <c r="E13" i="24"/>
  <c r="Q59" i="20"/>
  <c r="AC59" i="20" s="1"/>
  <c r="P37" i="23" s="1"/>
  <c r="O56" i="20"/>
  <c r="AA56" i="20" s="1"/>
  <c r="N56" i="23" s="1"/>
  <c r="Q4" i="20"/>
  <c r="AC4" i="20" s="1"/>
  <c r="P89" i="23" s="1"/>
  <c r="Q8" i="20"/>
  <c r="AC8" i="20" s="1"/>
  <c r="P90" i="23" s="1"/>
  <c r="Q9" i="20"/>
  <c r="AC9" i="20" s="1"/>
  <c r="P68" i="23" s="1"/>
  <c r="Q10" i="20"/>
  <c r="AC10" i="20" s="1"/>
  <c r="P4" i="23" s="1"/>
  <c r="S6" i="20"/>
  <c r="AE6" i="20" s="1"/>
  <c r="R19" i="23" s="1"/>
  <c r="T102" i="20"/>
  <c r="AF102" i="20" s="1"/>
  <c r="S59" i="23" s="1"/>
  <c r="S7" i="20"/>
  <c r="AE7" i="20" s="1"/>
  <c r="R47" i="23" s="1"/>
  <c r="D128" i="20"/>
  <c r="AN123" i="20" s="1"/>
  <c r="Q60" i="20"/>
  <c r="AC60" i="20" s="1"/>
  <c r="P80" i="23" s="1"/>
  <c r="V20" i="20"/>
  <c r="AH20" i="20" s="1"/>
  <c r="U5" i="23" s="1"/>
  <c r="Y131" i="20"/>
  <c r="AK131" i="20" s="1"/>
  <c r="X108" i="23" s="1"/>
  <c r="Q55" i="20"/>
  <c r="AC55" i="20" s="1"/>
  <c r="P55" i="23" s="1"/>
  <c r="O52" i="20"/>
  <c r="AA52" i="20" s="1"/>
  <c r="N73" i="23" s="1"/>
  <c r="R20" i="20"/>
  <c r="AD20" i="20" s="1"/>
  <c r="Q5" i="23" s="1"/>
  <c r="S10" i="20"/>
  <c r="AE10" i="20" s="1"/>
  <c r="R4" i="23" s="1"/>
  <c r="F4" i="24"/>
  <c r="T101" i="20"/>
  <c r="AF101" i="20" s="1"/>
  <c r="S58" i="23" s="1"/>
  <c r="Q50" i="20"/>
  <c r="AC50" i="20" s="1"/>
  <c r="P35" i="23" s="1"/>
  <c r="R133" i="20"/>
  <c r="AD133" i="20" s="1"/>
  <c r="Q62" i="23" s="1"/>
  <c r="R132" i="20"/>
  <c r="AD132" i="20" s="1"/>
  <c r="Q26" i="23" s="1"/>
  <c r="Q134" i="20"/>
  <c r="AC134" i="20" s="1"/>
  <c r="P75" i="23" s="1"/>
  <c r="Q132" i="20"/>
  <c r="AC132" i="20" s="1"/>
  <c r="P26" i="23" s="1"/>
  <c r="Q135" i="20"/>
  <c r="AC135" i="20" s="1"/>
  <c r="P63" i="23" s="1"/>
  <c r="M138" i="20"/>
  <c r="AW132" i="20" s="1"/>
  <c r="D7" i="24"/>
  <c r="T100" i="20"/>
  <c r="AF100" i="20" s="1"/>
  <c r="S24" i="23" s="1"/>
  <c r="R122" i="20"/>
  <c r="AD122" i="20" s="1"/>
  <c r="Q42" i="23" s="1"/>
  <c r="T98" i="20"/>
  <c r="AF98" i="20" s="1"/>
  <c r="S83" i="23" s="1"/>
  <c r="Q51" i="20"/>
  <c r="AC51" i="20" s="1"/>
  <c r="P36" i="23" s="1"/>
  <c r="X59" i="20"/>
  <c r="AJ59" i="20" s="1"/>
  <c r="W37" i="23" s="1"/>
  <c r="Q54" i="20"/>
  <c r="AC54" i="20" s="1"/>
  <c r="P54" i="23" s="1"/>
  <c r="V99" i="20"/>
  <c r="AH99" i="20" s="1"/>
  <c r="U40" i="23" s="1"/>
  <c r="V100" i="20"/>
  <c r="AH100" i="20" s="1"/>
  <c r="U24" i="23" s="1"/>
  <c r="R36" i="20"/>
  <c r="AD36" i="20" s="1"/>
  <c r="Q33" i="23" s="1"/>
  <c r="R31" i="20"/>
  <c r="AD31" i="20" s="1"/>
  <c r="Q94" i="23" s="1"/>
  <c r="R40" i="20"/>
  <c r="AD40" i="20" s="1"/>
  <c r="Q52" i="23" s="1"/>
  <c r="P100" i="20"/>
  <c r="AB100" i="20" s="1"/>
  <c r="O24" i="23" s="1"/>
  <c r="P99" i="20"/>
  <c r="AB99" i="20" s="1"/>
  <c r="O40" i="23" s="1"/>
  <c r="Y121" i="20"/>
  <c r="AK121" i="20" s="1"/>
  <c r="X106" i="23" s="1"/>
  <c r="Y120" i="20"/>
  <c r="AK120" i="20" s="1"/>
  <c r="X105" i="23" s="1"/>
  <c r="Y124" i="20"/>
  <c r="AK124" i="20" s="1"/>
  <c r="X107" i="23" s="1"/>
  <c r="Y122" i="20"/>
  <c r="AK122" i="20" s="1"/>
  <c r="X42" i="23" s="1"/>
  <c r="L14" i="24"/>
  <c r="Q53" i="20"/>
  <c r="AC53" i="20" s="1"/>
  <c r="P20" i="23" s="1"/>
  <c r="O142" i="20"/>
  <c r="AA142" i="20" s="1"/>
  <c r="N43" i="23" s="1"/>
  <c r="W70" i="20"/>
  <c r="AI70" i="20" s="1"/>
  <c r="V10" i="23" s="1"/>
  <c r="W71" i="20"/>
  <c r="AI71" i="20" s="1"/>
  <c r="V11" i="23" s="1"/>
  <c r="W69" i="20"/>
  <c r="AI69" i="20" s="1"/>
  <c r="V57" i="23" s="1"/>
  <c r="R16" i="20"/>
  <c r="AD16" i="20" s="1"/>
  <c r="Q91" i="23" s="1"/>
  <c r="S82" i="20"/>
  <c r="AE82" i="20" s="1"/>
  <c r="R12" i="23" s="1"/>
  <c r="S78" i="20"/>
  <c r="AE78" i="20" s="1"/>
  <c r="R82" i="23" s="1"/>
  <c r="S22" i="20"/>
  <c r="AE22" i="20" s="1"/>
  <c r="R93" i="23" s="1"/>
  <c r="S20" i="20"/>
  <c r="AE20" i="20" s="1"/>
  <c r="R5" i="23" s="1"/>
  <c r="S23" i="20"/>
  <c r="AE23" i="20" s="1"/>
  <c r="R71" i="23" s="1"/>
  <c r="S18" i="20"/>
  <c r="AE18" i="20" s="1"/>
  <c r="R69" i="23" s="1"/>
  <c r="S19" i="20"/>
  <c r="AE19" i="20" s="1"/>
  <c r="R48" i="23" s="1"/>
  <c r="S17" i="20"/>
  <c r="AE17" i="20" s="1"/>
  <c r="R92" i="23" s="1"/>
  <c r="O17" i="20"/>
  <c r="AA17" i="20" s="1"/>
  <c r="N92" i="23" s="1"/>
  <c r="X23" i="20"/>
  <c r="AJ23" i="20" s="1"/>
  <c r="W71" i="23" s="1"/>
  <c r="Y25" i="20"/>
  <c r="AK25" i="20" s="1"/>
  <c r="X31" i="23" s="1"/>
  <c r="S34" i="20"/>
  <c r="AE34" i="20" s="1"/>
  <c r="R97" i="23" s="1"/>
  <c r="V24" i="20"/>
  <c r="AH24" i="20" s="1"/>
  <c r="U72" i="23" s="1"/>
  <c r="V4" i="20"/>
  <c r="AH4" i="20" s="1"/>
  <c r="U89" i="23" s="1"/>
  <c r="Y18" i="20"/>
  <c r="AK18" i="20" s="1"/>
  <c r="X69" i="23" s="1"/>
  <c r="M28" i="20"/>
  <c r="AW16" i="20" s="1"/>
  <c r="O22" i="20"/>
  <c r="AA22" i="20" s="1"/>
  <c r="N93" i="23" s="1"/>
  <c r="O16" i="20"/>
  <c r="AA16" i="20" s="1"/>
  <c r="N91" i="23" s="1"/>
  <c r="P119" i="20"/>
  <c r="AB119" i="20" s="1"/>
  <c r="O104" i="23" s="1"/>
  <c r="P121" i="20"/>
  <c r="AB121" i="20" s="1"/>
  <c r="O106" i="23" s="1"/>
  <c r="P122" i="20"/>
  <c r="AB122" i="20" s="1"/>
  <c r="O42" i="23" s="1"/>
  <c r="P120" i="20"/>
  <c r="AB120" i="20" s="1"/>
  <c r="O105" i="23" s="1"/>
  <c r="P123" i="20"/>
  <c r="AB123" i="20" s="1"/>
  <c r="O74" i="23" s="1"/>
  <c r="P124" i="20"/>
  <c r="AB124" i="20" s="1"/>
  <c r="O107" i="23" s="1"/>
  <c r="B5" i="24"/>
  <c r="Y21" i="20"/>
  <c r="AK21" i="20" s="1"/>
  <c r="X70" i="23" s="1"/>
  <c r="L5" i="24"/>
  <c r="O19" i="20"/>
  <c r="AA19" i="20" s="1"/>
  <c r="N48" i="23" s="1"/>
  <c r="O18" i="20"/>
  <c r="AA18" i="20" s="1"/>
  <c r="N69" i="23" s="1"/>
  <c r="R111" i="20"/>
  <c r="AD111" i="20" s="1"/>
  <c r="Q60" i="23" s="1"/>
  <c r="R112" i="20"/>
  <c r="AD112" i="20" s="1"/>
  <c r="Q61" i="23" s="1"/>
  <c r="R109" i="20"/>
  <c r="AD109" i="20" s="1"/>
  <c r="Q84" i="23" s="1"/>
  <c r="R113" i="20"/>
  <c r="AD113" i="20" s="1"/>
  <c r="Q13" i="23" s="1"/>
  <c r="Y17" i="20"/>
  <c r="AK17" i="20" s="1"/>
  <c r="X92" i="23" s="1"/>
  <c r="O21" i="20"/>
  <c r="AA21" i="20" s="1"/>
  <c r="N70" i="23" s="1"/>
  <c r="S124" i="20"/>
  <c r="AE124" i="20" s="1"/>
  <c r="R107" i="23" s="1"/>
  <c r="S119" i="20"/>
  <c r="AE119" i="20" s="1"/>
  <c r="R104" i="23" s="1"/>
  <c r="S123" i="20"/>
  <c r="AE123" i="20" s="1"/>
  <c r="R74" i="23" s="1"/>
  <c r="S120" i="20"/>
  <c r="AE120" i="20" s="1"/>
  <c r="R105" i="23" s="1"/>
  <c r="S125" i="20"/>
  <c r="AE125" i="20" s="1"/>
  <c r="R14" i="23" s="1"/>
  <c r="X102" i="20"/>
  <c r="AJ102" i="20" s="1"/>
  <c r="W59" i="23" s="1"/>
  <c r="X98" i="20"/>
  <c r="AJ98" i="20" s="1"/>
  <c r="W83" i="23" s="1"/>
  <c r="X99" i="20"/>
  <c r="AJ99" i="20" s="1"/>
  <c r="W40" i="23" s="1"/>
  <c r="C7" i="24"/>
  <c r="P58" i="20"/>
  <c r="AB58" i="20" s="1"/>
  <c r="O9" i="23" s="1"/>
  <c r="P57" i="20"/>
  <c r="AB57" i="20" s="1"/>
  <c r="O8" i="23" s="1"/>
  <c r="P51" i="20"/>
  <c r="AB51" i="20" s="1"/>
  <c r="O36" i="23" s="1"/>
  <c r="P52" i="20"/>
  <c r="AB52" i="20" s="1"/>
  <c r="O73" i="23" s="1"/>
  <c r="P60" i="20"/>
  <c r="AB60" i="20" s="1"/>
  <c r="O80" i="23" s="1"/>
  <c r="X18" i="20"/>
  <c r="AJ18" i="20" s="1"/>
  <c r="W69" i="23" s="1"/>
  <c r="X25" i="20"/>
  <c r="AJ25" i="20" s="1"/>
  <c r="W31" i="23" s="1"/>
  <c r="X20" i="20"/>
  <c r="AJ20" i="20" s="1"/>
  <c r="W5" i="23" s="1"/>
  <c r="S141" i="20"/>
  <c r="AE141" i="20" s="1"/>
  <c r="R85" i="23" s="1"/>
  <c r="S142" i="20"/>
  <c r="AE142" i="20" s="1"/>
  <c r="R43" i="23" s="1"/>
  <c r="S144" i="20"/>
  <c r="AE144" i="20" s="1"/>
  <c r="R15" i="23" s="1"/>
  <c r="L28" i="20"/>
  <c r="AV19" i="20" s="1"/>
  <c r="G28" i="20"/>
  <c r="AQ25" i="20" s="1"/>
  <c r="O25" i="20"/>
  <c r="AA25" i="20" s="1"/>
  <c r="N31" i="23" s="1"/>
  <c r="V33" i="20"/>
  <c r="AH33" i="20" s="1"/>
  <c r="U96" i="23" s="1"/>
  <c r="V39" i="20"/>
  <c r="AH39" i="20" s="1"/>
  <c r="U51" i="23" s="1"/>
  <c r="V37" i="20"/>
  <c r="AH37" i="20" s="1"/>
  <c r="U49" i="23" s="1"/>
  <c r="V32" i="20"/>
  <c r="AH32" i="20" s="1"/>
  <c r="U95" i="23" s="1"/>
  <c r="V43" i="20"/>
  <c r="AH43" i="20" s="1"/>
  <c r="U53" i="23" s="1"/>
  <c r="V41" i="20"/>
  <c r="AH41" i="20" s="1"/>
  <c r="U6" i="23" s="1"/>
  <c r="V31" i="20"/>
  <c r="AH31" i="20" s="1"/>
  <c r="U94" i="23" s="1"/>
  <c r="V36" i="20"/>
  <c r="AH36" i="20" s="1"/>
  <c r="U33" i="23" s="1"/>
  <c r="V35" i="20"/>
  <c r="AH35" i="20" s="1"/>
  <c r="U32" i="23" s="1"/>
  <c r="V38" i="20"/>
  <c r="AH38" i="20" s="1"/>
  <c r="U50" i="23" s="1"/>
  <c r="P9" i="20"/>
  <c r="AB9" i="20" s="1"/>
  <c r="O68" i="23" s="1"/>
  <c r="P10" i="20"/>
  <c r="AB10" i="20" s="1"/>
  <c r="O4" i="23" s="1"/>
  <c r="P5" i="20"/>
  <c r="AB5" i="20" s="1"/>
  <c r="O30" i="23" s="1"/>
  <c r="V23" i="20"/>
  <c r="AH23" i="20" s="1"/>
  <c r="U71" i="23" s="1"/>
  <c r="V16" i="20"/>
  <c r="AH16" i="20" s="1"/>
  <c r="U91" i="23" s="1"/>
  <c r="V25" i="20"/>
  <c r="AH25" i="20" s="1"/>
  <c r="U31" i="23" s="1"/>
  <c r="V17" i="20"/>
  <c r="AH17" i="20" s="1"/>
  <c r="U92" i="23" s="1"/>
  <c r="V21" i="20"/>
  <c r="AH21" i="20" s="1"/>
  <c r="U70" i="23" s="1"/>
  <c r="V18" i="20"/>
  <c r="AH18" i="20" s="1"/>
  <c r="U69" i="23" s="1"/>
  <c r="V22" i="20"/>
  <c r="AH22" i="20" s="1"/>
  <c r="U93" i="23" s="1"/>
  <c r="S33" i="20"/>
  <c r="AE33" i="20" s="1"/>
  <c r="R96" i="23" s="1"/>
  <c r="S37" i="20"/>
  <c r="AE37" i="20" s="1"/>
  <c r="R49" i="23" s="1"/>
  <c r="Q43" i="20"/>
  <c r="AC43" i="20" s="1"/>
  <c r="P53" i="23" s="1"/>
  <c r="Q41" i="20"/>
  <c r="AC41" i="20" s="1"/>
  <c r="P6" i="23" s="1"/>
  <c r="Q42" i="20"/>
  <c r="AC42" i="20" s="1"/>
  <c r="P7" i="23" s="1"/>
  <c r="Q40" i="20"/>
  <c r="AC40" i="20" s="1"/>
  <c r="P52" i="23" s="1"/>
  <c r="Q35" i="20"/>
  <c r="AC35" i="20" s="1"/>
  <c r="P32" i="23" s="1"/>
  <c r="Q34" i="20"/>
  <c r="AC34" i="20" s="1"/>
  <c r="P97" i="23" s="1"/>
  <c r="Q33" i="20"/>
  <c r="AC33" i="20" s="1"/>
  <c r="P96" i="23" s="1"/>
  <c r="Q37" i="20"/>
  <c r="AC37" i="20" s="1"/>
  <c r="P49" i="23" s="1"/>
  <c r="Y20" i="20"/>
  <c r="AK20" i="20" s="1"/>
  <c r="X5" i="23" s="1"/>
  <c r="T52" i="20"/>
  <c r="AF52" i="20" s="1"/>
  <c r="S73" i="23" s="1"/>
  <c r="T59" i="20"/>
  <c r="AF59" i="20" s="1"/>
  <c r="S37" i="23" s="1"/>
  <c r="T57" i="20"/>
  <c r="AF57" i="20" s="1"/>
  <c r="S8" i="23" s="1"/>
  <c r="T60" i="20"/>
  <c r="AF60" i="20" s="1"/>
  <c r="S80" i="23" s="1"/>
  <c r="T58" i="20"/>
  <c r="AF58" i="20" s="1"/>
  <c r="S9" i="23" s="1"/>
  <c r="T56" i="20"/>
  <c r="AF56" i="20" s="1"/>
  <c r="S56" i="23" s="1"/>
  <c r="T54" i="20"/>
  <c r="AF54" i="20" s="1"/>
  <c r="S54" i="23" s="1"/>
  <c r="T53" i="20"/>
  <c r="AF53" i="20" s="1"/>
  <c r="S20" i="23" s="1"/>
  <c r="T55" i="20"/>
  <c r="AF55" i="20" s="1"/>
  <c r="S55" i="23" s="1"/>
  <c r="T51" i="20"/>
  <c r="AF51" i="20" s="1"/>
  <c r="S36" i="23" s="1"/>
  <c r="P125" i="20"/>
  <c r="AB125" i="20" s="1"/>
  <c r="O14" i="23" s="1"/>
  <c r="X16" i="20"/>
  <c r="AJ16" i="20" s="1"/>
  <c r="W91" i="23" s="1"/>
  <c r="Y19" i="20"/>
  <c r="AK19" i="20" s="1"/>
  <c r="X48" i="23" s="1"/>
  <c r="F116" i="20"/>
  <c r="AP111" i="20" s="1"/>
  <c r="S24" i="20"/>
  <c r="AE24" i="20" s="1"/>
  <c r="R72" i="23" s="1"/>
  <c r="P6" i="20"/>
  <c r="AB6" i="20" s="1"/>
  <c r="O19" i="23" s="1"/>
  <c r="X24" i="20"/>
  <c r="AJ24" i="20" s="1"/>
  <c r="W72" i="23" s="1"/>
  <c r="G147" i="20"/>
  <c r="AQ142" i="20" s="1"/>
  <c r="F5" i="24"/>
  <c r="S36" i="20"/>
  <c r="AE36" i="20" s="1"/>
  <c r="R33" i="23" s="1"/>
  <c r="O20" i="20"/>
  <c r="AA20" i="20" s="1"/>
  <c r="N5" i="23" s="1"/>
  <c r="V42" i="20"/>
  <c r="AH42" i="20" s="1"/>
  <c r="U7" i="23" s="1"/>
  <c r="Q39" i="20"/>
  <c r="AC39" i="20" s="1"/>
  <c r="P51" i="23" s="1"/>
  <c r="D62" i="20"/>
  <c r="D63" i="20" s="1"/>
  <c r="R9" i="20"/>
  <c r="AD9" i="20" s="1"/>
  <c r="Q68" i="23" s="1"/>
  <c r="R4" i="20"/>
  <c r="AD4" i="20" s="1"/>
  <c r="Q89" i="23" s="1"/>
  <c r="R5" i="20"/>
  <c r="AD5" i="20" s="1"/>
  <c r="Q30" i="23" s="1"/>
  <c r="R8" i="20"/>
  <c r="AD8" i="20" s="1"/>
  <c r="Q90" i="23" s="1"/>
  <c r="W17" i="20"/>
  <c r="AI17" i="20" s="1"/>
  <c r="V92" i="23" s="1"/>
  <c r="W22" i="20"/>
  <c r="AI22" i="20" s="1"/>
  <c r="V93" i="23" s="1"/>
  <c r="W25" i="20"/>
  <c r="AI25" i="20" s="1"/>
  <c r="V31" i="23" s="1"/>
  <c r="Y22" i="20"/>
  <c r="AK22" i="20" s="1"/>
  <c r="X93" i="23" s="1"/>
  <c r="Y23" i="20"/>
  <c r="AK23" i="20" s="1"/>
  <c r="X71" i="23" s="1"/>
  <c r="X17" i="20"/>
  <c r="AJ17" i="20" s="1"/>
  <c r="W92" i="23" s="1"/>
  <c r="E12" i="24"/>
  <c r="X22" i="20"/>
  <c r="AJ22" i="20" s="1"/>
  <c r="W93" i="23" s="1"/>
  <c r="S25" i="20"/>
  <c r="AE25" i="20" s="1"/>
  <c r="R31" i="23" s="1"/>
  <c r="P7" i="20"/>
  <c r="AB7" i="20" s="1"/>
  <c r="O47" i="23" s="1"/>
  <c r="D6" i="24"/>
  <c r="S21" i="20"/>
  <c r="AE21" i="20" s="1"/>
  <c r="R70" i="23" s="1"/>
  <c r="F15" i="24"/>
  <c r="X21" i="20"/>
  <c r="AJ21" i="20" s="1"/>
  <c r="W70" i="23" s="1"/>
  <c r="O24" i="20"/>
  <c r="AA24" i="20" s="1"/>
  <c r="N72" i="23" s="1"/>
  <c r="R125" i="20"/>
  <c r="AD125" i="20" s="1"/>
  <c r="Q14" i="23" s="1"/>
  <c r="R119" i="20"/>
  <c r="AD119" i="20" s="1"/>
  <c r="Q104" i="23" s="1"/>
  <c r="R121" i="20"/>
  <c r="AD121" i="20" s="1"/>
  <c r="Q106" i="23" s="1"/>
  <c r="R123" i="20"/>
  <c r="AD123" i="20" s="1"/>
  <c r="Q74" i="23" s="1"/>
  <c r="AA112" i="3"/>
  <c r="AA110" i="3"/>
  <c r="AA111" i="3"/>
  <c r="AA113" i="3"/>
  <c r="AS88" i="20"/>
  <c r="AN151" i="20"/>
  <c r="AN150" i="20"/>
  <c r="AO49" i="20"/>
  <c r="AO50" i="20"/>
  <c r="AO54" i="20"/>
  <c r="AO56" i="20"/>
  <c r="AO53" i="20"/>
  <c r="AO52" i="20"/>
  <c r="AO58" i="20"/>
  <c r="AO60" i="20"/>
  <c r="AO51" i="20"/>
  <c r="AO57" i="20"/>
  <c r="AO55" i="20"/>
  <c r="AO59" i="20"/>
  <c r="AU151" i="20"/>
  <c r="AU150" i="20"/>
  <c r="AP150" i="20"/>
  <c r="AP151" i="20"/>
  <c r="AA109" i="3"/>
  <c r="AM9" i="20" l="1"/>
  <c r="AM8" i="20"/>
  <c r="AM6" i="20"/>
  <c r="AM5" i="20"/>
  <c r="AM7" i="20"/>
  <c r="AM10" i="20"/>
  <c r="AM4" i="20"/>
  <c r="AO10" i="20"/>
  <c r="AO4" i="20"/>
  <c r="AO141" i="20"/>
  <c r="AS89" i="20"/>
  <c r="AS92" i="20"/>
  <c r="AS90" i="20"/>
  <c r="AA8" i="20"/>
  <c r="N90" i="23" s="1"/>
  <c r="AM133" i="20"/>
  <c r="AM131" i="20"/>
  <c r="AS54" i="20"/>
  <c r="AS51" i="20"/>
  <c r="AS151" i="20"/>
  <c r="AM80" i="20"/>
  <c r="AS57" i="20"/>
  <c r="AU5" i="20"/>
  <c r="AT51" i="20"/>
  <c r="AT60" i="20"/>
  <c r="AS69" i="20"/>
  <c r="AT56" i="20"/>
  <c r="AT50" i="20"/>
  <c r="AT70" i="20"/>
  <c r="AN135" i="20"/>
  <c r="AO91" i="20"/>
  <c r="AV143" i="20"/>
  <c r="AS53" i="20"/>
  <c r="AS59" i="20"/>
  <c r="AO112" i="20"/>
  <c r="AQ88" i="20"/>
  <c r="AS60" i="20"/>
  <c r="AT66" i="20"/>
  <c r="AO120" i="20"/>
  <c r="AM122" i="20"/>
  <c r="AQ103" i="20"/>
  <c r="AR49" i="20"/>
  <c r="AO123" i="20"/>
  <c r="AO125" i="20"/>
  <c r="AU80" i="20"/>
  <c r="AT68" i="20"/>
  <c r="AS49" i="20"/>
  <c r="AQ98" i="20"/>
  <c r="AU143" i="20"/>
  <c r="AS56" i="20"/>
  <c r="AU77" i="20"/>
  <c r="AV151" i="20"/>
  <c r="AO142" i="20"/>
  <c r="AM112" i="20"/>
  <c r="AO144" i="20"/>
  <c r="AU51" i="20"/>
  <c r="AU81" i="20"/>
  <c r="AU110" i="20"/>
  <c r="AU54" i="20"/>
  <c r="AV92" i="20"/>
  <c r="AM82" i="20"/>
  <c r="AU6" i="20"/>
  <c r="AW91" i="20"/>
  <c r="AR91" i="20"/>
  <c r="AM79" i="20"/>
  <c r="AU7" i="20"/>
  <c r="AU10" i="20"/>
  <c r="AR88" i="20"/>
  <c r="AR90" i="20"/>
  <c r="AU4" i="20"/>
  <c r="AM77" i="20"/>
  <c r="AR89" i="20"/>
  <c r="AM81" i="20"/>
  <c r="AU8" i="20"/>
  <c r="AO67" i="20"/>
  <c r="AR122" i="20"/>
  <c r="AN6" i="20"/>
  <c r="AQ33" i="20"/>
  <c r="AW89" i="20"/>
  <c r="AW90" i="20"/>
  <c r="AR24" i="20"/>
  <c r="AS68" i="20"/>
  <c r="AM125" i="20"/>
  <c r="AM123" i="20"/>
  <c r="AS67" i="20"/>
  <c r="AS66" i="20"/>
  <c r="AV52" i="20"/>
  <c r="AW92" i="20"/>
  <c r="AN18" i="20"/>
  <c r="AN21" i="20"/>
  <c r="AV10" i="20"/>
  <c r="AN17" i="20"/>
  <c r="AV7" i="20"/>
  <c r="AT144" i="20"/>
  <c r="AN22" i="20"/>
  <c r="AP101" i="20"/>
  <c r="AV39" i="20"/>
  <c r="AM110" i="20"/>
  <c r="AT52" i="20"/>
  <c r="AT54" i="20"/>
  <c r="AS50" i="20"/>
  <c r="AM91" i="20"/>
  <c r="AT57" i="20"/>
  <c r="AQ90" i="20"/>
  <c r="AV55" i="20"/>
  <c r="AO109" i="20"/>
  <c r="AT58" i="20"/>
  <c r="AO111" i="20"/>
  <c r="AO89" i="20"/>
  <c r="AU113" i="20"/>
  <c r="AT55" i="20"/>
  <c r="AU112" i="20"/>
  <c r="AT49" i="20"/>
  <c r="AT53" i="20"/>
  <c r="AU124" i="20"/>
  <c r="AU109" i="20"/>
  <c r="AU120" i="20"/>
  <c r="AV69" i="20"/>
  <c r="AO119" i="20"/>
  <c r="AW71" i="20"/>
  <c r="AO122" i="20"/>
  <c r="AT120" i="20"/>
  <c r="AW67" i="20"/>
  <c r="AT123" i="20"/>
  <c r="AO121" i="20"/>
  <c r="AW22" i="20"/>
  <c r="AS99" i="20"/>
  <c r="AS100" i="20"/>
  <c r="AR23" i="20"/>
  <c r="AW119" i="20"/>
  <c r="AU133" i="20"/>
  <c r="AR18" i="20"/>
  <c r="AP39" i="20"/>
  <c r="AR25" i="20"/>
  <c r="AW80" i="20"/>
  <c r="AM16" i="20"/>
  <c r="AW120" i="20"/>
  <c r="AQ18" i="20"/>
  <c r="AW122" i="20"/>
  <c r="AW124" i="20"/>
  <c r="AN103" i="20"/>
  <c r="AM120" i="20"/>
  <c r="AU134" i="20"/>
  <c r="AV57" i="20"/>
  <c r="AS58" i="20"/>
  <c r="AQ101" i="20"/>
  <c r="AT134" i="20"/>
  <c r="AS55" i="20"/>
  <c r="AO24" i="20"/>
  <c r="AQ99" i="20"/>
  <c r="AT135" i="20"/>
  <c r="AV125" i="20"/>
  <c r="AT69" i="20"/>
  <c r="AQ89" i="20"/>
  <c r="AQ102" i="20"/>
  <c r="AT71" i="20"/>
  <c r="AR9" i="20"/>
  <c r="AQ91" i="20"/>
  <c r="AO17" i="20"/>
  <c r="AO16" i="20"/>
  <c r="AO110" i="20"/>
  <c r="AO90" i="20"/>
  <c r="AO135" i="20"/>
  <c r="AO7" i="20"/>
  <c r="AR55" i="20"/>
  <c r="AN77" i="20"/>
  <c r="AR38" i="20"/>
  <c r="AQ66" i="20"/>
  <c r="AO100" i="20"/>
  <c r="AP102" i="20"/>
  <c r="AP103" i="20"/>
  <c r="AQ112" i="20"/>
  <c r="AS10" i="20"/>
  <c r="AQ111" i="20"/>
  <c r="AS109" i="20"/>
  <c r="AS5" i="20"/>
  <c r="AS111" i="20"/>
  <c r="AS9" i="20"/>
  <c r="AV38" i="20"/>
  <c r="AU78" i="20"/>
  <c r="AW101" i="20"/>
  <c r="AM113" i="20"/>
  <c r="AP100" i="20"/>
  <c r="AV5" i="20"/>
  <c r="AU122" i="20"/>
  <c r="AS8" i="20"/>
  <c r="AN16" i="20"/>
  <c r="AN25" i="20"/>
  <c r="AO102" i="20"/>
  <c r="AW102" i="20"/>
  <c r="AO79" i="20"/>
  <c r="AN89" i="20"/>
  <c r="AW99" i="20"/>
  <c r="AM111" i="20"/>
  <c r="AV4" i="20"/>
  <c r="AU125" i="20"/>
  <c r="AS6" i="20"/>
  <c r="AN19" i="20"/>
  <c r="AQ41" i="20"/>
  <c r="AV132" i="20"/>
  <c r="AO82" i="20"/>
  <c r="AN91" i="20"/>
  <c r="AQ110" i="20"/>
  <c r="AV8" i="20"/>
  <c r="AU121" i="20"/>
  <c r="AQ133" i="20"/>
  <c r="AS7" i="20"/>
  <c r="AT141" i="20"/>
  <c r="AN24" i="20"/>
  <c r="AT90" i="20"/>
  <c r="AU79" i="20"/>
  <c r="AP99" i="20"/>
  <c r="AQ113" i="20"/>
  <c r="AV9" i="20"/>
  <c r="AU123" i="20"/>
  <c r="AT143" i="20"/>
  <c r="AN23" i="20"/>
  <c r="AS123" i="20"/>
  <c r="AO9" i="20"/>
  <c r="AT91" i="20"/>
  <c r="AQ52" i="20"/>
  <c r="AS112" i="20"/>
  <c r="AO98" i="20"/>
  <c r="AM18" i="20"/>
  <c r="AN102" i="20"/>
  <c r="AQ20" i="20"/>
  <c r="AT88" i="20"/>
  <c r="AT101" i="20"/>
  <c r="AM119" i="20"/>
  <c r="AU132" i="20"/>
  <c r="AM17" i="20"/>
  <c r="AW79" i="20"/>
  <c r="AO78" i="20"/>
  <c r="AN92" i="20"/>
  <c r="AR17" i="20"/>
  <c r="AP36" i="20"/>
  <c r="AN134" i="20"/>
  <c r="AN100" i="20"/>
  <c r="AU135" i="20"/>
  <c r="AM23" i="20"/>
  <c r="AT89" i="20"/>
  <c r="AR21" i="20"/>
  <c r="AW100" i="20"/>
  <c r="AP37" i="20"/>
  <c r="AT100" i="20"/>
  <c r="AN132" i="20"/>
  <c r="AP34" i="20"/>
  <c r="AW103" i="20"/>
  <c r="AU42" i="20"/>
  <c r="AQ23" i="20"/>
  <c r="AP66" i="20"/>
  <c r="AW82" i="20"/>
  <c r="AO80" i="20"/>
  <c r="AN88" i="20"/>
  <c r="AW121" i="20"/>
  <c r="AS71" i="20"/>
  <c r="AO103" i="20"/>
  <c r="AM134" i="20"/>
  <c r="AM19" i="20"/>
  <c r="AW77" i="20"/>
  <c r="AO77" i="20"/>
  <c r="AR16" i="20"/>
  <c r="AP32" i="20"/>
  <c r="AT103" i="20"/>
  <c r="AW123" i="20"/>
  <c r="AN133" i="20"/>
  <c r="AM121" i="20"/>
  <c r="AO99" i="20"/>
  <c r="AM135" i="20"/>
  <c r="AP35" i="20"/>
  <c r="AN101" i="20"/>
  <c r="AT98" i="20"/>
  <c r="AM21" i="20"/>
  <c r="AP38" i="20"/>
  <c r="AP43" i="20"/>
  <c r="AQ22" i="20"/>
  <c r="AP41" i="20"/>
  <c r="AW78" i="20"/>
  <c r="AR19" i="20"/>
  <c r="AM25" i="20"/>
  <c r="AR20" i="20"/>
  <c r="AP31" i="20"/>
  <c r="AN98" i="20"/>
  <c r="AQ37" i="20"/>
  <c r="AO6" i="20"/>
  <c r="AR31" i="20"/>
  <c r="AO134" i="20"/>
  <c r="AR51" i="20"/>
  <c r="AQ70" i="20"/>
  <c r="AU49" i="20"/>
  <c r="AR43" i="20"/>
  <c r="AQ32" i="20"/>
  <c r="AU68" i="20"/>
  <c r="AU59" i="20"/>
  <c r="AN109" i="20"/>
  <c r="AQ34" i="20"/>
  <c r="AQ43" i="20"/>
  <c r="AN78" i="20"/>
  <c r="AR34" i="20"/>
  <c r="AW43" i="20"/>
  <c r="AQ19" i="20"/>
  <c r="AU52" i="20"/>
  <c r="AN110" i="20"/>
  <c r="AW133" i="20"/>
  <c r="AR32" i="20"/>
  <c r="AR57" i="20"/>
  <c r="AM132" i="20"/>
  <c r="AU70" i="20"/>
  <c r="AW40" i="20"/>
  <c r="AU50" i="20"/>
  <c r="AN112" i="20"/>
  <c r="AR150" i="20"/>
  <c r="AQ40" i="20"/>
  <c r="AN81" i="20"/>
  <c r="AR132" i="20"/>
  <c r="AO150" i="20"/>
  <c r="AR68" i="20"/>
  <c r="AM69" i="20"/>
  <c r="AM24" i="20"/>
  <c r="AN82" i="20"/>
  <c r="AS124" i="20"/>
  <c r="AP40" i="20"/>
  <c r="AP42" i="20"/>
  <c r="AT102" i="20"/>
  <c r="AR58" i="20"/>
  <c r="AQ68" i="20"/>
  <c r="AQ17" i="20"/>
  <c r="AP144" i="20"/>
  <c r="AV135" i="20"/>
  <c r="AQ35" i="20"/>
  <c r="AQ42" i="20"/>
  <c r="AN79" i="20"/>
  <c r="AV24" i="20"/>
  <c r="AR39" i="20"/>
  <c r="AS121" i="20"/>
  <c r="AW20" i="20"/>
  <c r="AU71" i="20"/>
  <c r="AR120" i="20"/>
  <c r="AW32" i="20"/>
  <c r="AW135" i="20"/>
  <c r="AR60" i="20"/>
  <c r="AV89" i="20"/>
  <c r="AV113" i="20"/>
  <c r="AQ134" i="20"/>
  <c r="AU60" i="20"/>
  <c r="AU55" i="20"/>
  <c r="AN113" i="20"/>
  <c r="AS17" i="20"/>
  <c r="AR121" i="20"/>
  <c r="AQ38" i="20"/>
  <c r="AU92" i="20"/>
  <c r="AQ77" i="20"/>
  <c r="AO5" i="20"/>
  <c r="AV18" i="20"/>
  <c r="AR36" i="20"/>
  <c r="AR35" i="20"/>
  <c r="AS120" i="20"/>
  <c r="AS16" i="20"/>
  <c r="AO133" i="20"/>
  <c r="AU69" i="20"/>
  <c r="AW38" i="20"/>
  <c r="AW34" i="20"/>
  <c r="AR59" i="20"/>
  <c r="AR52" i="20"/>
  <c r="AU34" i="20"/>
  <c r="AM100" i="20"/>
  <c r="AQ71" i="20"/>
  <c r="AQ131" i="20"/>
  <c r="AU58" i="20"/>
  <c r="AU57" i="20"/>
  <c r="AS82" i="20"/>
  <c r="AT112" i="20"/>
  <c r="AW31" i="20"/>
  <c r="AS81" i="20"/>
  <c r="AQ31" i="20"/>
  <c r="AU88" i="20"/>
  <c r="AQ79" i="20"/>
  <c r="AR37" i="20"/>
  <c r="AR41" i="20"/>
  <c r="AS125" i="20"/>
  <c r="AS23" i="20"/>
  <c r="AO132" i="20"/>
  <c r="AU66" i="20"/>
  <c r="AR98" i="20"/>
  <c r="AW35" i="20"/>
  <c r="AW39" i="20"/>
  <c r="AR56" i="20"/>
  <c r="AR53" i="20"/>
  <c r="AU31" i="20"/>
  <c r="AM102" i="20"/>
  <c r="AQ67" i="20"/>
  <c r="AQ135" i="20"/>
  <c r="AV131" i="20"/>
  <c r="AU56" i="20"/>
  <c r="AS80" i="20"/>
  <c r="AO68" i="20"/>
  <c r="AW19" i="20"/>
  <c r="AR119" i="20"/>
  <c r="AS119" i="20"/>
  <c r="AU32" i="20"/>
  <c r="AR142" i="20"/>
  <c r="AQ36" i="20"/>
  <c r="AU90" i="20"/>
  <c r="AP69" i="20"/>
  <c r="AO71" i="20"/>
  <c r="AR33" i="20"/>
  <c r="AR101" i="20"/>
  <c r="AW36" i="20"/>
  <c r="AW37" i="20"/>
  <c r="AR50" i="20"/>
  <c r="AU102" i="20"/>
  <c r="AU39" i="20"/>
  <c r="AM99" i="20"/>
  <c r="AP141" i="20"/>
  <c r="AV133" i="20"/>
  <c r="AS77" i="20"/>
  <c r="AV80" i="20"/>
  <c r="AV20" i="20"/>
  <c r="AM90" i="20"/>
  <c r="AV90" i="20"/>
  <c r="AW150" i="20"/>
  <c r="AU89" i="20"/>
  <c r="AV22" i="20"/>
  <c r="AW134" i="20"/>
  <c r="AP68" i="20"/>
  <c r="AO66" i="20"/>
  <c r="AR99" i="20"/>
  <c r="AW33" i="20"/>
  <c r="AM92" i="20"/>
  <c r="AU99" i="20"/>
  <c r="AU35" i="20"/>
  <c r="AV91" i="20"/>
  <c r="AP142" i="20"/>
  <c r="AN4" i="20"/>
  <c r="AV77" i="20"/>
  <c r="AV33" i="20"/>
  <c r="AV34" i="20"/>
  <c r="AO25" i="20"/>
  <c r="AQ81" i="20"/>
  <c r="AO70" i="20"/>
  <c r="AV23" i="20"/>
  <c r="AQ125" i="20"/>
  <c r="AR131" i="20"/>
  <c r="AS19" i="20"/>
  <c r="AV119" i="20"/>
  <c r="AW17" i="20"/>
  <c r="AT78" i="20"/>
  <c r="AR100" i="20"/>
  <c r="AO92" i="20"/>
  <c r="AT21" i="20"/>
  <c r="AV67" i="20"/>
  <c r="AU100" i="20"/>
  <c r="AU43" i="20"/>
  <c r="AN42" i="20"/>
  <c r="AS42" i="20"/>
  <c r="AV109" i="20"/>
  <c r="AS98" i="20"/>
  <c r="AU144" i="20"/>
  <c r="AT119" i="20"/>
  <c r="AQ58" i="20"/>
  <c r="AN68" i="20"/>
  <c r="AM71" i="20"/>
  <c r="AN9" i="20"/>
  <c r="AV82" i="20"/>
  <c r="AV56" i="20"/>
  <c r="AR135" i="20"/>
  <c r="AV70" i="20"/>
  <c r="AV43" i="20"/>
  <c r="AV120" i="20"/>
  <c r="AT77" i="20"/>
  <c r="AT125" i="20"/>
  <c r="AN70" i="20"/>
  <c r="AV36" i="20"/>
  <c r="AQ59" i="20"/>
  <c r="AV42" i="20"/>
  <c r="AS32" i="20"/>
  <c r="AQ49" i="20"/>
  <c r="AR71" i="20"/>
  <c r="AO21" i="20"/>
  <c r="AT25" i="20"/>
  <c r="AS38" i="20"/>
  <c r="AM67" i="20"/>
  <c r="AV35" i="20"/>
  <c r="AP71" i="20"/>
  <c r="AO22" i="20"/>
  <c r="AQ82" i="20"/>
  <c r="AV17" i="20"/>
  <c r="AM142" i="20"/>
  <c r="AQ121" i="20"/>
  <c r="AS24" i="20"/>
  <c r="AV123" i="20"/>
  <c r="AW18" i="20"/>
  <c r="AT81" i="20"/>
  <c r="AR123" i="20"/>
  <c r="AQ151" i="20"/>
  <c r="AT19" i="20"/>
  <c r="AU103" i="20"/>
  <c r="AU40" i="20"/>
  <c r="AU37" i="20"/>
  <c r="AR141" i="20"/>
  <c r="AS43" i="20"/>
  <c r="AV110" i="20"/>
  <c r="AP5" i="20"/>
  <c r="AU141" i="20"/>
  <c r="AT122" i="20"/>
  <c r="AQ56" i="20"/>
  <c r="AN66" i="20"/>
  <c r="AM68" i="20"/>
  <c r="AV78" i="20"/>
  <c r="AV59" i="20"/>
  <c r="AR134" i="20"/>
  <c r="AV40" i="20"/>
  <c r="AP4" i="20"/>
  <c r="AV37" i="20"/>
  <c r="AP70" i="20"/>
  <c r="AO18" i="20"/>
  <c r="AQ78" i="20"/>
  <c r="AV21" i="20"/>
  <c r="AM143" i="20"/>
  <c r="AS131" i="20"/>
  <c r="AQ123" i="20"/>
  <c r="AW70" i="20"/>
  <c r="AS20" i="20"/>
  <c r="AV121" i="20"/>
  <c r="AW23" i="20"/>
  <c r="AR102" i="20"/>
  <c r="AR124" i="20"/>
  <c r="AM89" i="20"/>
  <c r="AV68" i="20"/>
  <c r="AU101" i="20"/>
  <c r="AU33" i="20"/>
  <c r="AU36" i="20"/>
  <c r="AR144" i="20"/>
  <c r="AV112" i="20"/>
  <c r="AS101" i="20"/>
  <c r="AR8" i="20"/>
  <c r="AQ54" i="20"/>
  <c r="AN69" i="20"/>
  <c r="AT151" i="20"/>
  <c r="AM66" i="20"/>
  <c r="AV79" i="20"/>
  <c r="AV50" i="20"/>
  <c r="AV41" i="20"/>
  <c r="AV71" i="20"/>
  <c r="AN71" i="20"/>
  <c r="AR70" i="20"/>
  <c r="AT79" i="20"/>
  <c r="AS102" i="20"/>
  <c r="AT121" i="20"/>
  <c r="AQ122" i="20"/>
  <c r="AV32" i="20"/>
  <c r="AO23" i="20"/>
  <c r="AV25" i="20"/>
  <c r="AM144" i="20"/>
  <c r="AS133" i="20"/>
  <c r="AW66" i="20"/>
  <c r="AS22" i="20"/>
  <c r="AV122" i="20"/>
  <c r="AW25" i="20"/>
  <c r="AU38" i="20"/>
  <c r="AR4" i="20"/>
  <c r="AQ57" i="20"/>
  <c r="AV58" i="20"/>
  <c r="AP50" i="20"/>
  <c r="AP81" i="20"/>
  <c r="AT33" i="20"/>
  <c r="AM22" i="20"/>
  <c r="AW131" i="20"/>
  <c r="AT22" i="20"/>
  <c r="AN39" i="20"/>
  <c r="AQ24" i="20"/>
  <c r="AN120" i="20"/>
  <c r="AV16" i="20"/>
  <c r="AS21" i="20"/>
  <c r="AW21" i="20"/>
  <c r="AW42" i="20"/>
  <c r="AN143" i="20"/>
  <c r="AQ16" i="20"/>
  <c r="AS79" i="20"/>
  <c r="AN141" i="20"/>
  <c r="AN37" i="20"/>
  <c r="AN31" i="20"/>
  <c r="AT5" i="20"/>
  <c r="AN40" i="20"/>
  <c r="AT9" i="20"/>
  <c r="AN43" i="20"/>
  <c r="AQ53" i="20"/>
  <c r="AQ50" i="20"/>
  <c r="AR66" i="20"/>
  <c r="AT10" i="20"/>
  <c r="AR79" i="20"/>
  <c r="AV49" i="20"/>
  <c r="AV54" i="20"/>
  <c r="AS135" i="20"/>
  <c r="AT131" i="20"/>
  <c r="AO19" i="20"/>
  <c r="AS134" i="20"/>
  <c r="AT133" i="20"/>
  <c r="AN33" i="20"/>
  <c r="AQ60" i="20"/>
  <c r="AR69" i="20"/>
  <c r="AT4" i="20"/>
  <c r="AR80" i="20"/>
  <c r="AV53" i="20"/>
  <c r="AM151" i="20"/>
  <c r="AN41" i="20"/>
  <c r="AN35" i="20"/>
  <c r="AQ51" i="20"/>
  <c r="AT8" i="20"/>
  <c r="AR82" i="20"/>
  <c r="AV51" i="20"/>
  <c r="AN144" i="20"/>
  <c r="AN38" i="20"/>
  <c r="AN36" i="20"/>
  <c r="AT6" i="20"/>
  <c r="AR78" i="20"/>
  <c r="AN34" i="20"/>
  <c r="AR77" i="20"/>
  <c r="AT17" i="20"/>
  <c r="AT18" i="20"/>
  <c r="AS40" i="20"/>
  <c r="AS41" i="20"/>
  <c r="AP10" i="20"/>
  <c r="AR10" i="20"/>
  <c r="AQ120" i="20"/>
  <c r="AS33" i="20"/>
  <c r="AR6" i="20"/>
  <c r="AQ124" i="20"/>
  <c r="AW68" i="20"/>
  <c r="AT80" i="20"/>
  <c r="AT20" i="20"/>
  <c r="AS37" i="20"/>
  <c r="AS36" i="20"/>
  <c r="AP6" i="20"/>
  <c r="AR7" i="20"/>
  <c r="AV142" i="20"/>
  <c r="AQ7" i="20"/>
  <c r="AT23" i="20"/>
  <c r="AS34" i="20"/>
  <c r="AP9" i="20"/>
  <c r="AV141" i="20"/>
  <c r="AT24" i="20"/>
  <c r="AS39" i="20"/>
  <c r="AS31" i="20"/>
  <c r="AP7" i="20"/>
  <c r="AR40" i="20"/>
  <c r="AS143" i="20"/>
  <c r="AM101" i="20"/>
  <c r="AS113" i="20"/>
  <c r="AP119" i="20"/>
  <c r="AP21" i="20"/>
  <c r="AO42" i="20"/>
  <c r="AP25" i="20"/>
  <c r="AM98" i="20"/>
  <c r="AP54" i="20"/>
  <c r="AP134" i="20"/>
  <c r="AP135" i="20"/>
  <c r="AP59" i="20"/>
  <c r="AP51" i="20"/>
  <c r="AS18" i="20"/>
  <c r="AW142" i="20"/>
  <c r="AP80" i="20"/>
  <c r="AQ21" i="20"/>
  <c r="AO40" i="20"/>
  <c r="AN7" i="20"/>
  <c r="AP60" i="20"/>
  <c r="AP57" i="20"/>
  <c r="AP88" i="20"/>
  <c r="AP20" i="20"/>
  <c r="AP133" i="20"/>
  <c r="AM53" i="20"/>
  <c r="AW56" i="20"/>
  <c r="AW49" i="20"/>
  <c r="AW55" i="20"/>
  <c r="AW51" i="20"/>
  <c r="AW53" i="20"/>
  <c r="AW58" i="20"/>
  <c r="AW50" i="20"/>
  <c r="AW57" i="20"/>
  <c r="AW54" i="20"/>
  <c r="AW59" i="20"/>
  <c r="AW60" i="20"/>
  <c r="AW52" i="20"/>
  <c r="AO38" i="20"/>
  <c r="AR110" i="20"/>
  <c r="AW141" i="20"/>
  <c r="AM39" i="20"/>
  <c r="AP52" i="20"/>
  <c r="AP91" i="20"/>
  <c r="AP22" i="20"/>
  <c r="AP131" i="20"/>
  <c r="AM57" i="20"/>
  <c r="AW143" i="20"/>
  <c r="AU17" i="20"/>
  <c r="AM43" i="20"/>
  <c r="AN5" i="20"/>
  <c r="AP55" i="20"/>
  <c r="AP90" i="20"/>
  <c r="AP18" i="20"/>
  <c r="AP19" i="20"/>
  <c r="AP77" i="20"/>
  <c r="AT42" i="20"/>
  <c r="AU21" i="20"/>
  <c r="AS142" i="20"/>
  <c r="AP79" i="20"/>
  <c r="AM36" i="20"/>
  <c r="AN8" i="20"/>
  <c r="AP56" i="20"/>
  <c r="AP89" i="20"/>
  <c r="AP16" i="20"/>
  <c r="AP24" i="20"/>
  <c r="AP17" i="20"/>
  <c r="AW112" i="20"/>
  <c r="AU18" i="20"/>
  <c r="AS141" i="20"/>
  <c r="AP78" i="20"/>
  <c r="AT41" i="20"/>
  <c r="AP49" i="20"/>
  <c r="AT34" i="20"/>
  <c r="AO34" i="20"/>
  <c r="AP58" i="20"/>
  <c r="AW10" i="20"/>
  <c r="AM50" i="20"/>
  <c r="AM56" i="20"/>
  <c r="AW4" i="20"/>
  <c r="AR112" i="20"/>
  <c r="AU20" i="20"/>
  <c r="AT110" i="20"/>
  <c r="AM31" i="20"/>
  <c r="AM42" i="20"/>
  <c r="AT39" i="20"/>
  <c r="AT38" i="20"/>
  <c r="AO39" i="20"/>
  <c r="AO31" i="20"/>
  <c r="AV99" i="20"/>
  <c r="AQ4" i="20"/>
  <c r="AM60" i="20"/>
  <c r="AR113" i="20"/>
  <c r="AU24" i="20"/>
  <c r="AT111" i="20"/>
  <c r="AM40" i="20"/>
  <c r="AM38" i="20"/>
  <c r="AT43" i="20"/>
  <c r="AO36" i="20"/>
  <c r="AO33" i="20"/>
  <c r="AV103" i="20"/>
  <c r="AQ5" i="20"/>
  <c r="AM54" i="20"/>
  <c r="AW5" i="20"/>
  <c r="AN124" i="20"/>
  <c r="AW9" i="20"/>
  <c r="AN125" i="20"/>
  <c r="AR109" i="20"/>
  <c r="AU25" i="20"/>
  <c r="AT109" i="20"/>
  <c r="AM34" i="20"/>
  <c r="AM37" i="20"/>
  <c r="AT36" i="20"/>
  <c r="AO43" i="20"/>
  <c r="AO32" i="20"/>
  <c r="AV102" i="20"/>
  <c r="AQ8" i="20"/>
  <c r="AW113" i="20"/>
  <c r="AN119" i="20"/>
  <c r="AU23" i="20"/>
  <c r="AM35" i="20"/>
  <c r="AM32" i="20"/>
  <c r="AT31" i="20"/>
  <c r="AO37" i="20"/>
  <c r="AV100" i="20"/>
  <c r="AQ9" i="20"/>
  <c r="AW110" i="20"/>
  <c r="AM52" i="20"/>
  <c r="AM58" i="20"/>
  <c r="AW8" i="20"/>
  <c r="AN122" i="20"/>
  <c r="AW6" i="20"/>
  <c r="AN121" i="20"/>
  <c r="AU16" i="20"/>
  <c r="AM33" i="20"/>
  <c r="AT37" i="20"/>
  <c r="AT40" i="20"/>
  <c r="AO41" i="20"/>
  <c r="AV101" i="20"/>
  <c r="AQ10" i="20"/>
  <c r="AW109" i="20"/>
  <c r="AM51" i="20"/>
  <c r="AU19" i="20"/>
  <c r="AT35" i="20"/>
  <c r="AM59" i="20"/>
  <c r="AM49" i="20"/>
  <c r="AP123" i="20"/>
  <c r="AP121" i="20"/>
  <c r="AP120" i="20"/>
  <c r="AP125" i="20"/>
  <c r="AP124" i="20"/>
  <c r="AW24" i="20"/>
  <c r="AQ144" i="20"/>
  <c r="AQ141" i="20"/>
  <c r="AQ143" i="20"/>
  <c r="AP112" i="20"/>
  <c r="AP113" i="20"/>
  <c r="AP109" i="20"/>
  <c r="AN55" i="20"/>
  <c r="AN54" i="20"/>
  <c r="AN52" i="20"/>
  <c r="AN60" i="20"/>
  <c r="AN51" i="20"/>
  <c r="AN58" i="20"/>
  <c r="AN57" i="20"/>
  <c r="AN53" i="20"/>
  <c r="AN50" i="20"/>
  <c r="AN59" i="20"/>
  <c r="AN56" i="20"/>
  <c r="AN49" i="20"/>
  <c r="AP110" i="20"/>
</calcChain>
</file>

<file path=xl/sharedStrings.xml><?xml version="1.0" encoding="utf-8"?>
<sst xmlns="http://schemas.openxmlformats.org/spreadsheetml/2006/main" count="4797" uniqueCount="1404">
  <si>
    <t>สูตรคำนวนข้อมูลหมวดค่าใช้จ่าย</t>
  </si>
  <si>
    <t>ลำดับ</t>
  </si>
  <si>
    <t>หมวดค่าใช้จ่าย</t>
  </si>
  <si>
    <t>ค่าใช้จ่าย(บาท)/RW</t>
  </si>
  <si>
    <t>%diff ค่าเฉลี่ย/ปชก.</t>
  </si>
  <si>
    <t>บุคลากรรวม</t>
  </si>
  <si>
    <t xml:space="preserve">  = ค่าใช้จ่ายในหมวดบุคลากรรวม หารด้วย Adj.RW รวม(Quick Method)</t>
  </si>
  <si>
    <t xml:space="preserve"> = (ค่าใช้จ่าย(บาท)/RWในหมวดบุคลากรรวมของร.พ. - ค่าเฉลี่ยค่าใช้จ่าย(บาท)/RWในหมวดบุคลากรรวมของกลุ่มร.พ.นั้น) คูณ 100 หารด้วยค่าเฉลี่ยค่าใช้จ่าย(บาท)/RWในหมวดบุคลากรรวมของกลุ่มร.พ.นั้น</t>
  </si>
  <si>
    <t>ค่าฝึกอบรม</t>
  </si>
  <si>
    <t xml:space="preserve">  = ค่าใช้จ่ายในหมวดค่าฝึกอบรม หารด้วย Adj.RW รวม(Quick Method)</t>
  </si>
  <si>
    <t xml:space="preserve"> = (ค่าใช้จ่าย(บาท)/RWในหมวดค่าฝึกอบรมของร.พ. - ค่าเฉลี่ยค่าใช้จ่าย(บาท)/RWในหมวดค่าฝึกอบรมของกลุ่มร.พ.นั้น) คูณ 100 หารด้วยค่าเฉลี่ยค่าใช้จ่าย(บาท)/RWในหมวดค่าฝึกอบรมของกลุ่มร.พ.นั้น</t>
  </si>
  <si>
    <t>ยาใช้ไป</t>
  </si>
  <si>
    <t xml:space="preserve">  = ค่าใช้จ่ายในหมวดยาใช้ไป หารด้วย Adj.RW รวม(Quick Method)</t>
  </si>
  <si>
    <t xml:space="preserve"> = (ค่าใช้จ่าย(บาท)/RWในหมวดยาใช้ไปของร.พ. - ค่าเฉลี่ยค่าใช้จ่าย(บาท)/RWในหมวดยาใช้ไปของกลุ่มร.พ.นั้น) คูณ 100 หารด้วยค่าเฉลี่ยค่าใช้จ่าย(บาท)/RWในหมวดยาใช้ไปของกลุ่มร.พ.นั้น</t>
  </si>
  <si>
    <t>เวชภัณฑ์ที่ไม่ใช่ยา</t>
  </si>
  <si>
    <t xml:space="preserve">  = ค่าใช้จ่ายในหมวดเวชภัณฑ์ที่ไม่ใช่ยา หารด้วย Adj.RW รวม(Quick Method)</t>
  </si>
  <si>
    <t xml:space="preserve"> = (ค่าใช้จ่าย(บาท)/RWในหมวดเวชภัณฑ์ที่ไม่ใช่ยาของร.พ. - ค่าเฉลี่ยค่าใช้จ่าย(บาท)/RWในหมวดเวชภัณฑ์ที่ไม่ใช่ยาของกลุ่มร.พ.นั้น) คูณ 100 หารด้วยค่าเฉลี่ยค่าใช้จ่าย(บาท)/RWในหมวดเวชภัณฑ์ที่ไม่ใช่ยาของกลุ่มร.พ.นั้น</t>
  </si>
  <si>
    <t>วัสดุการแพทย์</t>
  </si>
  <si>
    <t xml:space="preserve">  = ค่าใช้จ่ายในหมวดวัสดุการแพทย์ หารด้วย Adj.RW รวม(Quick Method)</t>
  </si>
  <si>
    <t xml:space="preserve"> = (ค่าใช้จ่าย(บาท)/RWในหมวดวัสดุการแพทย์ของร.พ. - ค่าเฉลี่ยค่าใช้จ่าย(บาท)/RWในหมวดวัสดุการแพทย์ของกลุ่มร.พ.นั้น) คูณ 100 หารด้วยค่าเฉลี่ยค่าใช้จ่าย(บาท)/RWในหมวดวัสดุการแพทย์ของกลุ่มร.พ.นั้น</t>
  </si>
  <si>
    <t xml:space="preserve">วัสดุวิทยาศาสตร์ </t>
  </si>
  <si>
    <t xml:space="preserve">  = ค่าใช้จ่ายในหมวดวัสดุวิทยาศาสตร์  หารด้วย Adj.RW รวม(Quick Method)</t>
  </si>
  <si>
    <t xml:space="preserve"> = (ค่าใช้จ่าย(บาท)/RWในหมวดวัสดุวิทยาศาสตร์ของร.พ. - ค่าเฉลี่ยค่าใช้จ่าย(บาท)/RWในหมวดวัสดุวิทยาศาสตร์ของกลุ่มร.พ.นั้น) คูณ 100 หารด้วยค่าเฉลี่ยค่าใช้จ่าย(บาท)/RWในหมวดวัสดุวิทยาศาสตร์ของกลุ่มร.พ.นั้น</t>
  </si>
  <si>
    <t>วัสดุอื่น</t>
  </si>
  <si>
    <t xml:space="preserve">  = ค่าใช้จ่ายในหมวดวัสดุอื่น หารด้วย Adj.RW รวม(Quick Method)</t>
  </si>
  <si>
    <t xml:space="preserve"> = (ค่าใช้จ่าย(บาท)/RWในหมวดวัสดุอื่นของร.พ. - ค่าเฉลี่ยค่าใช้จ่าย(บาท)/RWในหมวดวัสดุอื่นของกลุ่มร.พ.นั้น) คูณ 100 หารด้วยค่าเฉลี่ยค่าใช้จ่าย(บาท)/RWในหมวดวัสดุอื่นของกลุ่มร.พ.นั้น</t>
  </si>
  <si>
    <t>ซ่อมแซม/จ้างเหมา</t>
  </si>
  <si>
    <t xml:space="preserve">  = ค่าใช้จ่ายในหมวดซ่อมแซม/จ้างเหมา หารด้วย Adj.RW รวม(Quick Method)</t>
  </si>
  <si>
    <t xml:space="preserve"> = (ค่าใช้จ่าย(บาท)/RWในหมวดซ่อมแซม/จ้างเหมาของร.พ. - ค่าเฉลี่ยค่าใช้จ่าย(บาท)/RWในหมวดซ่อมแซม/จ้างเหมาของกลุ่มร.พ.นั้น) คูณ 100 หารด้วยค่าเฉลี่ยค่าใช้จ่าย(บาท)/RWในหมวดซ่อมแซม/จ้างเหมาของกลุ่มร.พ.นั้น</t>
  </si>
  <si>
    <t>จ้างตรวจLAB</t>
  </si>
  <si>
    <t xml:space="preserve">  = ค่าใช้จ่ายในหมวดจ้างตรวจLAB หารด้วย Adj.RW รวม(Quick Method)</t>
  </si>
  <si>
    <t xml:space="preserve"> = (ค่าใช้จ่าย(บาท)/RWในหมวดจ้างตรวจLABของร.พ. - ค่าเฉลี่ยค่าใช้จ่าย(บาท)/RWในหมวดจ้างตรวจLABของกลุ่มร.พ.นั้น) คูณ 100 หารด้วยค่าเฉลี่ยค่าใช้จ่าย(บาท)/RWในหมวดจ้างตรวจLABของกลุ่มร.พ.นั้น</t>
  </si>
  <si>
    <t>ค่าสาธารณูปโภค</t>
  </si>
  <si>
    <t xml:space="preserve">  = ค่าใช้จ่ายในหมวดค่าสาธารณูปโภค หารด้วย Adj.RW รวม(Quick Method)</t>
  </si>
  <si>
    <t xml:space="preserve"> = (ค่าใช้จ่าย(บาท)/RWในหมวดค่าสาธารณูปโภคของร.พ. - ค่าเฉลี่ยค่าใช้จ่าย(บาท)/RWในหมวดค่าสาธารณูปโภคของกลุ่มร.พ.นั้น) คูณ 100 หารด้วยค่าเฉลี่ยค่าใช้จ่าย(บาท)/RWในหมวดค่าสาธารณูปโภคของกลุ่มร.พ.นั้น</t>
  </si>
  <si>
    <t>ค่าใช้สอยอื่นๆ</t>
  </si>
  <si>
    <t xml:space="preserve">  = ค่าใช้จ่ายในหมวดค่าใช้สอยอื่นๆ หารด้วย Adj.RW รวม(Quick Method)</t>
  </si>
  <si>
    <t xml:space="preserve"> = (ค่าใช้จ่าย(บาท)/RWในหมวดค่าใช้สอยอื่นๆของร.พ. - ค่าเฉลี่ยค่าใช้จ่าย(บาท)/RWในหมวดค่าใช้สอยอื่นๆของกลุ่มร.พ.นั้น) คูณ 100 หารด้วยค่าเฉลี่ยค่าใช้จ่าย(บาท)/RWในหมวดค่าใช้สอยอื่นๆของกลุ่มร.พ.นั้น</t>
  </si>
  <si>
    <t>ค่าใช้จ่ายอื่นๆ</t>
  </si>
  <si>
    <t xml:space="preserve">  = ค่าใช้จ่ายในหมวดค่าใช้จ่ายอื่นๆ หารด้วย Adj.RW รวม(Quick Method)</t>
  </si>
  <si>
    <t xml:space="preserve"> = (ค่าใช้จ่าย(บาท)/RWในหมวดค่าใช้จ่ายอื่นๆของร.พ. - ค่าเฉลี่ยค่าใช้จ่าย(บาท)/RWในหมวดค่าใช้จ่ายอื่นๆของกลุ่มร.พ.นั้น) คูณ 100 หารด้วยค่าเฉลี่ยค่าใช้จ่าย(บาท)/RWในหมวดค่าใช้จ่ายอื่นๆของกลุ่มร.พ.นั้น</t>
  </si>
  <si>
    <r>
      <t>หมายเหตุ</t>
    </r>
    <r>
      <rPr>
        <sz val="12"/>
        <color indexed="8"/>
        <rFont val="Tahoma"/>
        <family val="2"/>
        <charset val="222"/>
      </rPr>
      <t xml:space="preserve"> : Factor Quick Method ในการคำนวนหาค่า Adj.RW รวม คือ รพ.ศูนย์/รพ.ทั่วไป = 14, รพช.ขนาดใหญ่ = 17, รพช.ขนาดกลาง/เล็ก = 21</t>
    </r>
  </si>
  <si>
    <t>จังหวัด</t>
  </si>
  <si>
    <t>โรงพยาบาล</t>
  </si>
  <si>
    <t>Factor</t>
  </si>
  <si>
    <t>อุดรธานี</t>
  </si>
  <si>
    <t>ห้วยเกิ้ง</t>
  </si>
  <si>
    <t>หนองคาย</t>
  </si>
  <si>
    <t>โพธิ์ตาก</t>
  </si>
  <si>
    <t>สกลนคร</t>
  </si>
  <si>
    <t>นิคมน้ำอูน</t>
  </si>
  <si>
    <t>นครพนม</t>
  </si>
  <si>
    <t>วังยาง</t>
  </si>
  <si>
    <t>เลย</t>
  </si>
  <si>
    <t>นาแห้ว</t>
  </si>
  <si>
    <t>บึงกาฬ</t>
  </si>
  <si>
    <t>บุ่งคล้า</t>
  </si>
  <si>
    <t>นาทม</t>
  </si>
  <si>
    <t>ประจักษ์ศิลปาคม</t>
  </si>
  <si>
    <t>กู่แก้ว</t>
  </si>
  <si>
    <t>สระใคร</t>
  </si>
  <si>
    <t>เต่างอย</t>
  </si>
  <si>
    <t>หนองหิน</t>
  </si>
  <si>
    <t>หนองแสง</t>
  </si>
  <si>
    <t>รัตนวาปี</t>
  </si>
  <si>
    <t>ภูเรือ</t>
  </si>
  <si>
    <t>เฝ้าไร่</t>
  </si>
  <si>
    <t>นายูง</t>
  </si>
  <si>
    <t>ศรีเชียงใหม่</t>
  </si>
  <si>
    <t>ปลาปาก</t>
  </si>
  <si>
    <t>พิบูลย์รักษ์</t>
  </si>
  <si>
    <t>นาด้วง</t>
  </si>
  <si>
    <t>สร้างคอม</t>
  </si>
  <si>
    <t>ท่าอุเทน</t>
  </si>
  <si>
    <t>บ้านแพง</t>
  </si>
  <si>
    <t>สังคม</t>
  </si>
  <si>
    <t>ไชยวาน</t>
  </si>
  <si>
    <t>ภูหลวง</t>
  </si>
  <si>
    <t>ส่องดาว</t>
  </si>
  <si>
    <t>กุดบาก</t>
  </si>
  <si>
    <t>โพนสวรรค์</t>
  </si>
  <si>
    <t>ทุ่งฝน</t>
  </si>
  <si>
    <t>เจริญศิลป์</t>
  </si>
  <si>
    <t>นาหว้า</t>
  </si>
  <si>
    <t>ศรีวิไล</t>
  </si>
  <si>
    <t>โพนนาแก้ว</t>
  </si>
  <si>
    <t>วาริชภูมิ</t>
  </si>
  <si>
    <t>เอราวัณ</t>
  </si>
  <si>
    <t>หนองบัวลำภู</t>
  </si>
  <si>
    <t>นาวังฯ</t>
  </si>
  <si>
    <t>เรณูนคร</t>
  </si>
  <si>
    <t>กุสุมาลย์</t>
  </si>
  <si>
    <t>ศรีธาตุ</t>
  </si>
  <si>
    <t>ท่าลี่</t>
  </si>
  <si>
    <t>คำตากล้า</t>
  </si>
  <si>
    <t>โคกศรีสุพรรณ</t>
  </si>
  <si>
    <t>ปากชม</t>
  </si>
  <si>
    <t>ภูกระดึง</t>
  </si>
  <si>
    <t>บึงโขงหลง</t>
  </si>
  <si>
    <t>โนนสัง</t>
  </si>
  <si>
    <t>โนนสะอาด</t>
  </si>
  <si>
    <t>ปากคาด</t>
  </si>
  <si>
    <t>ธาตุพนม</t>
  </si>
  <si>
    <t>พรเจริญ</t>
  </si>
  <si>
    <t>ผาขาว</t>
  </si>
  <si>
    <t>วังสามหมอ</t>
  </si>
  <si>
    <t>นาแก</t>
  </si>
  <si>
    <t>โซ่พิสัย</t>
  </si>
  <si>
    <t>หนองวัวซอ</t>
  </si>
  <si>
    <t>สุวรรณคูหา</t>
  </si>
  <si>
    <t>กุดจับ</t>
  </si>
  <si>
    <t>เชียงคาน</t>
  </si>
  <si>
    <t>น้ำโสม</t>
  </si>
  <si>
    <t>ศรีสงคราม</t>
  </si>
  <si>
    <t>บ้านม่วง</t>
  </si>
  <si>
    <t>นากลาง</t>
  </si>
  <si>
    <t>ด่านซ้าย</t>
  </si>
  <si>
    <t>พังโคน</t>
  </si>
  <si>
    <t>เซกา</t>
  </si>
  <si>
    <t>อากาศอำนวย</t>
  </si>
  <si>
    <t>โพนพิสัย</t>
  </si>
  <si>
    <t>ศรีบุญเรือง</t>
  </si>
  <si>
    <t>เพ็ญ</t>
  </si>
  <si>
    <t>วังสะพุง</t>
  </si>
  <si>
    <t>หนองหาน</t>
  </si>
  <si>
    <t>บ้านผือ</t>
  </si>
  <si>
    <t>บ้านดุง</t>
  </si>
  <si>
    <t>วานรนิวาส</t>
  </si>
  <si>
    <t>กุมภวาปี</t>
  </si>
  <si>
    <t>สว่างแดนดิน</t>
  </si>
  <si>
    <t>ท่าบ่อ</t>
  </si>
  <si>
    <t>ประจักษ์</t>
  </si>
  <si>
    <t>พระอาจารย์แบนฯ</t>
  </si>
  <si>
    <t>พระอาจารย์ฝั้น</t>
  </si>
  <si>
    <t>กลุ่ม 1</t>
  </si>
  <si>
    <t>รายได้(บาท)/ปชก.</t>
  </si>
  <si>
    <t>&gt;Mean-1SD</t>
  </si>
  <si>
    <t>เหมาจ่ายรายหัว UC</t>
  </si>
  <si>
    <t>เรียกเก็บUC/กองทุนUC/EMS/Covid</t>
  </si>
  <si>
    <t>ประกันสังคม</t>
  </si>
  <si>
    <t>ข้าราชการ</t>
  </si>
  <si>
    <t>พรบ.</t>
  </si>
  <si>
    <t>ชำระเงินเอง</t>
  </si>
  <si>
    <t>งบบุคลากร</t>
  </si>
  <si>
    <t>ค่าเฉลี่ยของกลุ่ม</t>
  </si>
  <si>
    <t>mean-1SD</t>
  </si>
  <si>
    <t>กลุ่ม 2</t>
  </si>
  <si>
    <t>กลุ่ม 3</t>
  </si>
  <si>
    <t>กลุ่ม 4</t>
  </si>
  <si>
    <t>กลุ่ม 5</t>
  </si>
  <si>
    <t>กลุ่ม 6</t>
  </si>
  <si>
    <t>กลุ่ม 7</t>
  </si>
  <si>
    <t>กลุ่ม 8</t>
  </si>
  <si>
    <t>กลุ่ม 9</t>
  </si>
  <si>
    <t>กลุ่ม 10</t>
  </si>
  <si>
    <t>กลุ่ม 11</t>
  </si>
  <si>
    <t>กลุ่ม 12</t>
  </si>
  <si>
    <t>กลุ่ม 13</t>
  </si>
  <si>
    <t>11050</t>
  </si>
  <si>
    <t>11016</t>
  </si>
  <si>
    <t>11033</t>
  </si>
  <si>
    <t>28778</t>
  </si>
  <si>
    <t>11094</t>
  </si>
  <si>
    <t>40840</t>
  </si>
  <si>
    <t>รหัส</t>
  </si>
  <si>
    <t>25058</t>
  </si>
  <si>
    <t>25059</t>
  </si>
  <si>
    <t>21356</t>
  </si>
  <si>
    <t>11100</t>
  </si>
  <si>
    <t>11107</t>
  </si>
  <si>
    <t>11040</t>
  </si>
  <si>
    <t>11041</t>
  </si>
  <si>
    <t>11043</t>
  </si>
  <si>
    <t>11046</t>
  </si>
  <si>
    <t>11047</t>
  </si>
  <si>
    <t>11048</t>
  </si>
  <si>
    <t>11049</t>
  </si>
  <si>
    <t>10704</t>
  </si>
  <si>
    <t>10991</t>
  </si>
  <si>
    <t>10992</t>
  </si>
  <si>
    <t>10993</t>
  </si>
  <si>
    <t>10994</t>
  </si>
  <si>
    <t>23367</t>
  </si>
  <si>
    <t>10671</t>
  </si>
  <si>
    <t>11013</t>
  </si>
  <si>
    <t>11014</t>
  </si>
  <si>
    <t>11015</t>
  </si>
  <si>
    <t>11017</t>
  </si>
  <si>
    <t>11018</t>
  </si>
  <si>
    <t>11019</t>
  </si>
  <si>
    <t>11020</t>
  </si>
  <si>
    <t>11021</t>
  </si>
  <si>
    <t>11022</t>
  </si>
  <si>
    <t>11023</t>
  </si>
  <si>
    <t>11024</t>
  </si>
  <si>
    <t>11025</t>
  </si>
  <si>
    <t>11026</t>
  </si>
  <si>
    <t>11027</t>
  </si>
  <si>
    <t>11028</t>
  </si>
  <si>
    <t>11029</t>
  </si>
  <si>
    <t>11446</t>
  </si>
  <si>
    <t>10705</t>
  </si>
  <si>
    <t>11030</t>
  </si>
  <si>
    <t>11031</t>
  </si>
  <si>
    <t>11032</t>
  </si>
  <si>
    <t>11034</t>
  </si>
  <si>
    <t>11035</t>
  </si>
  <si>
    <t>11036</t>
  </si>
  <si>
    <t>11037</t>
  </si>
  <si>
    <t>11038</t>
  </si>
  <si>
    <t>11039</t>
  </si>
  <si>
    <t>11447</t>
  </si>
  <si>
    <t>14133</t>
  </si>
  <si>
    <t>28861</t>
  </si>
  <si>
    <t>10706</t>
  </si>
  <si>
    <t>11042</t>
  </si>
  <si>
    <t>11044</t>
  </si>
  <si>
    <t>11045</t>
  </si>
  <si>
    <t>11448</t>
  </si>
  <si>
    <t>28811</t>
  </si>
  <si>
    <t>28815</t>
  </si>
  <si>
    <t>10710</t>
  </si>
  <si>
    <t>11089</t>
  </si>
  <si>
    <t>11090</t>
  </si>
  <si>
    <t>11091</t>
  </si>
  <si>
    <t>11092</t>
  </si>
  <si>
    <t>11093</t>
  </si>
  <si>
    <t>11095</t>
  </si>
  <si>
    <t>11096</t>
  </si>
  <si>
    <t>11097</t>
  </si>
  <si>
    <t>11098</t>
  </si>
  <si>
    <t>11099</t>
  </si>
  <si>
    <t>11101</t>
  </si>
  <si>
    <t>11102</t>
  </si>
  <si>
    <t>11103</t>
  </si>
  <si>
    <t>11450</t>
  </si>
  <si>
    <t>21323</t>
  </si>
  <si>
    <t>10711</t>
  </si>
  <si>
    <t>11104</t>
  </si>
  <si>
    <t>11105</t>
  </si>
  <si>
    <t>11106</t>
  </si>
  <si>
    <t>11108</t>
  </si>
  <si>
    <t>11109</t>
  </si>
  <si>
    <t>11110</t>
  </si>
  <si>
    <t>11111</t>
  </si>
  <si>
    <t>11112</t>
  </si>
  <si>
    <t>11451</t>
  </si>
  <si>
    <t>กลุ่มที่</t>
  </si>
  <si>
    <t>รวมค่าใช้จ่าย/RW</t>
  </si>
  <si>
    <t>สูตรคำนวนข้อมูลหมวดรายได้</t>
  </si>
  <si>
    <t>หมวดรายได้</t>
  </si>
  <si>
    <t xml:space="preserve">  = รายได้ในหมวดเหมาจ่ายรายหัว UC หารด้วยประชากร UC ในพื้นที่รับผิดชอบ</t>
  </si>
  <si>
    <t xml:space="preserve"> = (รายได้(บาท)/ปชก.ในหมวดเหมาจ่ายรายหัว UC ของร.พ. - ค่าเฉลี่ยรายได้(บาท)/ปชก.ในหมวดเหมาจ่ายรายหัว UC ของกลุ่มร.พ.นั้น) คูณ 100 หารด้วยค่าเฉลี่ยรายได้(บาท)/ปชก.ในหมวดเหมาจ่ายรายหัว UC ของกลุ่มร.พ.นั้น</t>
  </si>
  <si>
    <t>เรียกเก็บUC/กองทุนUC/EMS</t>
  </si>
  <si>
    <t xml:space="preserve">  = รายได้ในหมวดเรียกเก็บUC/กองทุนUC/EMS หารด้วยประชากร UC ในพื้นที่รับผิดชอบ</t>
  </si>
  <si>
    <t xml:space="preserve"> = (รายได้(บาท)/ปชก.ในหมวดเรียกเก็บUC/กองทุนUC/EMS ของร.พ. - ค่าเฉลี่ยรายได้(บาท)/ปชก.ในหมวดเรียกเก็บUC/กองทุนUC/EMS ของกลุ่มร.พ.นั้น) คูณ 100 หารด้วยค่าเฉลี่ยรายได้(บาท)/ปชก.ในหมวดเรียกเก็บUC/กองทุนUC/EMS ของกลุ่มร.พ.นั้น</t>
  </si>
  <si>
    <t xml:space="preserve">  = รายได้ในหมวดประกันสังคม หารด้วยประชากรประกันสังคมในพื้นที่รับผิดชอบ</t>
  </si>
  <si>
    <t xml:space="preserve"> = (รายได้(บาท)/ปชก.ในหมวดประกันสังคมของร.พ. - ค่าเฉลี่ยรายได้(บาท)/ปชก.ในหมวดประกันสังคมของกลุ่มร.พ.นั้น) คูณ 100 หารด้วยค่าเฉลี่ยรายได้(บาท)/ปชก.ในหมวดประกันสังคมของกลุ่มร.พ.นั้น</t>
  </si>
  <si>
    <t xml:space="preserve">  = รายได้ในหมวดข้าราชการ หารด้วยประชากรข้าราชการในพื้นที่รับผิดชอบ</t>
  </si>
  <si>
    <t xml:space="preserve"> = (รายได้(บาท)/ปชก.ในหมวดข้าราชการของร.พ. - ค่าเฉลี่ยรายได้(บาท)/ปชก.ในหมวดข้าราชการของกลุ่มร.พ.นั้น) คูณ 100 หารด้วยค่าเฉลี่ยรายได้(บาท)/ปชก.ในหมวดข้าราชการของกลุ่มร.พ.นั้น</t>
  </si>
  <si>
    <t xml:space="preserve">  = รายได้ในหมวดพรบ. หารด้วยประชากรทุกสิทธิ์ในพื้นที่รับผิดชอบ</t>
  </si>
  <si>
    <t xml:space="preserve"> = (รายได้(บาท)/ปชก.ในหมวดพรบ.ของร.พ. - ค่าเฉลี่ยรายได้(บาท)/ปชก.ในหมวดพรบ.ของกลุ่มร.พ.นั้น) คูณ 100 หารด้วยค่าเฉลี่ยรายได้(บาท)/ปชก.ในหมวดพรบ.ของกลุ่มร.พ.นั้น</t>
  </si>
  <si>
    <t xml:space="preserve">  = รายได้ในหมวดชำระเงินเอง หารด้วยประชากรทุกสิทธิ์ในพื้นที่รับผิดชอบ</t>
  </si>
  <si>
    <t xml:space="preserve"> = (รายได้(บาท)/ปชก.ในหมวดชำระเงินเองของร.พ. - ค่าเฉลี่ยรายได้(บาท)/ปชก.ในหมวดชำระเงินเองของกลุ่มร.พ.นั้น) คูณ 100 หารด้วยค่าเฉลี่ยรายได้(บาท)/ปชก.ในหมวดชำระเงินเองของกลุ่มร.พ.นั้น</t>
  </si>
  <si>
    <t xml:space="preserve">  = รายได้ในหมวดงบบุคลากร หารด้วยประชากร UC ในพื้นที่รับผิดชอบ</t>
  </si>
  <si>
    <t xml:space="preserve"> = (รายได้(บาท)/ปชก.ในหมวดงบบุคลากรของร.พ. - ค่าเฉลี่ยรายได้(บาท)/ปชก.ในหมวดงบบุคลากรของกลุ่มร.พ.นั้น) คูณ 100 หารด้วยค่าเฉลี่ยรายได้(บาท)/ปชก.ในหมวดงบบุคลากรของกลุ่มร.พ.นั้น</t>
  </si>
  <si>
    <t>Rw รวมคิดแบบ quick method = (จำนวน visit ผู้ป่วยนอก/ค่า factor) + rw ผู้ป่วยใน</t>
  </si>
  <si>
    <t>สูตรหา:</t>
  </si>
  <si>
    <t>1SD</t>
  </si>
  <si>
    <t>mean+1SD</t>
  </si>
  <si>
    <t>สิทธิ UC</t>
  </si>
  <si>
    <t>รวม</t>
  </si>
  <si>
    <t>OP Visit รวม</t>
  </si>
  <si>
    <t>AdjRW</t>
  </si>
  <si>
    <t>สิทธิอื่นๆ</t>
  </si>
  <si>
    <t>สิทธิข้าราชการ</t>
  </si>
  <si>
    <t>สิทธิประกันสังคม</t>
  </si>
  <si>
    <t>IPD</t>
  </si>
  <si>
    <t>OPD (จำนวนครั้ง)</t>
  </si>
  <si>
    <t xml:space="preserve">จำนวนประชากรแยกตามสิทธิ (คน) </t>
  </si>
  <si>
    <t xml:space="preserve">ประชากรทั้งหมด </t>
  </si>
  <si>
    <t>กลุ่ม</t>
  </si>
  <si>
    <t>จ.หนองคาย</t>
  </si>
  <si>
    <t>จ.นครพนม</t>
  </si>
  <si>
    <t>จ.เลย</t>
  </si>
  <si>
    <t>จ.หนองบัวลำภู</t>
  </si>
  <si>
    <t>จ.บึงกาฬ</t>
  </si>
  <si>
    <t>จ.อุดรธานี</t>
  </si>
  <si>
    <t>จ.สกลนคร</t>
  </si>
  <si>
    <t xml:space="preserve">เลย </t>
  </si>
  <si>
    <t>นาวัง</t>
  </si>
  <si>
    <t>ด่านซาย</t>
  </si>
  <si>
    <t>งบทดลองเบื้องต้น</t>
  </si>
  <si>
    <t xml:space="preserve">นายูง </t>
  </si>
  <si>
    <t>พระอาจารย์แบน</t>
  </si>
  <si>
    <t>CodeL1</t>
  </si>
  <si>
    <t>Account1</t>
  </si>
  <si>
    <t>บึงกาฬ,รพท.</t>
  </si>
  <si>
    <t>พรเจริญ,รพช.</t>
  </si>
  <si>
    <t>โซ่พิสัย,รพช.</t>
  </si>
  <si>
    <t>เซกา,รพช.</t>
  </si>
  <si>
    <t>ปากคาด,รพช.</t>
  </si>
  <si>
    <t>บึงโขงหลง,รพช.</t>
  </si>
  <si>
    <t>ศรีวิไล,รพช.</t>
  </si>
  <si>
    <t>บุ่งคล้า,รพช.</t>
  </si>
  <si>
    <t>หนองบัวลำภู,รพท.</t>
  </si>
  <si>
    <t>นากลาง,รพช.</t>
  </si>
  <si>
    <t>โนนสัง,รพช.</t>
  </si>
  <si>
    <t>ศรีบุญเรือง,รพช.</t>
  </si>
  <si>
    <t>สุวรรณคูหา,รพช.</t>
  </si>
  <si>
    <t>นาวัง เฉลิมพระเกียรติ 80 พรรษา,รพช.</t>
  </si>
  <si>
    <t>อุดรธานี,รพศ.</t>
  </si>
  <si>
    <t>กุดจับ,รพช.</t>
  </si>
  <si>
    <t>หนองวัวซอ,รพช.</t>
  </si>
  <si>
    <t>กุมภวาปี,รพท.</t>
  </si>
  <si>
    <t>ห้วยเกิ้ง,รพช.</t>
  </si>
  <si>
    <t>โนนสะอาด,รพช.</t>
  </si>
  <si>
    <t>หนองหาน,รพช.</t>
  </si>
  <si>
    <t>ทุ่งฝน,รพช.</t>
  </si>
  <si>
    <t>ไชยวาน,รพช.</t>
  </si>
  <si>
    <t>ศรีธาตุ,รพช.</t>
  </si>
  <si>
    <t>วังสามหมอ,รพช.</t>
  </si>
  <si>
    <t>บ้านผือ,รพช.</t>
  </si>
  <si>
    <t>น้ำโสม,รพช.</t>
  </si>
  <si>
    <t>เพ็ญ,รพช.</t>
  </si>
  <si>
    <t>สร้างคอม,รพช.</t>
  </si>
  <si>
    <t>หนองแสง,รพช.</t>
  </si>
  <si>
    <t>นายูง,รพช.</t>
  </si>
  <si>
    <t>พิบูลย์รักษ์,รพช.</t>
  </si>
  <si>
    <t>สมเด็จพระยุพราชบ้านดุง,รพช.</t>
  </si>
  <si>
    <t>กู่แก้ว,รพช.</t>
  </si>
  <si>
    <t>ประจักษ์ศิลปาคม,รพช.</t>
  </si>
  <si>
    <t>เลย,รพท.</t>
  </si>
  <si>
    <t>นาด้วง,รพช.</t>
  </si>
  <si>
    <t>เชียงคาน,รพช.</t>
  </si>
  <si>
    <t>ปากชม,รพช.</t>
  </si>
  <si>
    <t>นาแห้ว,รพช.</t>
  </si>
  <si>
    <t>ภูเรือ,รพช.</t>
  </si>
  <si>
    <t>ท่าลี่,รพช.</t>
  </si>
  <si>
    <t>วังสะพุง,รพช.</t>
  </si>
  <si>
    <t>ภูกระดึง,รพช.</t>
  </si>
  <si>
    <t>ภูหลวง,รพช.</t>
  </si>
  <si>
    <t>ผาขาว,รพช.</t>
  </si>
  <si>
    <t>สมเด็จพระยุพราชด่านซ้าย,รพช.</t>
  </si>
  <si>
    <t>เอราวัณ,รพช.</t>
  </si>
  <si>
    <t>หนองหิน,รพช.</t>
  </si>
  <si>
    <t>หนองคาย,รพท.</t>
  </si>
  <si>
    <t>โพนพิสัย,รพช.</t>
  </si>
  <si>
    <t>ศรีเชียงใหม่,รพช.</t>
  </si>
  <si>
    <t>สังคม,รพช.</t>
  </si>
  <si>
    <t>สมเด็จพระยุพราชท่าบ่อ,รพท.</t>
  </si>
  <si>
    <t>สระใคร,รพช.</t>
  </si>
  <si>
    <t>โพธิ์ตาก,รพช.</t>
  </si>
  <si>
    <t>เฝ้าไร่,รพช.</t>
  </si>
  <si>
    <t>รัตนวาปี,รพช.</t>
  </si>
  <si>
    <t>สกลนคร,รพศ.</t>
  </si>
  <si>
    <t>กุสุมาลย์,รพช.</t>
  </si>
  <si>
    <t>กุดบาก,รพช.</t>
  </si>
  <si>
    <t>พระอาจารย์ฝั้นอาจาโร,รพช.</t>
  </si>
  <si>
    <t>พังโคน,รพช.</t>
  </si>
  <si>
    <t>วาริชภูมิ,รพช.</t>
  </si>
  <si>
    <t>นิคมน้ำอูน,รพช.</t>
  </si>
  <si>
    <t>วานรนิวาส,รพท.</t>
  </si>
  <si>
    <t>คำตากล้า,รพช.</t>
  </si>
  <si>
    <t>บ้านม่วง,รพช.</t>
  </si>
  <si>
    <t>อากาศอำนวย,รพช.</t>
  </si>
  <si>
    <t>ส่องดาว,รพช.</t>
  </si>
  <si>
    <t>เต่างอย,รพช.</t>
  </si>
  <si>
    <t>โคกศรีสุพรรณ,รพช.</t>
  </si>
  <si>
    <t>เจริญศิลป์,รพช.</t>
  </si>
  <si>
    <t>โพนนาแก้ว,รพช.</t>
  </si>
  <si>
    <t>สมเด็จพระยุพราชสว่างแดนดิน,รพท.</t>
  </si>
  <si>
    <t>พระอาจารย์แบน  ธนากโร,รพช.</t>
  </si>
  <si>
    <t>นครพนม,รพท.</t>
  </si>
  <si>
    <t>ปลาปาก,รพช.</t>
  </si>
  <si>
    <t>ท่าอุเทน,รพช.</t>
  </si>
  <si>
    <t>บ้านแพง,รพช.</t>
  </si>
  <si>
    <t>นาทม,รพช.</t>
  </si>
  <si>
    <t>เรณูนคร,รพช.</t>
  </si>
  <si>
    <t>นาแก,รพช.</t>
  </si>
  <si>
    <t>ศรีสงคราม,รพช.</t>
  </si>
  <si>
    <t>นาหว้า,รพช.</t>
  </si>
  <si>
    <t>โพนสวรรค์,รพช.</t>
  </si>
  <si>
    <t>สมเด็จพระยุพราชธาตุพนม,รพช.</t>
  </si>
  <si>
    <t>วังยาง,รพช.</t>
  </si>
  <si>
    <t>รายได้ค่าธรรมเนียมการบริการอื่น</t>
  </si>
  <si>
    <t>รายได้ค่าเช่าอสังหาริมทรัพย์จากบุคคลภายนอก</t>
  </si>
  <si>
    <t>รายได้แผ่นดิน-ค่าขายของเบ็ดเตล็ด</t>
  </si>
  <si>
    <t>รายได้ดอกเบี้ยเงินฝากที่สถาบันการเงิน</t>
  </si>
  <si>
    <t>รายรับจากการขายอาคารและสิ่งปลูกสร้าง</t>
  </si>
  <si>
    <t>รายรับจากการขายครุภัณฑ์</t>
  </si>
  <si>
    <t>รายได้เงินเหลือจ่ายปีเก่า/รายที่ไม่ใช่ภาษีอื่น</t>
  </si>
  <si>
    <t>บัญชีรายได้ที่ไม่ใช่ภาษีอื่น</t>
  </si>
  <si>
    <t>รายได้แผ่นดิน-ค่าปรับอื่นจ่ายคืน</t>
  </si>
  <si>
    <t>รายได้ค่าสิ่งส่งตรวจ - บุคคลภายนอก</t>
  </si>
  <si>
    <t>รายได้ค่าตรวจสุขภาพ - บุคคลภายนอก</t>
  </si>
  <si>
    <t>รายได้ค่าสิ่งส่งตรวจ - หน่วยงานภาครัฐ</t>
  </si>
  <si>
    <t>รายได้ค่าตรวจสุขภาพ-หน่วยงานภาครัฐ</t>
  </si>
  <si>
    <t>รายได้จากระบบปฏิบัติการฉุกเฉิน (EMS)</t>
  </si>
  <si>
    <t xml:space="preserve">รายได้สนับสนุนยาและอื่น ๆ </t>
  </si>
  <si>
    <t>รายได้ค่ารักษาเบิกต้นสังกัด OP</t>
  </si>
  <si>
    <t>รายได้ค่ารักษาเบิกต้นสังกัด IP</t>
  </si>
  <si>
    <t>รายได้ค่ารักษาชำระเงิน OP</t>
  </si>
  <si>
    <t>รายได้ค่ารักษาชำระเงิน IP</t>
  </si>
  <si>
    <t>รายได้ค่ารักษาเบิกจ่ายตรงกรมบัญชีกลาง OP</t>
  </si>
  <si>
    <t>รายได้ค่ารักษาเบิกจ่ายตรงกรมบัญชีกลาง IP</t>
  </si>
  <si>
    <t>รายได้ค่ารักษา พรบ.รถ OP</t>
  </si>
  <si>
    <t>รายได้ค่ารักษา พรบ.รถ IP</t>
  </si>
  <si>
    <t>รายได้ค่ารักษาเบิกจ่ายตรง - อปท.รูปแบบพิเศษ OP</t>
  </si>
  <si>
    <t>รายได้ค่ารักษา UC - OP นอก CUP ในจังหวัด</t>
  </si>
  <si>
    <t>รายได้กองทุน UC (งบลงทุน)</t>
  </si>
  <si>
    <t>รายได้กองทุน UC - OP แบบเหมาจ่ายต่อผู้มีสิทธิ</t>
  </si>
  <si>
    <t>รายได้กองทุน UC - P&amp;P แบบเหมาจ่ายต่อผู้มีสิทธิ</t>
  </si>
  <si>
    <t>รายได้กองทุน UC เฉพาะโรคอื่น</t>
  </si>
  <si>
    <t xml:space="preserve">รายได้กองทุน UC อื่น </t>
  </si>
  <si>
    <t>ส่วนต่างค่ารักษาที่สูงกว่าเหมาจ่ายรายหัว - กองทุน UC OP</t>
  </si>
  <si>
    <t>ส่วนต่างค่ารักษาที่สูงกว่าข้อตกลงในการตามจ่าย UC OP</t>
  </si>
  <si>
    <t>ส่วนต่างค่ารักษาที่ต่ำกว่าข้อตกลงในการตามจ่าย UC OP</t>
  </si>
  <si>
    <t xml:space="preserve">รายได้ค่ารักษาด้านการสร้างเสริมสุขภาพและป้องกันโรค (P&amp;P) </t>
  </si>
  <si>
    <t>รายได้กองทุน UC (CF)</t>
  </si>
  <si>
    <t>รายได้ค่ารักษา UC - IP  บริการกรณีเฉพาะ (CR)</t>
  </si>
  <si>
    <t>รายได้จากการยกหนี้กรณีส่งต่อผู้ป่วยระหว่างรพ.</t>
  </si>
  <si>
    <t>ส่วนต่างค่ารักษาที่สูงกว่าเหมาจ่ายรายหัว - กองทุน UC P&amp;P</t>
  </si>
  <si>
    <t>รายได้ค่ารักษา OP Refer</t>
  </si>
  <si>
    <t>ส่วนปรับลดค่าแรง OP</t>
  </si>
  <si>
    <t>ส่วนปรับลดค่าแรง IP</t>
  </si>
  <si>
    <t>ส่วนปรับลดค่าแรง PP</t>
  </si>
  <si>
    <t>รายได้กองทุนประกันสังคม</t>
  </si>
  <si>
    <t>รายได้ค่ารักษาประกันสังคม-กองทุนทดแทน</t>
  </si>
  <si>
    <t>รายได้ค่ารักษาประกันสังคม 72 ชั่วโมงแรก</t>
  </si>
  <si>
    <t>รายได้ค่ารักษาประกันสังคม-ค่าใช้จ่ายสูง/อุบัติเหตุ/ฉุกเฉิน OP</t>
  </si>
  <si>
    <t>รายได้ค่ารักษาประกันสังคม-ค่าใช้จ่ายสูง IP</t>
  </si>
  <si>
    <t>ส่วนต่างค่ารักษาที่สูงกว่าเหมาจ่ายรายหัว - กองทุนประกันสังคม - OP</t>
  </si>
  <si>
    <t>ส่วนต่างค่ารักษาที่สูงกว่าข้อตกลงตามหลักเกณฑ์การจ่าย - กองทุนประกันสังคม - IP</t>
  </si>
  <si>
    <t>ส่วนต่างค่ารักษาที่สูงกว่าข้อตกลงในการจ่ายตาม กองทุนประกันสังคม</t>
  </si>
  <si>
    <t xml:space="preserve">ส่วนต่างค่ารักษาที่ต่ำกว่าข้อตกลงในการจ่ายตาม กองทุนประกันสังคม </t>
  </si>
  <si>
    <t>รายได้ค่าบริหารจัดการประกันสังคม</t>
  </si>
  <si>
    <t>รายได้ค่าตอบแทนและพัฒนากิจการ</t>
  </si>
  <si>
    <t>รายได้กองทุนแรงงานต่างด้าว</t>
  </si>
  <si>
    <t>รายได้ค่ารักษาแรงงานต่างด้าว OP</t>
  </si>
  <si>
    <t>รายได้ค่ารักษาแรงงานต่างด้าว IP</t>
  </si>
  <si>
    <t>ส่วนต่างค่ารักษาที่สูงกว่ากองทุนเหมาจ่ายรายหัว - กองทุนแรงงานต่างด้าว - OP</t>
  </si>
  <si>
    <t>ส่วนต่างค่ารักษาที่สูงกว่ากองทุนเหมาจ่ายรายหัว - กองทุนแรงงานต่างด้าว - IP</t>
  </si>
  <si>
    <t>รายได้ค่ารักษาแรงงานต่างด้าว - เบิกจากส่วนกลาง OP</t>
  </si>
  <si>
    <t>ส่วนต่างค่ารักษาที่ต่ำกว่าข้อตกลงในการจ่ายตาม DRG - แรงงานต่างด้าว - IP</t>
  </si>
  <si>
    <t xml:space="preserve">รายได้ค่ารักษาแรงงานต่างด้าว OP  นอก CUP </t>
  </si>
  <si>
    <t>รายได้ค่ารักษาแรงงานต่างด้าว IP นอก CUP</t>
  </si>
  <si>
    <t>รายได้ค่ารักษาแรงงานต่างด้าว - เบิกจากส่วนกลาง IP</t>
  </si>
  <si>
    <t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</si>
  <si>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รายได้ค่าตรวจสุขภาพแรงงานต่างด้าว</t>
  </si>
  <si>
    <t>รายได้ค่าบริหารจัดการแรงงานต่างด้าว</t>
  </si>
  <si>
    <t>รายได้แรงงานต่างด้าว- ค่าบริการทางการแพทย์(P&amp;P)</t>
  </si>
  <si>
    <t>ส่วนต่างค่ารักษาที่ต่ำกว่าข้อตกลงในการจ่ายตามหลักเกณฑ์ฯ เงินประกันสุขภาพคนต่างด้าว/แรงงานต่างด้าว OP</t>
  </si>
  <si>
    <t>รายได้ค่ารักษาบุคคลที่มีปัญหาสถานะและสิทธิ OP นอก CUP</t>
  </si>
  <si>
    <t>รายได้ค่ารักษาบุคคลที่มีปัญหาสถานะและสิทธิ  - เบิกจากส่วนกลาง OP</t>
  </si>
  <si>
    <t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t>
  </si>
  <si>
    <t>ส่วนต่างค่ารักษาที่สูงกว่าข้อตกลงในการจ่ายตาม DRG บุคคลที่มีปัญหาสถานะและสิทธิ</t>
  </si>
  <si>
    <t>ส่วนต่างค่ารักษาที่ต่ำกว่าข้อตกลงในการจ่ายตาม DRG บุคคลที่มีปัญหาสถานะและสิทธิ</t>
  </si>
  <si>
    <t>รายได้ค่ารักษา-บุคคลที่มีปัญหาสถานะและสิทธิ OP ใน CUP</t>
  </si>
  <si>
    <t>ส่วนต่างค่ารักษาที่สูงกว่าเหมาจ่ายรายหัว-เงินอุดหนุนบุคคลที่มีปัญหาและสถานะและสิทธิ OP ใน CUP</t>
  </si>
  <si>
    <t>รายได้เงินอุดหนุนเหมาจ่ายรายหัวสำหรับบุคคลที่มีปัญหาสถานะและสิทธิ</t>
  </si>
  <si>
    <t>รายได้เงินนอกงบประมาณ</t>
  </si>
  <si>
    <t>รายได้ค่าเช่าอสังหาริมทรัพย์</t>
  </si>
  <si>
    <t>รายได้ค่าเช่าอื่น</t>
  </si>
  <si>
    <t>รายได้จากการช่วยเหลือเพื่อการดำเนินงานจาก อปท.</t>
  </si>
  <si>
    <t>รายได้จากการช่วยเหลือเพื่อการลงทุนจากอปท.</t>
  </si>
  <si>
    <t>รายได้จากการช่วยเหลือเพื่อการลงทุนอื่น</t>
  </si>
  <si>
    <t>รายได้จากการรับบริจาค-เงินสดและรายการเทียบเท่าเงินสด</t>
  </si>
  <si>
    <t>รายได้จากการรับบริจาค-สินทรัพย์อื่น</t>
  </si>
  <si>
    <t>พักรับเงินงบอุดหนุน</t>
  </si>
  <si>
    <t>รายได้ดอกเบี้ยจากสถาบันการเงิน</t>
  </si>
  <si>
    <t>รายรับจากการขายวัสดุที่ใช้แล้ว</t>
  </si>
  <si>
    <t>บัญชีรายได้ระหว่างหน่วยงาน - หน่วยงานรับเงินงบบุคลากรจากรัฐบาล</t>
  </si>
  <si>
    <t>บัญชีรายได้ระหว่างหน่วยงาน - หน่วยงานรับเงินงบลงทุนจากรัฐบาล</t>
  </si>
  <si>
    <t>บัญชีรายได้ระหว่างหน่วยงาน - หน่วยงานรับเงินงบดำเนินงานจากรัฐบาล</t>
  </si>
  <si>
    <t>บัญชีรายได้ระหว่างหน่วยงาน - หน่วยงานรับเงินงบอุดหนุนจากรัฐบาล</t>
  </si>
  <si>
    <t>บัญชีรายได้ระหว่างหน่วยงาน - หน่วยงานรับเงินงบรายจ่ายอื่นจากรัฐบาล</t>
  </si>
  <si>
    <t>บัญชีรายได้ระหว่างหน่วยงาน - หน่วยงานรับเงินงบกลางจากรัฐบาล</t>
  </si>
  <si>
    <t>บัญชีรายได้ระหว่างหน่วยงาน - หน่วยงานรับเงินกู้จากรัฐบาล</t>
  </si>
  <si>
    <t>รายได้ระหว่างหน่วยงาน - หน่วยงานรับเงินถอนคืนรายได้จากรัฐบาล</t>
  </si>
  <si>
    <t>หนี้สูญได้รับคืน</t>
  </si>
  <si>
    <t>รายได้ค่าปรับ</t>
  </si>
  <si>
    <t>รายได้ค่าวัสดุ/อุปกรณ์/น้ำยา-หน่วยงานภาครัฐ</t>
  </si>
  <si>
    <t>รายได้ค่าวัสดุ/อุปกรณ์/น้ำยา-บุคคลภายนอก</t>
  </si>
  <si>
    <t>รายได้ค่าใบรับรองแพทย์</t>
  </si>
  <si>
    <t>รายได้จากเงินโครงการผลิตแพทย์</t>
  </si>
  <si>
    <t>รายได้จากโครงการผลิตบุคลากรทางการแพทย์</t>
  </si>
  <si>
    <t>รายได้ลักษณะอื่น</t>
  </si>
  <si>
    <t>รายได้ค่าธรรมเนียม</t>
  </si>
  <si>
    <t>รายได้อื่น - เงินงบประมาณงบเงินกู้จากรัฐบาลรับโอนจาก สสจ./รพศ./รพช./รพ.สต.</t>
  </si>
  <si>
    <t>รายได้ค่าธรรมเนียม UC</t>
  </si>
  <si>
    <t>เงินเดือนข้าราชการ(บริการ)</t>
  </si>
  <si>
    <t>เงินเดือนข้าราชการ(สนับสนุน)</t>
  </si>
  <si>
    <t>เงินประจำตำแหน่งวิชาชีพเฉพาะ(บริการ)</t>
  </si>
  <si>
    <t>ค่าล่วงเวลา(สนับสนุน)</t>
  </si>
  <si>
    <t>เงินตอบแทนพิเศษของข้าราชการผู้ได้รับเงินเดือนถึงขั้นสูงสุดของอันดับ(บริการ)</t>
  </si>
  <si>
    <t>เงินตอบแทนพิเศษของข้าราชการผู้ได้รับเงินเดือนถึงขั้นสูงสุดของอันดับ(สนับสนุน)</t>
  </si>
  <si>
    <t>เงินตอบแทนพิเศษของลูกจ้างประจำผู้ได้รับค่าจ้างถึงขั้นสูงสุดของตำแหน่ง(บริการ)</t>
  </si>
  <si>
    <t>เงินตอบแทนพิเศษของลูกจ้างประจำผู้ได้รับค่าจ้างถึงขั้นสูงสุดของตำแหน่ง(สนับสนุน)</t>
  </si>
  <si>
    <t>ค่าจ้างประจำ(บริการ)</t>
  </si>
  <si>
    <t>ค่าจ้างประจำ(สนับสนุน)</t>
  </si>
  <si>
    <t>ค่าจ้างชั่วคราว(บริการ)</t>
  </si>
  <si>
    <t>ค่าจ้างชั่วคราว(สนับสนุน)</t>
  </si>
  <si>
    <t>ค่าจ้างพนักงานกระทรวงสาธารณสุข (บริการ)</t>
  </si>
  <si>
    <t>ค่าจ้างพนักงานกระทรวงสาธารณสุข (สนับสนุน)</t>
  </si>
  <si>
    <t>ค่าจ้างเหมาบุคลากร (บริการ)</t>
  </si>
  <si>
    <t>ค่าจ้างเหมาบุคลากร (สนับสนุน)</t>
  </si>
  <si>
    <t>เงินค่าตอบแทนพนักงานราชการ (บริการ)</t>
  </si>
  <si>
    <t>เงินค่าตอบแทนพนักงานราชการ (สนับสนุน)</t>
  </si>
  <si>
    <t>เงินค่าครองชีพสำหรับข้าราชการ (บริการ)</t>
  </si>
  <si>
    <t>เงินค่าครองชีพสำหรับข้าราชการ(สนับสนุน)</t>
  </si>
  <si>
    <t>เงินค่าครองชีพสำหรับลูกจ้างประจำ(บริการ)</t>
  </si>
  <si>
    <t>เงินค่าครองชีพสำหรับลูกจ้างประจำ(สนับสนุน)</t>
  </si>
  <si>
    <t>เงินค่าครองชีพสำหรับพนักงานราชการ(บริการ)</t>
  </si>
  <si>
    <t>เงินค่าครองชีพสำหรับพนักงานราชการ(สนับสนุน)</t>
  </si>
  <si>
    <t>เงินตอบแทนรายเดือนสำหรับข้าราชการเท่ากับอัตราเงินประจำตำแหน่ง (บริการ)</t>
  </si>
  <si>
    <t>เงินตอบแทนชำนาญการพิเศษที่ไม่ใช่วิชาชีพ (สนับสนุน)</t>
  </si>
  <si>
    <t xml:space="preserve">ค่าตอบแทนในการปฏิบัติงานเวรหรือผลัดบ่ายและหรือผลัดดึกของพยาบาล </t>
  </si>
  <si>
    <t>เงินช่วยพิเศษกรณีเสียชีวิต (เงินงบประมาณ)</t>
  </si>
  <si>
    <t>เงินช่วยพิเศษกรณีเสียชีวิต (เงินนอกงบประมาณ)</t>
  </si>
  <si>
    <t>เงินทำขวัญข้าราชการและลูกจ้าง</t>
  </si>
  <si>
    <t>เงินชดเชยสมาชิก กบข.</t>
  </si>
  <si>
    <t>เงินสมทบ กบข.</t>
  </si>
  <si>
    <t>เงินสมทบ กสจ.</t>
  </si>
  <si>
    <t>เงินสมทบกองทุนประกันสังคมส่วนของนายจ้าง (เงินงบประมาณ)</t>
  </si>
  <si>
    <t>เงินสมทบกองทุนประกันสังคมส่วนของนายจ้าง (เงินนอกงบประมาณ)</t>
  </si>
  <si>
    <t>ค่าเช่าบ้าน</t>
  </si>
  <si>
    <t>เงินสมทบกองทุนสำรองเลี้ยงชีพพนักงานและเจ้าหน้าที่รัฐ (เงินนอกงบประมาณ)</t>
  </si>
  <si>
    <t>ค่าตอบแทนเงินเพิ่มพิเศษสำหรับผู้ปฏิบัติงานด้านการสาธารณสุข(พ.ต.ส.-เงินงบประมาณ)</t>
  </si>
  <si>
    <t>ค่าตอบแทนพิเศษชายแดนภาคใต้ (บริการ)</t>
  </si>
  <si>
    <t>เงินสมทบกองทุนทดแทน - เงินงบประมาณ</t>
  </si>
  <si>
    <t>เงินช่วยการศึกษาบุตร</t>
  </si>
  <si>
    <t>เงินช่วยค่ารักษาพยาบาลประเภทผู้ป่วยนอก รพ.รัฐ 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</si>
  <si>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 รพ.รัฐ สำหรับผู้มีสิทธิตามกฎหมายยกเว้นผู้รับเบี้ยหวัด/บำนาญ</t>
  </si>
  <si>
    <t>เงินช่วยเหลือค่ารักษาพยาบาลตามกฎหมายสงเคราะห์ข้าราชการ</t>
  </si>
  <si>
    <t>บำเหน็จตกทอด</t>
  </si>
  <si>
    <t>เงินช่วยพิเศษกรณีผู้รับบำนาญเสียชีวิต</t>
  </si>
  <si>
    <t>บำนาญตกทอด</t>
  </si>
  <si>
    <t>ค่าใช้จ่ายด้านการฝึกอบรม - ในประเทศ (เงินนอกงบประมาณ)</t>
  </si>
  <si>
    <t>วัสดุสำนักงานใช้ไป</t>
  </si>
  <si>
    <t>วัสดุยานพาหนะและขนส่งใช้ไป</t>
  </si>
  <si>
    <t>วัสดุไฟฟ้าและวิทยุใช้ไป</t>
  </si>
  <si>
    <t>วัสดุโฆษณาและเผยแพร่ใช้ไป</t>
  </si>
  <si>
    <t>วัสดุคอมพิวเตอร์ใช้ไป</t>
  </si>
  <si>
    <t>วัสดุงานบ้านงานครัวใช้ไป</t>
  </si>
  <si>
    <t>วัสดุก่อสร้างใช้ไป</t>
  </si>
  <si>
    <t>วัสดุอื่นใช้ไป</t>
  </si>
  <si>
    <t>สินค้าใช้ไป</t>
  </si>
  <si>
    <t>ค่าซ่อมแซมอาคารและสิ่งปลูกสร้าง</t>
  </si>
  <si>
    <t>ค่าซ่อมแซมครุภัณฑ์สำนักงาน</t>
  </si>
  <si>
    <t>ค่าซ่อมแซมครุภัณฑ์ยานพาหนะและขนส่ง</t>
  </si>
  <si>
    <t>ค่าซ่อมแซมครุภัณฑ์ไฟฟ้าและวิทยุ</t>
  </si>
  <si>
    <t>ค่าซ่อมแซมครุภัณฑ์โฆษณาและเผยแพร่</t>
  </si>
  <si>
    <t>ค่าซ่อมแซมครุภัณฑ์วิทยาศาสตร์และการแพทย์</t>
  </si>
  <si>
    <t>ค่าซ่อมแซมครุภัณฑ์คอมพิวเตอร์</t>
  </si>
  <si>
    <t>ค่าซ่อมแซมครุภัณฑ์อื่น</t>
  </si>
  <si>
    <t>ค่าจ้างเหมาบำรุงรักษาดูแลลิฟท์</t>
  </si>
  <si>
    <t>ค่าจ้างเหมาบำรุงรักษาสวนหย่อม</t>
  </si>
  <si>
    <t>ค่าจ้างเหมาบำรุงรักษาครุภัณฑ์วิทยาศาสตร์และการแพทย์</t>
  </si>
  <si>
    <t>ค่าจ้างเหมาบำรุงรักษาเครื่องปรับอากาศ</t>
  </si>
  <si>
    <t>ค่าจ้างเหมาซ่อมแซมบ้านพัก</t>
  </si>
  <si>
    <t>ค่าเชื้อเพลิง</t>
  </si>
  <si>
    <t>ค่าจ้างเหมาทำความสะอาด</t>
  </si>
  <si>
    <t>ค่าจ้างเหมาประกอบอาหารผู้ป่วย</t>
  </si>
  <si>
    <t>ค่าจ้างเหมารถ</t>
  </si>
  <si>
    <t>ค่าจ้างเหมาดูแลความปลอดภัย</t>
  </si>
  <si>
    <t>ค่าจ้างเหมาซักรีด</t>
  </si>
  <si>
    <t>ค่าจ้างเหมากำจัดขยะติดเชื้อ</t>
  </si>
  <si>
    <t>ค่าจ้างเหมาบริการทางการแพทย์</t>
  </si>
  <si>
    <t>ค่าจ้างเหมาบริการอื่น(สนับสนุน)</t>
  </si>
  <si>
    <t>ค่าจ้างตรวจทางห้องปฏิบัติการ (Lab)</t>
  </si>
  <si>
    <t>ค่าจ้างตรวจเอ็กซเรย์ (X-Ray)</t>
  </si>
  <si>
    <t>ค่าธรรมเนียมทางกฎหมาย</t>
  </si>
  <si>
    <t>ค่าธรรมเนียมธนาคาร</t>
  </si>
  <si>
    <t>ค่าไฟฟ้า</t>
  </si>
  <si>
    <t>ค่าน้ำประปาและน้ำบาดาล</t>
  </si>
  <si>
    <t>ค่าโทรศัพท์</t>
  </si>
  <si>
    <t>ค่าบริการสื่อสารและโทรคมนาคม</t>
  </si>
  <si>
    <t>ค่าไปรษณีย์และขนส่ง</t>
  </si>
  <si>
    <t>ค่าจ้างที่ปรึกษา</t>
  </si>
  <si>
    <t>ค่าเบี้ยประกันภัย</t>
  </si>
  <si>
    <t>วัสดุเภสัชกรรมใช้ไป</t>
  </si>
  <si>
    <t>วัสดุทางการแพทย์ทั่วไปใช้ไป</t>
  </si>
  <si>
    <t>วัสดุวิทยาศาสตร์และการแพทย์ใช้ไป</t>
  </si>
  <si>
    <t>วัสดุบริโภคใช้ไป</t>
  </si>
  <si>
    <t>วัสดุเครื่องแต่งกายใช้ไป</t>
  </si>
  <si>
    <t>วัสดุทันตกรรมใช้ไป</t>
  </si>
  <si>
    <t>วัสดุเอกซเรย์ใช้ไป</t>
  </si>
  <si>
    <t>ค่าครุภัณฑ์มูลค่าต่ำกว่าเกณฑ์</t>
  </si>
  <si>
    <t>ค่าใช้จ่ายในการประชุม</t>
  </si>
  <si>
    <t>ค่ารับรองและพิธีการ</t>
  </si>
  <si>
    <t xml:space="preserve">ค่าเช่าอสังหาริมทรัพย์ </t>
  </si>
  <si>
    <t xml:space="preserve">ค่าเช่าเบ็ดเตล็ด </t>
  </si>
  <si>
    <t>เงินชดเชยค่างานสิ่งก่อสร้าง</t>
  </si>
  <si>
    <t>ค่าใช้จ่ายผลักส่งเป็นรายได้แผ่นดิน</t>
  </si>
  <si>
    <t>ค่าประชาสัมพันธ์</t>
  </si>
  <si>
    <t>ค่าชดใช้ค่าเสียหาย</t>
  </si>
  <si>
    <t>ค่าใช้จ่ายตามโครงการ (UC) (PP)</t>
  </si>
  <si>
    <t>ค่าใช้จ่ายตามโครงการ (เงินงบประมาณ)</t>
  </si>
  <si>
    <t>ค่าใช้จ่ายตามโครงการ (เงินนอกงบประมาณ)</t>
  </si>
  <si>
    <t>ค่ารักษาตามจ่าย UC ในสังกัด สป. สธ.</t>
  </si>
  <si>
    <t>ค่ารักษาตามจ่าย UC นอกสังกัด สป. สธ.</t>
  </si>
  <si>
    <t>ค่าจ้าง/ค่าเช่า/ค่าซ่อมบำรุง สิ่งก่อสร้างและครุภัณฑ์ (งบลงทุน UC)</t>
  </si>
  <si>
    <t>ค่ารักษาตามจ่ายคนต่างด้าวและแรงงานต่างด้าว</t>
  </si>
  <si>
    <t>ค่าใช้จ่ายตามโครงการ (P&amp;P) แรงงานต่างด้าว</t>
  </si>
  <si>
    <t>ค่าใช้จ่ายตามโครงการ (P&amp;P) บุคคลที่มีปัญหาสถานะและสิทธิ</t>
  </si>
  <si>
    <t>ค่ารักษาตามจ่ายบุคคลที่มีปัญหาสถานะและสิทธิ</t>
  </si>
  <si>
    <t>ค่าตอบแทนเงินเพิ่มพิเศษแพทย์ไม่ทำเวชปฏิบัติฯลฯ (บริการ)</t>
  </si>
  <si>
    <t>ค่าตอบแทนเงินเพิ่มพิเศษทันตแพทย์ไม่ทำเวชปฏิบัติฯลฯ(บริการ)</t>
  </si>
  <si>
    <t>ค่าตอบแทนเงินเพิ่มเภสัชกรไม่ทำเวชปฏิบัติฯลฯ (บริการ)</t>
  </si>
  <si>
    <t>ค่าตอบแทนในการปฏิบัติงานของเจ้าหน้าที่ (บริการ)</t>
  </si>
  <si>
    <t>ค่าตอบแทนในการปฏิบัติงานของเจ้าหน้าที่ (สนับสนุน)</t>
  </si>
  <si>
    <t>ค่าตอบแทนการปฏิบัติงานในคลินิกพิเศษนอกเวลา</t>
  </si>
  <si>
    <t>ค่าตอบแทนการปฏิบัติงานชันสูตรพลิกศพ (เงินงบประมาณ)</t>
  </si>
  <si>
    <t>ค่าตอบแทนการปฏิบัติงานชันสูตรพลิกศพ (เงินนอกงบประมาณ)</t>
  </si>
  <si>
    <t>ค่าตอบแทนปฏิบัติงานแพทย์สาขาส่งเสริมพิเศษ</t>
  </si>
  <si>
    <t>ค่าตอบแทนปฏิบัติงานส่งเสริมสุขภาพและเวชปฏิบัติครอบครัว</t>
  </si>
  <si>
    <t>ค่าตอบแทนการปฏิบัติงานในลักษณะค่าเบี้ยเลี้ยงเหมาจ่าย (บริการ) - เงินงบประมาณ</t>
  </si>
  <si>
    <t>ค่าตอบแทนการปฏิบัติงานในลักษณะค่าเบี้ยเลี้ยงเหมาจ่าย (สนับสนุน) - เงินงบประมาณ</t>
  </si>
  <si>
    <t>ค่าตอบแทนการปฏิบัติงานในลักษณะค่าเบี้ยเลี้ยงเหมาจ่าย (บริการ)  - เงินนอกงบประมาณ</t>
  </si>
  <si>
    <t>ค่าตอบแทนตามผลการปฏิบัติงาน (บริการ) - เงินงบประมาณ</t>
  </si>
  <si>
    <t>ค่าตอบแทนตามผลการปฏิบัติงาน (สนับสนุน) - เงินงบประมาณ</t>
  </si>
  <si>
    <t>ค่าตอบแทนตามผลการปฏิบัติงาน (บริการ) - เงินนอกงบประมาณ</t>
  </si>
  <si>
    <t>ค่าตอบแทนตามผลการปฏิบัติงาน (สนับสนุน)  - เงินนอกงบประมาณ</t>
  </si>
  <si>
    <t>ค่าเสื่อมราคา - อาคารสำนักงาน</t>
  </si>
  <si>
    <t>ค่าเสื่อมราคา - อาคารเพื่อประโยชน์อื่น</t>
  </si>
  <si>
    <t>ค่าเสื่อมราคา - สิ่งปลูกสร้าง</t>
  </si>
  <si>
    <t>ค่าเสื่อมราคา - ระบบบำบัดน้ำเสีย</t>
  </si>
  <si>
    <t>ค่าเสื่อมราคา - ระบบไฟฟ้า</t>
  </si>
  <si>
    <t>ค่าเสื่อมราคา - ระบบโทรศัพท์</t>
  </si>
  <si>
    <t>ค่าเสื่อมราคา - ครุภัณฑ์การศึกษา</t>
  </si>
  <si>
    <t>บัญชีค่าเสื่อมราคา - ครุภัณฑ์กีฬา</t>
  </si>
  <si>
    <t>บัญชีค่าเสื่อมราคา - ครุภัณฑ์ดนตรี</t>
  </si>
  <si>
    <t>บัญชีค่าเสื่อมราคา - ครุภัณฑ์สนาม</t>
  </si>
  <si>
    <t>ค่าเสื่อมราคาระบบบำบัดน้ำเสีย - Interface</t>
  </si>
  <si>
    <t>ค่าเสื่อมราคาระบบโทรศัพท์ - Interface</t>
  </si>
  <si>
    <t>ค่าเสื่อมราคาระบบถนนภายใน - Interface</t>
  </si>
  <si>
    <t>ค่าเสื่อมราคาครุภัณฑ์ไฟฟ้าและวิทยุ - Interface</t>
  </si>
  <si>
    <t>ค่าเสื่อมราคาครุภัณฑ์โฆษณาและเผยแพร่ -  Interface</t>
  </si>
  <si>
    <t>ค่าเสื่อมราคาครุภัณฑ์การเกษตร- Interface</t>
  </si>
  <si>
    <t>ค่าเสื่อมราคาอุปกรณ์คอมพิวเตอร์ -  Interface</t>
  </si>
  <si>
    <t>ค่าเสื่อมราคาครุภัณฑ์งานบ้านงานครัว -Interface</t>
  </si>
  <si>
    <t>ค่าเสื่อมราคาครุภัณฑ์อื่น -  Interface</t>
  </si>
  <si>
    <t>ค่าใช้จ่ายอุดหนุนเพื่อการดำเนินงานอื่น</t>
  </si>
  <si>
    <t>ค่าใช้จ่ายเงินอุดหนุนเพื่อการลงทุนอื่น</t>
  </si>
  <si>
    <t>บัญชีพักเบิกเงินอุดหนุน</t>
  </si>
  <si>
    <t>หนี้สูญ-ลูกหนี้ค่าสิ่งส่งตรวจ-หน่วยงานภาครัฐ</t>
  </si>
  <si>
    <t>หนี้สูญ-ลูกหนี้ค่าวัสดุ/อุปกรณ์/น้ำยา-หน่วยงานภาครัฐ</t>
  </si>
  <si>
    <t>หนี้สูญ-ลูกหนี้ค่าสินค้า-หน่วยงานภาครัฐ</t>
  </si>
  <si>
    <t>หนี้สูญ-ลูกหนี้ค่ารักษา-ชำระเงิน OP</t>
  </si>
  <si>
    <t>หนี้สูญ-ลูกหนี้ค่ารักษา-ชำระเงิน IP</t>
  </si>
  <si>
    <t>หนี้สูญ-ลูกหนี้ค่ารักษา UC -OP นอก CUP (ในจังหวัด)</t>
  </si>
  <si>
    <t>หนี้สูญ-ลูกหนี้ค่ารักษา UC -OP นอก CUP (ต่างจังหวัด)</t>
  </si>
  <si>
    <t>หนี้สงสัยจะสูญ-ลูกหนี้ค่าสิ่งส่งตรวจ -หน่วยงานภาครัฐ</t>
  </si>
  <si>
    <t>หนี้สงสัยจะสูญ-ลูกหนี้ค่าวัสดุ/อุปกรณ์/น้ำยา-หน่วยงานภาครัฐ</t>
  </si>
  <si>
    <t>หนี้สงสัยจะสูญ-ลูกหนี้ค่าสินค้า-หน่วยงานภาครัฐ</t>
  </si>
  <si>
    <t>หนี้สงสัยจะสูญ-ลูกหนี้ค่ารักษา-ชำระเงิน OP</t>
  </si>
  <si>
    <t>หนี้สงสัยจะสูญ-ลูกหนี้ค่ารักษา-ชำระเงิน IP</t>
  </si>
  <si>
    <t>หนี้สงสัยจะสูญ-ลูกหนี้ค่ารักษา UC-OP นอก CUP (ในจังหวัด)</t>
  </si>
  <si>
    <t>หนี้สงสัยจะสูญ-ลูกหนี้ค่ารักษา UC-OP นอก CUP (ต่างจังหวัด)</t>
  </si>
  <si>
    <t>ค่าจำหน่าย-อาคารเพื่อการพักอาศัย</t>
  </si>
  <si>
    <t>ค่าจำหน่าย-อาคารสำนักงาน</t>
  </si>
  <si>
    <t>ค่าจำหน่าย-อาคารเพื่อประโยชน์อื่น</t>
  </si>
  <si>
    <t>ค่าจำหน่าย-สิ่งปลูกสร้าง</t>
  </si>
  <si>
    <t>ค่าจำหน่าย-อาคารและสิ่งปลูกสร้าง - Interface</t>
  </si>
  <si>
    <t>ค่าจำหน่าย-ครุภัณฑ์สำนักงาน</t>
  </si>
  <si>
    <t>ค่าจำหน่าย-ยานพาหนะและอุปกรณ์การขนส่ง</t>
  </si>
  <si>
    <t>ค่าจำหน่าย-ครุภัณฑ์ไฟฟ้าและวิทยุ</t>
  </si>
  <si>
    <t>ค่าจำหน่าย-ครุภัณฑ์โฆษณาและเผยแพร่</t>
  </si>
  <si>
    <t>ค่าจำหน่าย-ครุภัณฑ์การเกษตร</t>
  </si>
  <si>
    <t>ค่าจำหน่าย-ครุภัณฑ์ก่อสร้าง</t>
  </si>
  <si>
    <t>ค่าจำหน่าย-ครุภัณฑ์วิทยาศาสตร์และการแพทย์</t>
  </si>
  <si>
    <t>ค่าจำหน่าย-อุปกรณ์คอมพิวเตอร์</t>
  </si>
  <si>
    <t>ค่าจำหน่าย-ครุภัณฑ์งานบ้านงานครัว</t>
  </si>
  <si>
    <t>ค่าจำหน่าย-อุปกรณ์อื่น ๆ</t>
  </si>
  <si>
    <t>ค่าจำหน่าย - ครุภัณฑ์ Interface</t>
  </si>
  <si>
    <t>ค่าจำหน่าย - สินทรัพย์ไม่มีตัวตน Interface</t>
  </si>
  <si>
    <t>ค่าใช้จ่ายเงินช่วยเหลือผู้ประสบภัย</t>
  </si>
  <si>
    <t xml:space="preserve">ค่าใช้จ่ายระหว่างหน่วยงาน - กรมบัญชีกลางโอนเงินนอกงบประมาณให้หน่วยงาน </t>
  </si>
  <si>
    <t>ค่าใช้จ่ายระหว่างหน่วยงาน -  หน่วยงานโอนเงินนอกงบประมาณให้กรมบัญชีกลาง</t>
  </si>
  <si>
    <t>ค่าใช้จ่ายระหว่างหน่วยงาน - หน่วยงานโอนเงินรายได้แผ่นดินให้กรมบัญชีกลาง</t>
  </si>
  <si>
    <t>ค่าใช้จ่ายระหว่างหน่วยงาน - รายได้แผ่นดินรอนำส่งคลัง</t>
  </si>
  <si>
    <t>โอนสินทรัพย์ให้หน่วยงานของรัฐ</t>
  </si>
  <si>
    <t>ค่าใช้จ่ายโครงการผลิตแพทย์</t>
  </si>
  <si>
    <t>ค่าใช้จ่ายโครงการผลิตบุคลากรทาง   การแพทย์</t>
  </si>
  <si>
    <t>ค่าใช้จ่ายที่ดิน</t>
  </si>
  <si>
    <t>ค่าใช้จ่ายลักษณะอื่น</t>
  </si>
  <si>
    <t>ค่าใช้จ่ายรายการพิเศษนอกเหนือการดำเนินงานปกติ</t>
  </si>
  <si>
    <t>รายได้</t>
  </si>
  <si>
    <t>ค่าใช้จ่าย</t>
  </si>
  <si>
    <t>รายได้จากการขายสินค้าและบริการของหน่วยบริการ</t>
  </si>
  <si>
    <t>สรุปรับ</t>
  </si>
  <si>
    <t>สิทธิ พรบ.</t>
  </si>
  <si>
    <t>สิทธิ ต้นสังกัด</t>
  </si>
  <si>
    <t>สิทธิ อปท.</t>
  </si>
  <si>
    <t>สิทธิ แรงงานต่างด้าว</t>
  </si>
  <si>
    <t>ผู้มีปัญหาสถานะและสิทธิ</t>
  </si>
  <si>
    <t>รายได้ งบลงทุน</t>
  </si>
  <si>
    <t>รายได้จาก CF</t>
  </si>
  <si>
    <t>รายได้จากการขายสินทรัพย์และบริการอื่น</t>
  </si>
  <si>
    <t>รายได้จากการประมาณบุคลากร</t>
  </si>
  <si>
    <t>รายได้จากเงินงบประมาณอื่น</t>
  </si>
  <si>
    <t>รายได้ระหว่างหน่วยงานอื่น</t>
  </si>
  <si>
    <t>รายได้อื่น</t>
  </si>
  <si>
    <t>เหมาจ่ายรายหัว 1</t>
  </si>
  <si>
    <t>เรียกเก็บ UC 2</t>
  </si>
  <si>
    <t>กองทุน UC 3</t>
  </si>
  <si>
    <t>EMS 4</t>
  </si>
  <si>
    <t>เงินเดือนและค่าจ้างประจำ (L1)[1]</t>
  </si>
  <si>
    <t>ค่าจ้างลูกจ้างชั่วคราว (L2.1)[2]</t>
  </si>
  <si>
    <t>ค่าตอบแทน(L2.2)[3]</t>
  </si>
  <si>
    <t>ค่าใช้จ่ายบุคลากรอื่น (L3)[4]</t>
  </si>
  <si>
    <t>ค่าใช้จ่ายด้านการฝึกอบรม/เดินทาง[6]</t>
  </si>
  <si>
    <t>ยาใช้ไป(M4.1)[7]</t>
  </si>
  <si>
    <t>เวชภัณฑ์ที่ไม่ใช่ยาใช้ไป (M4.2)[8]</t>
  </si>
  <si>
    <t>วัสดุการแพทย์ใช้ไป (M4.3)[9]</t>
  </si>
  <si>
    <t>วัสดุวิทยาศาสตร์ ใช้ไป (M4.4)[10]</t>
  </si>
  <si>
    <t>รวมจ่าย M4non-drug[11]=[8+9+10]</t>
  </si>
  <si>
    <t>วัสดุอื่นใช้ไป (M5)[12]</t>
  </si>
  <si>
    <t>ค่าซ่อมแซม/บำรุงรักษาค่าจ้างเหมาบริการ [13]</t>
  </si>
  <si>
    <t>ค่าจ้างตรวจทางห้องปฏฺบัติการ[14]</t>
  </si>
  <si>
    <t>ค่าสาธารณูปโภค[15]</t>
  </si>
  <si>
    <t>ค่าใช้สอยอื่นๆ[16]</t>
  </si>
  <si>
    <t>ค่าใช้จ่ายจากการดำเนินงานอื่น[17]</t>
  </si>
  <si>
    <t>ค่าใช้จ่ายเงินอุดหนุน[18]</t>
  </si>
  <si>
    <t>ค่าใช้จ่ายอื่น[19]</t>
  </si>
  <si>
    <t>ค่าใช้จ่ายระหว่างหน่วยงาน[20]</t>
  </si>
  <si>
    <t>ค่าเผื่อหนี้สูญ/หนี่สงสัยจะสูญ[21]</t>
  </si>
  <si>
    <t>ค่าเสื่อมราคา/ตัดจำหน่าย[22]</t>
  </si>
  <si>
    <t>รวมค่าใช้จ่าย[23] =[1+5+6+7+11+12+13+14+15+16+17+18+19+20+21+22</t>
  </si>
  <si>
    <t>AdjRWรวม</t>
  </si>
  <si>
    <t>%diff ค่าเฉลี่ย/RW</t>
  </si>
  <si>
    <t>&gt;Mean+1SD</t>
  </si>
  <si>
    <r>
      <t>หมายเหตุ</t>
    </r>
    <r>
      <rPr>
        <b/>
        <sz val="12"/>
        <color indexed="10"/>
        <rFont val="Tahoma"/>
        <family val="2"/>
      </rPr>
      <t xml:space="preserve"> : ผังบัญชีปีงบประมาณ 2560 กำหนดให้เวชภัณฑ์ที่ไม่ใช่ยารวมอยู่ในหมวดวัสดุการแพทย์</t>
    </r>
  </si>
  <si>
    <t>4201020106.101</t>
  </si>
  <si>
    <t>4201020199.101</t>
  </si>
  <si>
    <t>4202010199.101</t>
  </si>
  <si>
    <t>4202020102.101</t>
  </si>
  <si>
    <t>4202030105.101</t>
  </si>
  <si>
    <t>4203010101.101</t>
  </si>
  <si>
    <t>4205010104.101</t>
  </si>
  <si>
    <t>4205010110.101</t>
  </si>
  <si>
    <t>4206010102.101</t>
  </si>
  <si>
    <t>4206010199.101</t>
  </si>
  <si>
    <t>4207010102.102</t>
  </si>
  <si>
    <t>4301010102.101</t>
  </si>
  <si>
    <t>4301010102.102</t>
  </si>
  <si>
    <t>4301010102.103</t>
  </si>
  <si>
    <t>4301010102.104</t>
  </si>
  <si>
    <t>4301020102.101</t>
  </si>
  <si>
    <t>4301020102.102</t>
  </si>
  <si>
    <t>4301020102.103</t>
  </si>
  <si>
    <t>4301020102.104</t>
  </si>
  <si>
    <t>4301020102.105</t>
  </si>
  <si>
    <t>4301020102.106</t>
  </si>
  <si>
    <t>4301020104.104</t>
  </si>
  <si>
    <t>4301020104.105</t>
  </si>
  <si>
    <t>4301020104.106</t>
  </si>
  <si>
    <t>4301020104.107</t>
  </si>
  <si>
    <t>4301020104.108</t>
  </si>
  <si>
    <t>4301020104.109</t>
  </si>
  <si>
    <t>4301020104.110</t>
  </si>
  <si>
    <t>4301020104.111</t>
  </si>
  <si>
    <t>4301020104.401</t>
  </si>
  <si>
    <t>4301020104.402</t>
  </si>
  <si>
    <t>4301020104.405</t>
  </si>
  <si>
    <t>4301020104.406</t>
  </si>
  <si>
    <t>4301020104.602</t>
  </si>
  <si>
    <t>4301020104.603</t>
  </si>
  <si>
    <t>4301020104.801</t>
  </si>
  <si>
    <t>4301020104.802</t>
  </si>
  <si>
    <t>4301020104.803</t>
  </si>
  <si>
    <t>4301020104.804</t>
  </si>
  <si>
    <t>4301020104.805</t>
  </si>
  <si>
    <t>4301020104.806</t>
  </si>
  <si>
    <t>4301020104.807</t>
  </si>
  <si>
    <t>4301020104.808</t>
  </si>
  <si>
    <t>4301020105.201</t>
  </si>
  <si>
    <t>4301020105.202</t>
  </si>
  <si>
    <t>4301020105.203</t>
  </si>
  <si>
    <t>4301020105.205</t>
  </si>
  <si>
    <t>4301020105.207</t>
  </si>
  <si>
    <t>4301020105.211</t>
  </si>
  <si>
    <t>4301020105.214</t>
  </si>
  <si>
    <t>4301020105.217</t>
  </si>
  <si>
    <t>4301020105.222</t>
  </si>
  <si>
    <t>4301020105.223</t>
  </si>
  <si>
    <t>4301020105.228</t>
  </si>
  <si>
    <t>4301020105.229</t>
  </si>
  <si>
    <t>4301020105.231</t>
  </si>
  <si>
    <t>4301020105.232</t>
  </si>
  <si>
    <t>4301020105.239</t>
  </si>
  <si>
    <t>4301020105.240</t>
  </si>
  <si>
    <t>4301020105.241</t>
  </si>
  <si>
    <t>4301020105.242</t>
  </si>
  <si>
    <t>4301020105.243</t>
  </si>
  <si>
    <t>4301020105.244</t>
  </si>
  <si>
    <t>4301020105.245</t>
  </si>
  <si>
    <t>4301020105.251</t>
  </si>
  <si>
    <t>4301020105.252</t>
  </si>
  <si>
    <t>4301020105.255</t>
  </si>
  <si>
    <t>4301020105.256</t>
  </si>
  <si>
    <t>4301020105.257</t>
  </si>
  <si>
    <t>4301020105.258</t>
  </si>
  <si>
    <t>4301020105.260</t>
  </si>
  <si>
    <t>4301020105.263</t>
  </si>
  <si>
    <t>4301020105.264</t>
  </si>
  <si>
    <t>4301020105.265</t>
  </si>
  <si>
    <t>4301020105.266</t>
  </si>
  <si>
    <t>4301020106.303</t>
  </si>
  <si>
    <t>4301020106.305</t>
  </si>
  <si>
    <t>4301020106.306</t>
  </si>
  <si>
    <t>4301020106.307</t>
  </si>
  <si>
    <t>4301020106.308</t>
  </si>
  <si>
    <t>4301020106.309</t>
  </si>
  <si>
    <t>4301020106.310</t>
  </si>
  <si>
    <t>4301020106.311</t>
  </si>
  <si>
    <t>4301020106.312</t>
  </si>
  <si>
    <t>4301020106.313</t>
  </si>
  <si>
    <t>4301020106.314</t>
  </si>
  <si>
    <t>4301020106.315</t>
  </si>
  <si>
    <t>4301020106.317</t>
  </si>
  <si>
    <t>4301020106.319</t>
  </si>
  <si>
    <t>4301020106.320</t>
  </si>
  <si>
    <t>4301020106.321</t>
  </si>
  <si>
    <t>4301020106.322</t>
  </si>
  <si>
    <t>4301020106.502</t>
  </si>
  <si>
    <t>4301020106.503</t>
  </si>
  <si>
    <t>4301020106.504</t>
  </si>
  <si>
    <t>4301020106.505</t>
  </si>
  <si>
    <t>4301020106.507</t>
  </si>
  <si>
    <t>4301020106.509</t>
  </si>
  <si>
    <t>4301020106.510</t>
  </si>
  <si>
    <t>4301020106.511</t>
  </si>
  <si>
    <t>4301020106.512</t>
  </si>
  <si>
    <t>4301020106.513</t>
  </si>
  <si>
    <t>4301020106.514</t>
  </si>
  <si>
    <t>4301020106.515</t>
  </si>
  <si>
    <t>4301020106.516</t>
  </si>
  <si>
    <t>4301020106.517</t>
  </si>
  <si>
    <t>4301020106.518</t>
  </si>
  <si>
    <t>4301020106.519</t>
  </si>
  <si>
    <t>4301020106.701</t>
  </si>
  <si>
    <t>4301020106.703</t>
  </si>
  <si>
    <t>4301020106.704</t>
  </si>
  <si>
    <t>4301020106.705</t>
  </si>
  <si>
    <t>4301020106.706</t>
  </si>
  <si>
    <t>4301020106.709</t>
  </si>
  <si>
    <t>4301020106.710</t>
  </si>
  <si>
    <t>4301020106.711</t>
  </si>
  <si>
    <t>4301020106.712</t>
  </si>
  <si>
    <t>4301020108.101</t>
  </si>
  <si>
    <t>4301030102.101</t>
  </si>
  <si>
    <t>4301030104.101</t>
  </si>
  <si>
    <t>4302010106.101</t>
  </si>
  <si>
    <t>4302010199.101</t>
  </si>
  <si>
    <t>4302020107.101</t>
  </si>
  <si>
    <t>4302020199.101</t>
  </si>
  <si>
    <t>4302030101.101</t>
  </si>
  <si>
    <t>4302030101.102</t>
  </si>
  <si>
    <t>4302040101.101</t>
  </si>
  <si>
    <t>4303010101.101</t>
  </si>
  <si>
    <t>4306010104.101</t>
  </si>
  <si>
    <t>4306010110.101</t>
  </si>
  <si>
    <t>4306010110.102</t>
  </si>
  <si>
    <t>4307010103.201</t>
  </si>
  <si>
    <t>4307010104.101</t>
  </si>
  <si>
    <t>4307010105.101</t>
  </si>
  <si>
    <t>4307010106.101</t>
  </si>
  <si>
    <t>4307010107.101</t>
  </si>
  <si>
    <t>4307010108.101</t>
  </si>
  <si>
    <t>4307010110.101</t>
  </si>
  <si>
    <t>4307010112.101</t>
  </si>
  <si>
    <t>4308010101.101</t>
  </si>
  <si>
    <t>4308010105.101</t>
  </si>
  <si>
    <t>4308010106.101</t>
  </si>
  <si>
    <t>4308010111.101</t>
  </si>
  <si>
    <t>4308010117.101</t>
  </si>
  <si>
    <t>4308010118.101</t>
  </si>
  <si>
    <t>4308010121.101</t>
  </si>
  <si>
    <t>4313010101.101</t>
  </si>
  <si>
    <t>4313010103.101</t>
  </si>
  <si>
    <t>4313010199.101</t>
  </si>
  <si>
    <t>4313010199.102</t>
  </si>
  <si>
    <t>4313010199.105</t>
  </si>
  <si>
    <t>4313010199.108</t>
  </si>
  <si>
    <t>4313010199.109</t>
  </si>
  <si>
    <t>4313010199.110</t>
  </si>
  <si>
    <t>4313010199.113</t>
  </si>
  <si>
    <t>4313010199.114</t>
  </si>
  <si>
    <t>4313010199.115</t>
  </si>
  <si>
    <t>4313010199.116</t>
  </si>
  <si>
    <t>4313010199.117</t>
  </si>
  <si>
    <t>4313010199.118</t>
  </si>
  <si>
    <t>4313010199.119</t>
  </si>
  <si>
    <t>4313010199.120</t>
  </si>
  <si>
    <t>4313010199.121</t>
  </si>
  <si>
    <t>4313010199.122</t>
  </si>
  <si>
    <t>4313010199.123</t>
  </si>
  <si>
    <t>4313010199.202</t>
  </si>
  <si>
    <t>5101010101.101</t>
  </si>
  <si>
    <t>5101010101.102</t>
  </si>
  <si>
    <t>5101010103.101</t>
  </si>
  <si>
    <t>5101010103.102</t>
  </si>
  <si>
    <t>5101010103.103</t>
  </si>
  <si>
    <t>5101010108.101</t>
  </si>
  <si>
    <t>5101010109.101</t>
  </si>
  <si>
    <t>5101010109.102</t>
  </si>
  <si>
    <t>5101010109.103</t>
  </si>
  <si>
    <t>5101010109.104</t>
  </si>
  <si>
    <t>5101010113.101</t>
  </si>
  <si>
    <t>5101010113.102</t>
  </si>
  <si>
    <t>5101010113.103</t>
  </si>
  <si>
    <t>5101010113.104</t>
  </si>
  <si>
    <t>5101010113.105</t>
  </si>
  <si>
    <t>5101010113.106</t>
  </si>
  <si>
    <t>5101010113.107</t>
  </si>
  <si>
    <t>5101010113.108</t>
  </si>
  <si>
    <t>5101010115.101</t>
  </si>
  <si>
    <t>5101010115.102</t>
  </si>
  <si>
    <t>5101010116.101</t>
  </si>
  <si>
    <t>5101010116.102</t>
  </si>
  <si>
    <t>5101010116.103</t>
  </si>
  <si>
    <t>5101010116.104</t>
  </si>
  <si>
    <t>5101010116.105</t>
  </si>
  <si>
    <t>5101010116.106</t>
  </si>
  <si>
    <t>5101010199.101</t>
  </si>
  <si>
    <t>5101010199.102</t>
  </si>
  <si>
    <t>5101010199.103</t>
  </si>
  <si>
    <t>5101020101.101</t>
  </si>
  <si>
    <t>5101020101.102</t>
  </si>
  <si>
    <t>5101020102.101</t>
  </si>
  <si>
    <t>5101020103.101</t>
  </si>
  <si>
    <t>5101020104.101</t>
  </si>
  <si>
    <t>5101020105.101</t>
  </si>
  <si>
    <t>5101020106.101</t>
  </si>
  <si>
    <t>5101020106.102</t>
  </si>
  <si>
    <t>5101020108.101</t>
  </si>
  <si>
    <t>5101020112.101</t>
  </si>
  <si>
    <t>5101020114.107</t>
  </si>
  <si>
    <t>5101020114.114</t>
  </si>
  <si>
    <t>5101020114.126</t>
  </si>
  <si>
    <t>5101020114.127</t>
  </si>
  <si>
    <t>5101020115.101</t>
  </si>
  <si>
    <t>5101020116.101</t>
  </si>
  <si>
    <t>5101020116.102</t>
  </si>
  <si>
    <t>5101030101.101</t>
  </si>
  <si>
    <t>5101030205.101</t>
  </si>
  <si>
    <t>5101030206.101</t>
  </si>
  <si>
    <t>5101030207.101</t>
  </si>
  <si>
    <t>5101030208.101</t>
  </si>
  <si>
    <t>5101030211.101</t>
  </si>
  <si>
    <t>5101040107.101</t>
  </si>
  <si>
    <t>5101040111.101</t>
  </si>
  <si>
    <t>5101040118.101</t>
  </si>
  <si>
    <t>5101040202.101</t>
  </si>
  <si>
    <t>5101040204.101</t>
  </si>
  <si>
    <t>5101040205.101</t>
  </si>
  <si>
    <t>5101040206.101</t>
  </si>
  <si>
    <t>5101040207.101</t>
  </si>
  <si>
    <t>5102010106.101</t>
  </si>
  <si>
    <t>5102010199.101</t>
  </si>
  <si>
    <t>5102010199.102</t>
  </si>
  <si>
    <t>5102030199.101</t>
  </si>
  <si>
    <t>5102030199.102</t>
  </si>
  <si>
    <t>5103010102.101</t>
  </si>
  <si>
    <t>5103010102.102</t>
  </si>
  <si>
    <t>5103010103.101</t>
  </si>
  <si>
    <t>5103010103.102</t>
  </si>
  <si>
    <t>5103010199.101</t>
  </si>
  <si>
    <t>5103010199.102</t>
  </si>
  <si>
    <t>5104010104.101</t>
  </si>
  <si>
    <t>5104010104.102</t>
  </si>
  <si>
    <t>5104010104.103</t>
  </si>
  <si>
    <t>5104010104.104</t>
  </si>
  <si>
    <t>5104010104.105</t>
  </si>
  <si>
    <t>5104010104.106</t>
  </si>
  <si>
    <t>5104010104.107</t>
  </si>
  <si>
    <t>5104010104.108</t>
  </si>
  <si>
    <t>5104010104.109</t>
  </si>
  <si>
    <t>5104010107.101</t>
  </si>
  <si>
    <t>5104010107.102</t>
  </si>
  <si>
    <t>5104010107.103</t>
  </si>
  <si>
    <t>5104010107.104</t>
  </si>
  <si>
    <t>5104010107.105</t>
  </si>
  <si>
    <t>5104010107.106</t>
  </si>
  <si>
    <t>5104010107.107</t>
  </si>
  <si>
    <t>5104010107.108</t>
  </si>
  <si>
    <t>5104010107.109</t>
  </si>
  <si>
    <t>5104010107.110</t>
  </si>
  <si>
    <t>5104010107.111</t>
  </si>
  <si>
    <t>5104010107.112</t>
  </si>
  <si>
    <t>5104010107.113</t>
  </si>
  <si>
    <t>5104010110.101</t>
  </si>
  <si>
    <t>5104010112.101</t>
  </si>
  <si>
    <t>5104010112.103</t>
  </si>
  <si>
    <t>5104010112.106</t>
  </si>
  <si>
    <t>5104010112.108</t>
  </si>
  <si>
    <t>5104010112.110</t>
  </si>
  <si>
    <t>5104010112.111</t>
  </si>
  <si>
    <t>5104010112.112</t>
  </si>
  <si>
    <t>5104010112.113</t>
  </si>
  <si>
    <t>5104010112.114</t>
  </si>
  <si>
    <t>5104010112.115</t>
  </si>
  <si>
    <t>5104010114.101</t>
  </si>
  <si>
    <t>5104010115.101</t>
  </si>
  <si>
    <t>5104020101.101</t>
  </si>
  <si>
    <t>5104020103.101</t>
  </si>
  <si>
    <t>5104020105.101</t>
  </si>
  <si>
    <t>5104020106.101</t>
  </si>
  <si>
    <t>5104020107.101</t>
  </si>
  <si>
    <t>5104030202.101</t>
  </si>
  <si>
    <t>5104030203.101</t>
  </si>
  <si>
    <t>5104030205.101</t>
  </si>
  <si>
    <t>5104030205.102</t>
  </si>
  <si>
    <t>5104030205.103</t>
  </si>
  <si>
    <t>5104030205.104</t>
  </si>
  <si>
    <t>5104030205.112</t>
  </si>
  <si>
    <t>5104030205.113</t>
  </si>
  <si>
    <t>5104030205.117</t>
  </si>
  <si>
    <t>5104030205.118</t>
  </si>
  <si>
    <t>5104030206.101</t>
  </si>
  <si>
    <t>5104030207.101</t>
  </si>
  <si>
    <t>5104030208.101</t>
  </si>
  <si>
    <t>5104030210.101</t>
  </si>
  <si>
    <t>5104030212.101</t>
  </si>
  <si>
    <t>5104030217.101</t>
  </si>
  <si>
    <t>5104030218.101</t>
  </si>
  <si>
    <t>5104030219.101</t>
  </si>
  <si>
    <t>5104030220.101</t>
  </si>
  <si>
    <t>5104030299.102</t>
  </si>
  <si>
    <t>5104030299.103</t>
  </si>
  <si>
    <t>5104030299.104</t>
  </si>
  <si>
    <t>5104030299.105</t>
  </si>
  <si>
    <t>5104030299.202</t>
  </si>
  <si>
    <t>5104030299.203</t>
  </si>
  <si>
    <t>5104030299.204</t>
  </si>
  <si>
    <t>5104030299.501</t>
  </si>
  <si>
    <t>5104030299.502</t>
  </si>
  <si>
    <t>5104030299.701</t>
  </si>
  <si>
    <t>5104030299.702</t>
  </si>
  <si>
    <t>5104040102.101</t>
  </si>
  <si>
    <t>5104040102.102</t>
  </si>
  <si>
    <t>5104040102.103</t>
  </si>
  <si>
    <t>5104040102.104</t>
  </si>
  <si>
    <t>5104040102.105</t>
  </si>
  <si>
    <t>5104040102.106</t>
  </si>
  <si>
    <t>5104040102.107</t>
  </si>
  <si>
    <t>5104040102.108</t>
  </si>
  <si>
    <t>5104040102.109</t>
  </si>
  <si>
    <t>5104040102.110</t>
  </si>
  <si>
    <t>5104040102.111</t>
  </si>
  <si>
    <t>5104040102.112</t>
  </si>
  <si>
    <t>5104040102.113</t>
  </si>
  <si>
    <t>5104040102.114</t>
  </si>
  <si>
    <t>5104040102.115</t>
  </si>
  <si>
    <t>5104040102.116</t>
  </si>
  <si>
    <t>5104040102.117</t>
  </si>
  <si>
    <t>5104040102.118</t>
  </si>
  <si>
    <t>5104040102.119</t>
  </si>
  <si>
    <t>5104040102.120</t>
  </si>
  <si>
    <t>5105010101.101</t>
  </si>
  <si>
    <t>5105010103.101</t>
  </si>
  <si>
    <t>5105010105.101</t>
  </si>
  <si>
    <t>5105010107.101</t>
  </si>
  <si>
    <t>5105010107.102</t>
  </si>
  <si>
    <t>5105010107.103</t>
  </si>
  <si>
    <t>5105010107.104</t>
  </si>
  <si>
    <t>5105010107.105</t>
  </si>
  <si>
    <t>5105010107.106</t>
  </si>
  <si>
    <t>5105010109.101</t>
  </si>
  <si>
    <t>5105010111.101</t>
  </si>
  <si>
    <t>5105010113.101</t>
  </si>
  <si>
    <t>5105010115.101</t>
  </si>
  <si>
    <t>5105010117.101</t>
  </si>
  <si>
    <t>5105010119.101</t>
  </si>
  <si>
    <t>5105010121.101</t>
  </si>
  <si>
    <t>5105010125.101</t>
  </si>
  <si>
    <t>5105010127.101</t>
  </si>
  <si>
    <t>5105010129.101</t>
  </si>
  <si>
    <t>5105010131.101</t>
  </si>
  <si>
    <t>5105010133.101</t>
  </si>
  <si>
    <t>5105010135.101</t>
  </si>
  <si>
    <t>5105010137.101</t>
  </si>
  <si>
    <t>5105010139.101</t>
  </si>
  <si>
    <t>5105010148.101</t>
  </si>
  <si>
    <t>5105010149.102</t>
  </si>
  <si>
    <t>5105010158.101</t>
  </si>
  <si>
    <t>5105010160.101</t>
  </si>
  <si>
    <t>5105010160.102</t>
  </si>
  <si>
    <t>5105010160.103</t>
  </si>
  <si>
    <t>5105010160.104</t>
  </si>
  <si>
    <t>5105010160.105</t>
  </si>
  <si>
    <t>5105010160.106</t>
  </si>
  <si>
    <t>5105010160.107</t>
  </si>
  <si>
    <t>5105010160.108</t>
  </si>
  <si>
    <t>5105010160.109</t>
  </si>
  <si>
    <t>5105010161.101</t>
  </si>
  <si>
    <t>5105010161.102</t>
  </si>
  <si>
    <t>5105010161.103</t>
  </si>
  <si>
    <t>5105010161.104</t>
  </si>
  <si>
    <t>5105010161.105</t>
  </si>
  <si>
    <t>5105010161.106</t>
  </si>
  <si>
    <t>5105010161.107</t>
  </si>
  <si>
    <t>5105010161.108</t>
  </si>
  <si>
    <t>5105010161.109</t>
  </si>
  <si>
    <t>5105010161.110</t>
  </si>
  <si>
    <t>5105010164.101</t>
  </si>
  <si>
    <t>5105010164.103</t>
  </si>
  <si>
    <t>5105010194.101</t>
  </si>
  <si>
    <t>5105010195.101</t>
  </si>
  <si>
    <t>5107010199.101</t>
  </si>
  <si>
    <t>5107020199.101</t>
  </si>
  <si>
    <t>5107030101.101</t>
  </si>
  <si>
    <t>5108010101.102</t>
  </si>
  <si>
    <t>5108010101.104</t>
  </si>
  <si>
    <t>5108010101.105</t>
  </si>
  <si>
    <t>5108010101.114</t>
  </si>
  <si>
    <t>5108010101.115</t>
  </si>
  <si>
    <t>5108010101.203</t>
  </si>
  <si>
    <t>5108010101.205</t>
  </si>
  <si>
    <t>5108010107.102</t>
  </si>
  <si>
    <t>5108010107.104</t>
  </si>
  <si>
    <t>5108010107.105</t>
  </si>
  <si>
    <t>5108010107.114</t>
  </si>
  <si>
    <t>5108010107.115</t>
  </si>
  <si>
    <t>5108010107.203</t>
  </si>
  <si>
    <t>5108010107.205</t>
  </si>
  <si>
    <t>5112010103.101</t>
  </si>
  <si>
    <t>5203010105.101</t>
  </si>
  <si>
    <t>5203010106.101</t>
  </si>
  <si>
    <t>5203010107.101</t>
  </si>
  <si>
    <t>5203010109.101</t>
  </si>
  <si>
    <t>5203010110.101</t>
  </si>
  <si>
    <t>5203010111.101</t>
  </si>
  <si>
    <t>5203010112.101</t>
  </si>
  <si>
    <t>5203010113.101</t>
  </si>
  <si>
    <t>5203010114.101</t>
  </si>
  <si>
    <t>5203010115.101</t>
  </si>
  <si>
    <t>5203010117.101</t>
  </si>
  <si>
    <t>5203010119.101</t>
  </si>
  <si>
    <t>5203010120.101</t>
  </si>
  <si>
    <t>5203010122.101</t>
  </si>
  <si>
    <t>5203010126.101</t>
  </si>
  <si>
    <t>5203010141.101</t>
  </si>
  <si>
    <t>5203010142.101</t>
  </si>
  <si>
    <t>5203010145.101</t>
  </si>
  <si>
    <t>5203010146.101</t>
  </si>
  <si>
    <t>5205010101.101</t>
  </si>
  <si>
    <t>5209010112.101</t>
  </si>
  <si>
    <t>5210010101.101</t>
  </si>
  <si>
    <t>5210010102.101</t>
  </si>
  <si>
    <t>5210010103.101</t>
  </si>
  <si>
    <t>5210010105.101</t>
  </si>
  <si>
    <t>5210010112.101</t>
  </si>
  <si>
    <t>5210010118.101</t>
  </si>
  <si>
    <t>5210010121.101</t>
  </si>
  <si>
    <t>5211010101.101</t>
  </si>
  <si>
    <t>5211010102.101</t>
  </si>
  <si>
    <t>5212010199.101</t>
  </si>
  <si>
    <t>5212010199.102</t>
  </si>
  <si>
    <t>5212010199.104</t>
  </si>
  <si>
    <t>5212010199.105</t>
  </si>
  <si>
    <t>5212010199.106</t>
  </si>
  <si>
    <t>5212010199.107</t>
  </si>
  <si>
    <t>5212010199.108</t>
  </si>
  <si>
    <t>5212010199.109</t>
  </si>
  <si>
    <t>5212010199.110</t>
  </si>
  <si>
    <t>5212010199.111</t>
  </si>
  <si>
    <t>5212010199.112</t>
  </si>
  <si>
    <t>5212010199.113</t>
  </si>
  <si>
    <t>5212010199.114</t>
  </si>
  <si>
    <t>5401010101.101</t>
  </si>
  <si>
    <t>พระอาจารย์มั่นฯ</t>
  </si>
  <si>
    <t>รวมเขต 8</t>
  </si>
  <si>
    <t>การจัดกลุ่ม Benchmarking รายได้ ค่าใช้จ่าย ปี 2567</t>
  </si>
  <si>
    <t>Province</t>
  </si>
  <si>
    <t>OrgID</t>
  </si>
  <si>
    <t>Org</t>
  </si>
  <si>
    <t>ประเภท</t>
  </si>
  <si>
    <t>ServBed</t>
  </si>
  <si>
    <t>CapacityGroup</t>
  </si>
  <si>
    <t>pop</t>
  </si>
  <si>
    <t xml:space="preserve">จำนวนเตียงจริง </t>
  </si>
  <si>
    <t>รพช.</t>
  </si>
  <si>
    <t>รพช.F3 P&lt;=15,000</t>
  </si>
  <si>
    <t>รพช.F3 P15,000-25,000</t>
  </si>
  <si>
    <t>รพช.F2 P&lt;=30,000</t>
  </si>
  <si>
    <t>รพช.F2 P30,000-60,000</t>
  </si>
  <si>
    <t>รพช.F1 P50,000-100,000</t>
  </si>
  <si>
    <t>รพช.M2 B&lt;=100</t>
  </si>
  <si>
    <t>รพช.M2 B&gt;100</t>
  </si>
  <si>
    <t>รพท.</t>
  </si>
  <si>
    <t>รพท.M1 B&gt;200</t>
  </si>
  <si>
    <t>รพท.S B&lt;=400</t>
  </si>
  <si>
    <t>รพท.S B&gt;400</t>
  </si>
  <si>
    <t>รพศ.</t>
  </si>
  <si>
    <t>รพศ.A B&gt;700to1000</t>
  </si>
  <si>
    <t>รพศ.A B&gt;1000</t>
  </si>
  <si>
    <t>รายได้แผ่นดิน - เงินชดใช้จากการผิดสัญญาการศึกษาและดูงาน</t>
  </si>
  <si>
    <t>รายได้แผ่นดิน - ค่าปรับอื่น</t>
  </si>
  <si>
    <t>รายได้จากการจำหน่ายยาสมุนไพร - บุคคลภายนอก</t>
  </si>
  <si>
    <t>รายได้จากการจำหน่ายสินค้าอื่น ๆ - บุคคลภายนอก</t>
  </si>
  <si>
    <t>รายได้จากการจำหน่ายยาสมุนไพร - หน่วยงานภาครัฐ</t>
  </si>
  <si>
    <t>รายได้จากการจำหน่ายสินค้าอื่น ๆ - หน่วยงานภาครัฐ</t>
  </si>
  <si>
    <t>รายได้ค่ารักษาเบิกจ่ายตรงหน่วยงานอื่น - OP</t>
  </si>
  <si>
    <t>รายได้ค่ารักษาเบิกจ่ายตรงหน่วยงานอื่น - IP</t>
  </si>
  <si>
    <t>ส่วนต่างค่ารักษาที่สูงกว่าข้อตกลงในการจ่ายตาม DRG - เบิกจ่ายตรงหน่วยงานอื่น</t>
  </si>
  <si>
    <t>ส่วนต่างค่ารักษาที่ต่ำกว่าข้อตกลงในการจ่ายตาม DRG - เบิกจ่ายตรงหน่วยงานอื่น</t>
  </si>
  <si>
    <t>ส่วนต่างค่ารักษาที่สูงกว่าข้อตกลงในการจ่ายตาม DRG - เบิกจ่ายตรงกรมบัญชีกลาง</t>
  </si>
  <si>
    <t>ส่วนต่างค่ารักษาที่ต่ำกว่าข้อตกลงในการจ่ายตาม DRG - เบิกจ่ายตรงกรมบัญชีกลาง</t>
  </si>
  <si>
    <t>รายได้ค่ารักษาเบิกจ่ายตรง - อปท. OP</t>
  </si>
  <si>
    <t>รายได้ค่ารักษาเบิกจ่ายตรง - อปท. IP</t>
  </si>
  <si>
    <t>ส่วนต่างค่ารักษาที่สูงกว่าข้อตกลงในการจ่ายตาม DRG - เบิกจ่ายตรง - อปท.</t>
  </si>
  <si>
    <t>ส่วนต่างค่ารักษาที่ต่ำกว่าข้อตกลงในการจ่ายตาม DRG - เบิกจ่ายตรง - อปท.</t>
  </si>
  <si>
    <t>รายได้ค่ารักษาเบิกจ่ายตรง - อปท.รูปแบบพิเศษ IP</t>
  </si>
  <si>
    <t>ส่วนต่างค่ารักษาที่สูงกว่าข้อตกลงในการจ่ายตาม DRG - เบิกจ่ายตรง (พนักงานส่วนท้องถิ่นรูปแบบพิเศษ)</t>
  </si>
  <si>
    <t>ส่วนต่างค่ารักษาที่ต่ำกว่าข้อตกลงในการจ่ายตาม DRG  -เบิกจ่ายตรง (พนักงานส่วนท้องถิ่นรูปแบบพิเศษ)</t>
  </si>
  <si>
    <t>รายได้ค่ารักษา UC - OP  ใน CUP</t>
  </si>
  <si>
    <t>รายได้ค่ารักษา UC - IP</t>
  </si>
  <si>
    <t>รายได้ค่ารักษา UC - OP นอก CUP ต่างจังหวัด</t>
  </si>
  <si>
    <t>รายได้ค่ารักษา UC - OP นอกสังกัด สป.</t>
  </si>
  <si>
    <t>รายได้กองทุน UC - P&amp;P อื่น</t>
  </si>
  <si>
    <t>ส่วนต่างค่ารักษาที่สูงกว่าข้อตกลงในการจ่ายตาม DRG - กองทุน UC - IP</t>
  </si>
  <si>
    <t>ส่วนต่างค่ารักษาที่ต่ำกว่าข้อตกลงในการจ่ายตาม DRG - กองทุน UC - IP</t>
  </si>
  <si>
    <t>รายได้กองทุน UC - บริการพื้นที่เฉพาะ</t>
  </si>
  <si>
    <t>รายได้ค่ารักษา UC - OP บริการกรณีเฉพาะ (CR)</t>
  </si>
  <si>
    <t>ส่วนต่างค่ารักษาที่สูงกว่าข้อตกลงในการจ่ายตาม DRG กองทุน UC    (บริการเฉพาะ) CR - IP</t>
  </si>
  <si>
    <t>ส่วนต่างค่ารักษาที่ต่ำกว่าข้อตกลงในการจ่ายตาม DRG กองทุน UC   (บริการเฉพาะ) CR - IP</t>
  </si>
  <si>
    <t>รายได้กองทุน UC - P&amp;P ตามเกณฑ์คุณภาพผลงานบริการ</t>
  </si>
  <si>
    <t>ส่วนต่างค่ารักษาที่สูงกว่าข้อตกลงตามหลักเกณฑ์การจ่ายกองทุนUC - บริการเฉพาะ (CR) - OP</t>
  </si>
  <si>
    <t>ส่วนต่างค่ารักษาที่ต่ำกว่าข้อตกลงตามหลักเกณฑ์การจ่ายกองทุนUC - บริการเฉพาะ (CR) - OP</t>
  </si>
  <si>
    <t>4301020105.271</t>
  </si>
  <si>
    <t>ส่วนต่างค่ารักษาที่ต่ำกว่าข้อตกลงในการตามจ่าย UC OP (หน่วยบริการที่ตามจ่าย)</t>
  </si>
  <si>
    <t>รายได้ค่ารักษาประกันสังคม OP - เครือข่าย</t>
  </si>
  <si>
    <t>รายได้ค่ารักษาประกันสังคม IP - เครือข่าย</t>
  </si>
  <si>
    <t>รายได้ค่ารักษาประกันสังคม OP - นอกเครือข่าย</t>
  </si>
  <si>
    <t>รายได้ค่ารักษาประกันสังคม IP - นอกเครือข่าย</t>
  </si>
  <si>
    <t>รายได้ค่ารักษาประกันสังคม OP - นอกเครือข่าย ต่างสังกัด สป.สธ.</t>
  </si>
  <si>
    <t>รายได้ค่ารักษาประกันสังคม IP - นอกเครือข่าย ต่างสังกัด สป.สธ.</t>
  </si>
  <si>
    <t>ส่วนต่างค่ารักษาที่สูงกว่าข้อตกลงในการจ่ายตาม DRG - แรงงานต่างด้าว - IP</t>
  </si>
  <si>
    <t>รายได้ค่ารักษาบุคคลที่มีปัญหาสถานะและสิทธิ - เบิกจากส่วนกลาง IP</t>
  </si>
  <si>
    <t>รายได้จากการช่วยเหลือเพื่อการดำเนินงานอื่น</t>
  </si>
  <si>
    <t>บัญชีรายได้ระหว่างหน่วยงาน - กรมบัญชี กลางรับเงินเบิกเกินส่งคืนจากหน่วยงาน</t>
  </si>
  <si>
    <t>รายได้ระหว่างหน่วยงาน - หน่วยงานรับเงินนอกงบประมาณจากกรมบัญชีกลาง</t>
  </si>
  <si>
    <t>รายได้ระหว่างหน่วยงาน - ปรับเงินฝากคลัง</t>
  </si>
  <si>
    <t>รายได้ระหว่างหน่วยงาน - หน่วยงานรับเงินจากหน่วยงานอื่น</t>
  </si>
  <si>
    <t>รายได้ระหว่างหน่วยงาน - เงินทดรองราชการ</t>
  </si>
  <si>
    <t>รายได้ระหว่างกัน - ภายในกรมเดียวกัน</t>
  </si>
  <si>
    <t>รายได้ระหว่างกัน - ภายในกรมเดียวกัน (Manual)</t>
  </si>
  <si>
    <t>รายได้อื่น - สินค้ารับโอนจาก สสจ./รพศ./รพท./รพช./รพ.สต.</t>
  </si>
  <si>
    <t>รายได้อื่น - วัสดุรับโอนจาก สสจ./รพศ./รพท./รพช./รพ.สต.</t>
  </si>
  <si>
    <t>รายได้อื่น - ครุภัณฑ์ ที่ดินและสิ่งก่อสร้างรับโอนจาก สสจ./รพศ./รพท./รพช./รพ.สต.</t>
  </si>
  <si>
    <t>รายได้อื่น - เงินนอกงบประมาณรับโอนจาก สสจ./รพศ./รพท./รพช./รพ.สต.</t>
  </si>
  <si>
    <t>รายได้อื่น - เงินงบประมาณงบลงทุน รับโอนจาก สสจ./รพศ./รพท./รพช./รพ.สต.</t>
  </si>
  <si>
    <t>รายได้อื่น - เงินงบประมาณงบดำเนินงานรับโอนจาก สสจ./รพศ./รพท./รพช./รพ.สต.</t>
  </si>
  <si>
    <t>รายได้อื่น - เงินงบประมาณงบอุดหนุนรับโอนจาก สสจ./รพศ. /รพท./รพช. /รพ.สต</t>
  </si>
  <si>
    <t>รายได้อื่น - เงินงบประมาณงบรายจ่ายอื่นรับโอนจาก สสจ./รพศ. /รพท./รพช./รพ.สต.</t>
  </si>
  <si>
    <t>รายได้อื่น - เงินงบประมาณงบกลางรับโอนจาก สสจ./รพศ. /รพท./รพช./รพ.สต.</t>
  </si>
  <si>
    <t>เงินประจำตำแหน่งระดับสูง/ระดับกลาง(สนับสนุน)</t>
  </si>
  <si>
    <t>เงินประจำตำแหน่งผู้เชี่ยวชาญ(บริการ)</t>
  </si>
  <si>
    <t>ค่าตอบแทนเงินเพิ่มพิเศษสำหรับผู้ปฏิบัติงานด้านการสาธารณสุข(พ.ต.ส.-เงินนอกงบประมาณ)</t>
  </si>
  <si>
    <t>เงินเพิ่มสำหรับตำแหน่งที่มีเหตุพิเศษ (บริการ)</t>
  </si>
  <si>
    <t>เงินเพิ่มสำหรับตำแหน่งที่มีเหตุพิเศษ (สนับสนุน)</t>
  </si>
  <si>
    <t>เงินสมทบกองทุนทดแทน - เงินนอกงบประมาณ</t>
  </si>
  <si>
    <t>5101020199.105</t>
  </si>
  <si>
    <t>ค่าใช้จ่ายบุคลากรอื่น (เงินงบประมาณ)</t>
  </si>
  <si>
    <t>5101020199.106</t>
  </si>
  <si>
    <t>ค่าใช้จ่ายบุคลากรอื่น (เงินนอกงบประมาณ)</t>
  </si>
  <si>
    <t>เงินช่วยค่ารักษาพยาบาลประเภทผู้ป่วยนอก รพ.เอกชนสำหรับผู้มีสิทธิตามกฎหมายยกเว้นผู้รับเบี้ยหวัด/บำนาญ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</si>
  <si>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ผู้ป่วยในร.พ.เอกชนสำหรับผู้มีสิทธิตามกฎหมายยกเว้นผู้รับเบี้ยหวัด/บำนาญ</t>
  </si>
  <si>
    <t>เงินช่วยค่ารักษาพยาบาลประเภท ผู้ป่วยนอก รพ.รัฐ สำหรับผู้รับเบี้ยหวัด/บำนาญตามกฎหมาย</t>
  </si>
  <si>
    <t>เงินช่วยค่ารักษาพยาบาลประเภท ผู้ป่วยใน รพ.รัฐ สำหรับผู้รับเบี้ยหวัด/บำนาญตามกฎหมาย</t>
  </si>
  <si>
    <t>เงินช่วยค่ารักษาพยาบาลประเภท ผู้ป่วยนอก รพ.เอกชน  สำหรับผู้รับเบี้ยหวัด/บำนาญตามกฎหมาย</t>
  </si>
  <si>
    <t>เงินช่วยค่ารักษาพยาบาลประเภท ผู้ป่วยใน รพ.เอกชน สำหรับผู้รับเบี้ยหวัด/บำนาญตามกฎหมาย</t>
  </si>
  <si>
    <t>ค่าใช้จ่ายทุนการศึกษา - ในประเทศ</t>
  </si>
  <si>
    <t>ค่าใช้จ่ายด้านการฝึกอบรม - ในประเทศ (เงินงบประมาณ)</t>
  </si>
  <si>
    <t>ค่าใช้จ่ายด้านการฝึกอบรม - บุคคล ภายนอก (เงินงบประมาณ)</t>
  </si>
  <si>
    <t>ค่าใช้จ่ายด้านการฝึกอบรม - บุคคล ภายนอก (เงินนอกงบประมาณ)</t>
  </si>
  <si>
    <t>ค่าเบี้ยเลี้ยง - ในประเทศ (เงินงบประมาณ)</t>
  </si>
  <si>
    <t>ค่าเบี้ยเลี้ยง - ในประเทศ (เงินนอกงบประมาณ)</t>
  </si>
  <si>
    <t>ค่าที่พัก - ในประเทศ (เงินงบประมาณ)</t>
  </si>
  <si>
    <t>ค่าที่พัก - ในประเทศ (เงินนอกงบประมาณ)</t>
  </si>
  <si>
    <t>ค่าใช้จ่ายเดินทางอื่น - ในประเทศ (เงินงบประมาณ)</t>
  </si>
  <si>
    <t>ค่าใช้จ่ายเดินทางอื่น - ในประเทศ (เงินนอกงบประมาณ)</t>
  </si>
  <si>
    <t>ค่าตอบแทนการปฏิบัติงานในลักษณะค่าเบี้ยเลี้ยงเหมาจ่าย (สนับสนุน) - เงินนอกงบประมาณ</t>
  </si>
  <si>
    <t>ค่าตอบแทนการปฏิบัติงานอื่น - เงินงบประมาณ</t>
  </si>
  <si>
    <t>ค่าตอบแทนการปฏิบัติงานอื่น - เงินนอกงบประมาณ</t>
  </si>
  <si>
    <t>ค่าเสื่อมราคา - อาคารเพื่อการพักอาศัย</t>
  </si>
  <si>
    <t>ค่าเสื่อมราคา - ระบบประปา</t>
  </si>
  <si>
    <t>ค่าเสื่อมราคา - ระบบถนนภายใน</t>
  </si>
  <si>
    <t>ค่าเสื่อมราคา - ครุภัณฑ์สำนักงาน</t>
  </si>
  <si>
    <t>ค่าเสื่อมราคา - ยานพาหนะและอุปกรณ์การขนส่ง</t>
  </si>
  <si>
    <t>ค่าเสื่อมราคา - ครุภัณฑ์ไฟฟ้าและวิทยุ</t>
  </si>
  <si>
    <t>ค่าเสื่อมราคา - ครุภัณฑ์โฆษณาและเผยแพร่</t>
  </si>
  <si>
    <t>ค่าเสื่อมราคา - ครุภัณฑ์การเกษตร</t>
  </si>
  <si>
    <t>ค่าเสื่อมราคา - ครุภัณฑ์โรงงาน</t>
  </si>
  <si>
    <t>ค่าเสื่อมราคา - ครุภัณฑ์ก่อสร้าง</t>
  </si>
  <si>
    <t>ค่าเสื่อมราคา - ครุภัณฑ์วิทยาศาสตร์และการแพทย์</t>
  </si>
  <si>
    <t>ค่าเสื่อมราคา - อุปกรณ์คอมพิวเตอร์</t>
  </si>
  <si>
    <t>ค่าเสื่อมราคา - ครุภัณฑ์งานบ้านงานครัว</t>
  </si>
  <si>
    <t>ค่าเสื่อมราคา - ครุภัณฑ์อื่น</t>
  </si>
  <si>
    <t>ค่าตัดจำหน่าย - โปรแกรมคอมพิวเตอร์</t>
  </si>
  <si>
    <t>ค่าตัดจำหน่าย - สินทรัพย์ที่ไม่มีตัวตนอื่น</t>
  </si>
  <si>
    <t>ค่าเสื่อมราคา - ส่วนปรับปรุงอาคาร</t>
  </si>
  <si>
    <t>ค่าเสื่อมราคาอาคารเพื่อพักอาศัย - Interface</t>
  </si>
  <si>
    <t>ค่าเสื่อมราคาอาคารสำนักงาน - Interface</t>
  </si>
  <si>
    <t>ค่าเสื่อมราคาอาคารเพื่อประโยชน์อื่น - Interface</t>
  </si>
  <si>
    <t>ค่าเสื่อมราคาสิ่งปลูกสร้าง - Interface</t>
  </si>
  <si>
    <t>ค่าเสื่อมราคาระบบประปา - Interface</t>
  </si>
  <si>
    <t>ค่าเสื่อมราคาระบบไฟฟ้า - Interface</t>
  </si>
  <si>
    <t>ค่าเสื่อมราคาครุภัณฑ์สำนักงาน - Interface</t>
  </si>
  <si>
    <t>ค่าเสื่อมราคาครุภัณฑ์ยานพาหนะและขนส่ง - Interface</t>
  </si>
  <si>
    <t>ค่าเสื่อมราคาครุภัณฑ์ก่อสร้าง - Interface</t>
  </si>
  <si>
    <t>ค่าเสื่อมราคาครุภัณฑ์วิทยาศาสตร์และการแพทย์ - Interface</t>
  </si>
  <si>
    <t>ค่าตัดจำหน่ายโปรแกรมคอมพิวเตอร์ - Interface</t>
  </si>
  <si>
    <t>ค่าตัดจำหน่ายสินทรัพย์ไม่มีตัวตนอื่น - Interface</t>
  </si>
  <si>
    <t>ค่าเสื่อมราคา - อาคารและสิ่งปลูกสร้างไม่ระบุรายละเอียด</t>
  </si>
  <si>
    <t>ค่าเสื่อมราคา - ครุภัณฑ์ไม่ระบุรายละเอียด</t>
  </si>
  <si>
    <t>ค่าสวัสดิการสังคม - อื่น</t>
  </si>
  <si>
    <t>ค่าจำหน่าย - อาคารและสิ่งปลูกสร้างไม่ระบุรายละเอียด</t>
  </si>
  <si>
    <t>ค่าจำหน่าย - ครุภัณฑ์ไม่ระบุรายละเอียด</t>
  </si>
  <si>
    <t>ค่าใช้จ่ายระหว่างหน่วยงาน - หน่วยงานส่งเงินเบิกเกินส่งคืนให้กรมบัญชีกลาง</t>
  </si>
  <si>
    <t>ค่าใช้จ่ายระหว่างหน่วยงาน - ปรับเงินฝากคลัง</t>
  </si>
  <si>
    <t>ค่าใช้จ่ายระหว่างกัน - ภายในกรมเดียวกัน</t>
  </si>
  <si>
    <t>ค่าใช้จ่ายระหว่างกัน - ภายในกรมเดียวกัน (Manual)</t>
  </si>
  <si>
    <t>ค่าใช้จ่ายอื่น - สินค้าโอนไป สสจ./รพศ./รพท./รพช./รพ.สต.</t>
  </si>
  <si>
    <t>ค่าใช้จ่ายอื่น - วัสดุโอนไป สสจ./ รพศ./รพท./รพช./รพ.สต.</t>
  </si>
  <si>
    <t>ค่าใช้จ่ายอื่น - ครุภัณฑ์ที่ดินและสิ่งก่อสร้างโอนไป สสจ./รพศ./รพท./รพช./รพ.สต.</t>
  </si>
  <si>
    <t>ค่าใช้จ่ายอื่น - เงินงบประมาณงบลงทุนโอนไป สสจ./รพศ./รพท./รพช./รพ.สต.</t>
  </si>
  <si>
    <t>ค่าใช้จ่ายอื่น - เงินงบประมาณงบดำเนินงานโอนไป สสจ./รพศ./รพท./รพช./รพ.สต.</t>
  </si>
  <si>
    <t>ค่าใช้จ่ายอื่น - เงินงบประมาณงบอุดหนุนโอนไป สสจ./รพศ./รพท./รพช./รพ.สต.</t>
  </si>
  <si>
    <t>ค่าใช้จ่ายอื่น - เงินงบประมาณงบรายจ่ายอื่นโอนไป  สสจ./รพศ./รพท./รพช./รพ.สต.</t>
  </si>
  <si>
    <t>ค่าใช้จ่ายอื่น - เงินงบประมาณงบกลางโอนไป สสจ./รพศ. /รพท./รพช./ รพ.สต.</t>
  </si>
  <si>
    <t>ค่าใช้จ่ายอื่น - เงินนอกงบประมาณโอนไป สสจ./รพศ./รพท./รพช./รพ.สต.</t>
  </si>
  <si>
    <t>สรุปจ่าย L2[5]=[2+3+4]</t>
  </si>
  <si>
    <t>ไม่ลิ้งสูตร</t>
  </si>
  <si>
    <t>1+2+3+4+5+6+7+8+9+10+11+12+13+14+15+16+17+18+19</t>
  </si>
  <si>
    <t>รวมค่าใช้จ่าย[23] =[1+5+6+7+11+12+13+14+15+16+17+18+19+20+21+22]</t>
  </si>
  <si>
    <t>ค่า Adj.RW รวม quick method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</si>
  <si>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1 ปี 2567</t>
  </si>
  <si>
    <t>HDC</t>
  </si>
  <si>
    <t xml:space="preserve"> New Factor</t>
  </si>
  <si>
    <t>หน่วยบริการ</t>
  </si>
  <si>
    <t>ลำดับเรียงตามจัดกลุ่ม</t>
  </si>
  <si>
    <t>ลำดับเรียงตามงบทดลอง</t>
  </si>
  <si>
    <t>TPS from HFO</t>
  </si>
  <si>
    <t>แหล่งข้อมูล</t>
  </si>
  <si>
    <t>ปชก ทั้งหมด - (สิทธิ UC+SSO+SSS)</t>
  </si>
  <si>
    <t>ตารางที่ 8 ร้อยละ ของค่าใช้จ่าย (บาท/RW) ที่สูง-ต่ำกว่าค่าเฉลี่ยกลุ่ม ของโรงพยาบาลในเขตสุขภาพที่ 8 ณ ไตรมาส 2 ปี 2567</t>
  </si>
  <si>
    <t>ตารางที่ 12 สรุปค่าเฉลี่ย ค่าใช้จ่าย (บาท/RW) ของโรงพยาบาลในเขตสุขภาพที่ 8 แยกตามกลุ่ม ณ ไตรมาส 2 ปีงบประมาณ 2567</t>
  </si>
  <si>
    <t>CMI@MOPH</t>
  </si>
  <si>
    <t>ตารางที่ 1 เปรียบเทียบ รายได้ (บาท/ประชากร) ของโรงพยาบาลในเขตสุขภาพที่ 8 แยกตามกลุ่ม ณ ไตรมาส  4 ปี 2567</t>
  </si>
  <si>
    <t>ตารางที่ 2 ร้อยละ ของรายได้ (บาท/ประชากร) ที่สูง-ต่ำกว่าค่าเฉลี่ยกลุ่ม ของโรงพยาบาลในเขตสุขภาพที่ 8 ณ ไตรมาส  4 ปี 2567</t>
  </si>
  <si>
    <t>ตารางที่ 3 รายได้ (บาท/ประชากร)เทียบกับค่า Mean-1SD ของกลุ่ม ของโรงพยาบาลในเขตสุขภาพที่ 8 ณ ไตรมาส  4 ปี 2567</t>
  </si>
  <si>
    <t>ตารางที่ 7 เปรียบเทียบ ค่าใช้จ่าย (บาท/RW) ของโรงพยาบาลในเขตสุขภาพที่ 8 แยกตามกลุ่ม ณ ไตรมาส 4 ปี 2567</t>
  </si>
  <si>
    <t>ตารางที่ 9 ค่าใช้จ่าย (บาท/RW) เทียบกับค่า Mean+1SD ของกลุ่ม ที่สูงต่ำกว่าค่าเฉลี่ย ของโรงพยาบาลในเขตสุขภาพที่ 8 ณ ไตรมาส 4 ปี 2567</t>
  </si>
  <si>
    <t>ตารางที่ 5 ร้อยละ ของรายได้ (บาท/ประชากร) ที่สูง-ต่ำกว่าค่าเฉลี่ยกลุ่ม ของโรงพยาบาลในเขตสุขภาพที่ 8 แยกรายจังหวัด ณ ไตรมาส 4 ปี 2567</t>
  </si>
  <si>
    <t>ตารางที่ 4 รายได้ (บาท/ประชากร) ของโรงพยาบาลในเขตสุขภาพที่ 8 แยกรายจังหวัด ณ ไตรมาส 4 ปีงบประมาณ 2567</t>
  </si>
  <si>
    <t>ตารางที่ 10 ค่าใช้จ่าย (บาท/RW) ของโรงพยาบาลในเขตสุขภาพที่ 8 แยกรายจังหวัด ณ ไตรมาส 4 ปีงบประมาณ 2567</t>
  </si>
  <si>
    <t>ตารางที่ 11 ร้อยละ ค่าใช้จ่าย (บาท/ประชากร) ที่สูง-ต่ำกว่าค่าเฉลี่ยกลุ่ม ของโรงพยาบาลในเขตสุขภาพที่ 8 แยกรายจังหวัด ณ ไตรมาส 4 ปี 2567</t>
  </si>
  <si>
    <t>ตารางที่ 6 สรุปค่าเฉลี่ย รายได้ (บาท/ประชากร) ของโรงพยาบาลในเขตสุขภาพที่ 8 แยกตามกลุ่ม ณ ไตรมาส 4 ปีงบประมาณ 2567</t>
  </si>
  <si>
    <t>ตารางที่ 12 สรุปค่าเฉลี่ย ค่าใช้จ่าย (บาท/RW) ของโรงพยาบาลในเขตสุขภาพที่ 8 แยกตามกลุ่ม ณ ไตรมาส 4 ปีงบประมาณ 2567</t>
  </si>
  <si>
    <t>รายงานข้อมูล Benchmarking การเงินการคลัง ณ สิ้นไตรมาสที่ 4/2567</t>
  </si>
  <si>
    <t>(1) โรงพยาบาลที่มีรายได้ต่ำกว่าค่าเฉลี่ยกลุ่ม (Mean - 1SD)</t>
  </si>
  <si>
    <t>โรงพยาบาลที่มีรายได้ต่ำกว่าค่าเฉลี่ยกลุ่ม</t>
  </si>
  <si>
    <r>
      <rPr>
        <sz val="16"/>
        <rFont val="TH SarabunIT๙"/>
        <family val="2"/>
      </rPr>
      <t>เจริญศิลป์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บ้านแพง  นาหว้า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ผาขาว  โพนพิสัย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หนองบัวลำภู</t>
    </r>
  </si>
  <si>
    <t>5. พรบ. (9 แห่ง)</t>
  </si>
  <si>
    <r>
      <rPr>
        <sz val="16"/>
        <rFont val="TH SarabunIT๙"/>
        <family val="2"/>
      </rPr>
      <t>บุงคล้า หนองแสง  ปลาปาก  ท่าอุเทน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บ้านแพง  นาหว้า  โนนสัง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นากลาง  เพ็ญ</t>
    </r>
  </si>
  <si>
    <t>6. ชำระเงินเอง (7 แห่ง)</t>
  </si>
  <si>
    <r>
      <rPr>
        <sz val="16"/>
        <rFont val="TH SarabunIT๙"/>
        <family val="2"/>
      </rPr>
      <t>นิคมน้ำอูน  วังยาง  นาทม  เฝ้าไร่  ปลาปาก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โซ่พิสัย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หนองบัวลำภู</t>
    </r>
  </si>
  <si>
    <t>7. งบบุคลากร (14 แห่ง)</t>
  </si>
  <si>
    <r>
      <rPr>
        <sz val="16"/>
        <rFont val="TH SarabunIT๙"/>
        <family val="2"/>
      </rPr>
      <t>ประจักษ์ศิลปาคม  เผ้าไร่  รัตนวาปี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ท่าอุเทน  วาริชภูมิ  นาวัง  โพนสวรรค์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สุวรรณคูหา  พรเจริญ  กุดจับ</t>
    </r>
    <r>
      <rPr>
        <sz val="16"/>
        <color rgb="FFFF0000"/>
        <rFont val="TH SarabunIT๙"/>
        <family val="2"/>
      </rPr>
      <t xml:space="preserve"> 
 </t>
    </r>
    <r>
      <rPr>
        <sz val="16"/>
        <rFont val="TH SarabunIT๙"/>
        <family val="2"/>
      </rPr>
      <t>โซ่พิสัย  ศรีบุญเรือง  เพ็ญ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วานรนิวาส</t>
    </r>
  </si>
  <si>
    <t>(2) โรงพยาบาลที่มีค่าใช้จ่ายสูงกว่าค่าเฉลี่ยกลุ่ม (Mean + 1SD)</t>
  </si>
  <si>
    <t>โรงพยาบาลที่มีค่าใช้จ่ายสูงกว่าค่าเฉลี่ยกลุ่ม</t>
  </si>
  <si>
    <r>
      <rPr>
        <sz val="16"/>
        <rFont val="TH SarabunIT๙"/>
        <family val="2"/>
      </rPr>
      <t xml:space="preserve">นาแห้ว นาทม  ปลาปาก  ท่าอุเทน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ศรีวิไล  นาวังฯ  ศรีธาตุ  สุวรรณคูหา</t>
    </r>
    <r>
      <rPr>
        <sz val="16"/>
        <color rgb="FFFF0000"/>
        <rFont val="TH SarabunIT๙"/>
        <family val="2"/>
      </rPr>
      <t xml:space="preserve">  
</t>
    </r>
    <r>
      <rPr>
        <sz val="16"/>
        <rFont val="TH SarabunIT๙"/>
        <family val="2"/>
      </rPr>
      <t>หนองวัวซอ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นากลาง  เซกา  โพนพิสัย  นครพนม</t>
    </r>
  </si>
  <si>
    <r>
      <rPr>
        <sz val="16"/>
        <rFont val="TH SarabunIT๙"/>
        <family val="2"/>
      </rPr>
      <t xml:space="preserve">นาแห้ว  รัตนวาปี  นาด้วง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คำตากล้า  นาวังฯ  โพนสวรรค์  นาแก  น้ำโสม </t>
    </r>
    <r>
      <rPr>
        <sz val="16"/>
        <color rgb="FFFF0000"/>
        <rFont val="TH SarabunIT๙"/>
        <family val="2"/>
      </rPr>
      <t xml:space="preserve"> 
</t>
    </r>
    <r>
      <rPr>
        <sz val="16"/>
        <rFont val="TH SarabunIT๙"/>
        <family val="2"/>
      </rPr>
      <t>พระอาจารย์มั่นฯ  พังโคน  โพนพิสัย  ธาตุพนม  กุมภวาปี  หนองคาย</t>
    </r>
  </si>
  <si>
    <t>ห้วยเกิ้ง เฝ้าไร่  รัตนวาปี  เจริญศิลป์  ปลาปาก  นาวังฯ  บึงโขงหลง  โนนสัง  สุวรรณคูหา  
วังสามหมอ นากลาง  ด่านซ้าย  เซกา  เพ็ญ  สว่างแดนดิน  หนองคาย</t>
  </si>
  <si>
    <t>5. วัสดุวิทยาศาสตร์ (13 แห่ง)</t>
  </si>
  <si>
    <r>
      <rPr>
        <sz val="16"/>
        <rFont val="TH SarabunIT๙"/>
        <family val="2"/>
      </rPr>
      <t>นาแห้ว  นิคมน้ำอูน  นายูง  หนองหิน  ปลาปาก  ท่าอุเทน  กุสุมาลย์</t>
    </r>
    <r>
      <rPr>
        <sz val="16"/>
        <color rgb="FFFF0000"/>
        <rFont val="TH SarabunIT๙"/>
        <family val="2"/>
      </rPr>
      <t xml:space="preserve">
</t>
    </r>
    <r>
      <rPr>
        <sz val="16"/>
        <rFont val="TH SarabunIT๙"/>
        <family val="2"/>
      </rPr>
      <t>โพนสวรรค์  สุวรรณคูหา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 วังสามหมอ  นากลาง  ศรีสงคราม  วังสะพุง  บึงกาฬ</t>
    </r>
  </si>
  <si>
    <t>11. ค่าใช้จ่ายอื่นๆ (15 แห่ง)</t>
  </si>
  <si>
    <t>1. เหมาจ่ายรายหัว UC (12 แห่ง)</t>
  </si>
  <si>
    <r>
      <t>หนองแสง  รัตนวาปี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ปลาปาก  ท่าอุเทน  ท่าลี่  วาริชภูมิ  เรณูนคร  หนองวัวซอ  นากลาง  เซกา  เพ็ญ   </t>
    </r>
    <r>
      <rPr>
        <sz val="16"/>
        <color rgb="FFFF0000"/>
        <rFont val="TH SarabunIT๙"/>
        <family val="2"/>
      </rPr>
      <t xml:space="preserve">
</t>
    </r>
    <r>
      <rPr>
        <sz val="16"/>
        <rFont val="TH SarabunIT๙"/>
        <family val="2"/>
      </rPr>
      <t xml:space="preserve">สว่างแดนดิน  </t>
    </r>
  </si>
  <si>
    <t>2. เรียกเก็บUC/กองทุน UC /EMS 
     (9 แห่ง)</t>
  </si>
  <si>
    <r>
      <rPr>
        <sz val="16"/>
        <rFont val="TH SarabunIT๙"/>
        <family val="2"/>
      </rPr>
      <t>เฝ้าไร่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โพนนาแก้ว  ท่าอุเทน ศรีธาตุ  โนนสะอาด หนองวัวซอ</t>
    </r>
    <r>
      <rPr>
        <sz val="16"/>
        <color rgb="FFFF0000"/>
        <rFont val="TH SarabunIT๙"/>
        <family val="2"/>
      </rPr>
      <t xml:space="preserve">  </t>
    </r>
    <r>
      <rPr>
        <sz val="16"/>
        <rFont val="TH SarabunIT๙"/>
        <family val="2"/>
      </rPr>
      <t>นากลาง  เชียงคาน เพ็ญ</t>
    </r>
  </si>
  <si>
    <t>3. ประกันสังคม (6 แห่ง)</t>
  </si>
  <si>
    <t>4. ข้าราชการ (9 แห่ง)</t>
  </si>
  <si>
    <r>
      <rPr>
        <sz val="16"/>
        <rFont val="TH SarabunIT๙"/>
        <family val="2"/>
      </rPr>
      <t xml:space="preserve">เฝ้าไร่  ไชยวาน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 xml:space="preserve">ศรีวิไล  นาหว้า </t>
    </r>
    <r>
      <rPr>
        <sz val="16"/>
        <color rgb="FFFF0000"/>
        <rFont val="TH SarabunIT๙"/>
        <family val="2"/>
      </rPr>
      <t xml:space="preserve"> </t>
    </r>
    <r>
      <rPr>
        <sz val="16"/>
        <rFont val="TH SarabunIT๙"/>
        <family val="2"/>
      </rPr>
      <t>นากลาง  ศรีบุญเรือง  วังสะพุง  สว่างแดนดิน  เลย</t>
    </r>
  </si>
  <si>
    <t>1. บุคลากรรวม (13 แห่ง)</t>
  </si>
  <si>
    <t>2. ค่าฝึกอบรม (14 แห่ง)</t>
  </si>
  <si>
    <t>3. ยาใช้ไป (16 แห่ง)</t>
  </si>
  <si>
    <t>โพธิ์ตาก  นาทม  เฝ้าไร่  รัตนวาปี  ปลาปาก  พระอาจารย์แบนฯ  เอราวัณ  เรณูนคร  สุวรรณคูหา  
หนองวัวซอ  พระอาจาร์ฝั้นฯ  ศรีบุญเรือง  ธาตุพนม  ท่าบ่อ หนองคาย</t>
  </si>
  <si>
    <t>รัตนวาปี  หนองหิน  ไชยวาน  ท่าอุเทน  นาวังฯ  โพนสวรรค์  สุวรรณคูหา  ผาขาว  เชียงคาน  
ศรีบุญเรือง  วังสะพุง  วานรนิวาส  นครพนม</t>
  </si>
  <si>
    <t>6. วัสดุอื่น (14 แห่ง)</t>
  </si>
  <si>
    <t>8. ค่าจ้างตรวจ LAB(13 แห่ง)</t>
  </si>
  <si>
    <t>9. ค่าสาธารณูปโภค (12 แห่ง)</t>
  </si>
  <si>
    <t>10. ค่าใช้สอยอื่นๆ (15 แห่ง)</t>
  </si>
  <si>
    <t>7. ซ่อมแซม/จ้างเหมา(15 แห่ง)</t>
  </si>
  <si>
    <t>4. ค่าวัสดุการแพทย์ (14 แห่ง)</t>
  </si>
  <si>
    <t>ห้วยเกิ้ง  หนองแสง  ปลาปาก  นาวังฯ  โพนสวรรค์   โนนสัง  นากลาง  ศรีสงคราม  เพ็ญ  โพนพิสัย  
กุมภวาปี  หนองบัวลำภู</t>
  </si>
  <si>
    <t>นาแห้ว  กู่แก้ว  รัตนวาปี  ทุ่งฝน  ไชยวาน  กุสุมาลย์  นาวังฯ  ปากคาด สุวรรณคูหา  ผาขาว  ด่านซ้าย  
ศรีบุญเรือง  โพนพิสัย ธาตุพนม  เลย</t>
  </si>
  <si>
    <t xml:space="preserve">ห้วยเกิ้ง  กู่แก้ว ปลาปาก ท่าอุเทน  ท่าลี่ สังคม  เอราวัณ  ศรีธาตุ นาแก  น้ำโสม  พระอาจารย์ฝั้นฯ 
 ศรีสงคราม  ธาตุพนม  บึงกาฬ  หนองคาย </t>
  </si>
  <si>
    <t>ห้วยเกิ้ง  ศรีเชียงใหม่  เฝ้าไร่ ท่าอุเทน  ศรีวิไล  บ้านแพง 
นาหว้า  บึงโขงหลง  กุดจับ  ด่านซ้าย  บ้านผือ  เพ็ญ  บึงกาฬ</t>
  </si>
  <si>
    <t>ห้วยเกิ้ง  นายูง  ศรีเชียงใหม่  ปลาปาก  บ้านแพง  นาหว้า  บึงโขงหลง  พรเจริญ  วังสามหมอ  
โซ่พิสัย  ศรีสงคราม เพ็ญ บ้านดุง  วานรนิวาส  หนองคาย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</si>
</sst>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_(* #,##0.00_);_(* \(#,##0.00\);_(* &quot;-&quot;??_);_(@_)"/>
    <numFmt numFmtId="165" formatCode="#,##0.00_ ;[Red]\-#,##0.00\ "/>
    <numFmt numFmtId="166" formatCode="_-* #,##0_-;\-* #,##0_-;_-* &quot;-&quot;??_-;_-@_-"/>
    <numFmt numFmtId="167" formatCode="0.00_ ;[Red]\-0.00\ "/>
    <numFmt numFmtId="168" formatCode="#,##0_ ;[Red]\-#,##0\ "/>
  </numFmts>
  <fonts count="8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indexed="8"/>
      <name val="Tahoma"/>
      <family val="2"/>
      <charset val="222"/>
    </font>
    <font>
      <b/>
      <sz val="16"/>
      <color indexed="8"/>
      <name val="Tahoma"/>
      <family val="2"/>
    </font>
    <font>
      <b/>
      <sz val="12"/>
      <color indexed="8"/>
      <name val="Tahoma"/>
      <family val="2"/>
    </font>
    <font>
      <b/>
      <u/>
      <sz val="12"/>
      <color indexed="8"/>
      <name val="Tahoma"/>
      <family val="2"/>
    </font>
    <font>
      <sz val="11"/>
      <color indexed="8"/>
      <name val="Tahoma"/>
      <family val="2"/>
    </font>
    <font>
      <b/>
      <sz val="10"/>
      <name val="Tahoma"/>
      <family val="2"/>
    </font>
    <font>
      <sz val="11"/>
      <color indexed="8"/>
      <name val="Tahoma"/>
      <family val="2"/>
      <charset val="222"/>
    </font>
    <font>
      <sz val="10"/>
      <color indexed="8"/>
      <name val="Tahoma"/>
      <family val="2"/>
    </font>
    <font>
      <sz val="11"/>
      <color rgb="FF000000"/>
      <name val="Tahoma"/>
      <family val="2"/>
    </font>
    <font>
      <b/>
      <sz val="11"/>
      <color indexed="8"/>
      <name val="Tahoma"/>
      <family val="2"/>
    </font>
    <font>
      <b/>
      <sz val="10"/>
      <color indexed="8"/>
      <name val="Tahoma"/>
      <family val="2"/>
    </font>
    <font>
      <b/>
      <sz val="6"/>
      <color indexed="8"/>
      <name val="Tahoma"/>
      <family val="2"/>
    </font>
    <font>
      <b/>
      <sz val="10"/>
      <color indexed="10"/>
      <name val="Tahoma"/>
      <family val="2"/>
    </font>
    <font>
      <sz val="12"/>
      <color indexed="8"/>
      <name val="Tahoma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1"/>
      <color rgb="FFFF0000"/>
      <name val="Calibri"/>
      <family val="2"/>
      <charset val="222"/>
      <scheme val="minor"/>
    </font>
    <font>
      <sz val="12"/>
      <color rgb="FFFF0000"/>
      <name val="Tahoma"/>
      <family val="2"/>
      <charset val="222"/>
    </font>
    <font>
      <sz val="16"/>
      <color rgb="FF000000"/>
      <name val="TH SarabunPSK"/>
      <family val="2"/>
    </font>
    <font>
      <b/>
      <sz val="16"/>
      <color rgb="FF000000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  <charset val="22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sz val="14"/>
      <color indexed="36"/>
      <name val="TH SarabunPSK"/>
      <family val="2"/>
    </font>
    <font>
      <sz val="14"/>
      <color indexed="56"/>
      <name val="TH SarabunPSK"/>
      <family val="2"/>
    </font>
    <font>
      <sz val="14"/>
      <color indexed="30"/>
      <name val="TH SarabunPSK"/>
      <family val="2"/>
    </font>
    <font>
      <sz val="14"/>
      <color indexed="17"/>
      <name val="TH SarabunPSK"/>
      <family val="2"/>
    </font>
    <font>
      <sz val="14"/>
      <color indexed="51"/>
      <name val="TH SarabunPSK"/>
      <family val="2"/>
    </font>
    <font>
      <sz val="14"/>
      <color indexed="53"/>
      <name val="TH SarabunPSK"/>
      <family val="2"/>
    </font>
    <font>
      <sz val="14"/>
      <color indexed="10"/>
      <name val="TH SarabunPSK"/>
      <family val="2"/>
    </font>
    <font>
      <sz val="14"/>
      <color indexed="8"/>
      <name val="TH SarabunPSK"/>
      <family val="2"/>
    </font>
    <font>
      <sz val="16"/>
      <color theme="1"/>
      <name val="Calibri"/>
      <family val="2"/>
      <charset val="222"/>
      <scheme val="minor"/>
    </font>
    <font>
      <sz val="16"/>
      <color rgb="FFFF0000"/>
      <name val="TH SarabunPSK"/>
      <family val="2"/>
      <charset val="222"/>
    </font>
    <font>
      <sz val="16"/>
      <color rgb="FFFF0000"/>
      <name val="Calibri"/>
      <family val="2"/>
      <charset val="222"/>
      <scheme val="minor"/>
    </font>
    <font>
      <sz val="16"/>
      <color indexed="10"/>
      <name val="TH SarabunPSK"/>
      <family val="2"/>
      <charset val="222"/>
    </font>
    <font>
      <sz val="16"/>
      <color indexed="10"/>
      <name val="Calibri"/>
      <family val="2"/>
      <charset val="222"/>
    </font>
    <font>
      <sz val="11"/>
      <name val="Calibri"/>
      <family val="2"/>
      <charset val="222"/>
      <scheme val="minor"/>
    </font>
    <font>
      <sz val="14"/>
      <color theme="1"/>
      <name val="TH SarabunPSK"/>
      <family val="2"/>
    </font>
    <font>
      <sz val="12"/>
      <color rgb="FF000000"/>
      <name val="Tahoma"/>
      <family val="2"/>
    </font>
    <font>
      <b/>
      <sz val="12"/>
      <color rgb="FF0000FF"/>
      <name val="Tahoma"/>
      <family val="2"/>
    </font>
    <font>
      <b/>
      <sz val="12"/>
      <color rgb="FF000000"/>
      <name val="Tahoma"/>
      <family val="2"/>
    </font>
    <font>
      <sz val="14"/>
      <color indexed="8"/>
      <name val="Tahoma"/>
      <family val="2"/>
    </font>
    <font>
      <b/>
      <u/>
      <sz val="12"/>
      <color indexed="10"/>
      <name val="Tahoma"/>
      <family val="2"/>
    </font>
    <font>
      <b/>
      <sz val="12"/>
      <color indexed="10"/>
      <name val="Tahoma"/>
      <family val="2"/>
    </font>
    <font>
      <b/>
      <sz val="16"/>
      <color rgb="FFFF0000"/>
      <name val="TH SarabunPSK"/>
      <family val="2"/>
    </font>
    <font>
      <sz val="16"/>
      <color indexed="8"/>
      <name val="TH SarabunPSK"/>
      <family val="2"/>
    </font>
    <font>
      <b/>
      <sz val="16"/>
      <color indexed="8"/>
      <name val="TH SarabunPSK"/>
      <family val="2"/>
    </font>
    <font>
      <b/>
      <sz val="16"/>
      <color theme="1"/>
      <name val="TH SarabunPSK"/>
      <family val="2"/>
    </font>
    <font>
      <b/>
      <sz val="16"/>
      <color theme="0"/>
      <name val="TH SarabunPSK"/>
      <family val="2"/>
    </font>
    <font>
      <sz val="14"/>
      <name val="TH SarabunPSK"/>
      <family val="2"/>
      <charset val="22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26"/>
      <color theme="0"/>
      <name val="TH SarabunPSK"/>
      <family val="2"/>
    </font>
    <font>
      <sz val="10"/>
      <color rgb="FFFF0000"/>
      <name val="Tahoma"/>
      <family val="2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u/>
      <sz val="11"/>
      <color theme="10"/>
      <name val="Calibri"/>
      <family val="2"/>
      <charset val="222"/>
      <scheme val="minor"/>
    </font>
    <font>
      <u/>
      <sz val="16"/>
      <color theme="10"/>
      <name val="TH SarabunPSK"/>
      <family val="2"/>
    </font>
    <font>
      <sz val="10"/>
      <name val="Tahoma"/>
      <family val="2"/>
    </font>
    <font>
      <b/>
      <sz val="16"/>
      <name val="TH SarabunIT๙"/>
      <family val="2"/>
    </font>
    <font>
      <sz val="16"/>
      <name val="TH SarabunIT๙"/>
      <family val="2"/>
    </font>
    <font>
      <sz val="16"/>
      <color rgb="FFFF0000"/>
      <name val="TH SarabunIT๙"/>
      <family val="2"/>
    </font>
    <font>
      <sz val="16"/>
      <color rgb="FFFF0000"/>
      <name val="TH SarabunPSK"/>
      <family val="2"/>
    </font>
  </fonts>
  <fills count="66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33CC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CC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rgb="FFFF9900"/>
        <bgColor rgb="FF000000"/>
      </patternFill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" fillId="0" borderId="0"/>
    <xf numFmtId="0" fontId="8" fillId="0" borderId="0"/>
    <xf numFmtId="0" fontId="10" fillId="0" borderId="0"/>
    <xf numFmtId="43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3" fillId="0" borderId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8" fillId="0" borderId="0"/>
    <xf numFmtId="0" fontId="16" fillId="0" borderId="0"/>
    <xf numFmtId="0" fontId="9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18" applyNumberFormat="0" applyFill="0" applyAlignment="0" applyProtection="0"/>
    <xf numFmtId="0" fontId="62" fillId="0" borderId="19" applyNumberFormat="0" applyFill="0" applyAlignment="0" applyProtection="0"/>
    <xf numFmtId="0" fontId="63" fillId="0" borderId="20" applyNumberFormat="0" applyFill="0" applyAlignment="0" applyProtection="0"/>
    <xf numFmtId="0" fontId="63" fillId="0" borderId="0" applyNumberFormat="0" applyFill="0" applyBorder="0" applyAlignment="0" applyProtection="0"/>
    <xf numFmtId="0" fontId="64" fillId="35" borderId="0" applyNumberFormat="0" applyBorder="0" applyAlignment="0" applyProtection="0"/>
    <xf numFmtId="0" fontId="65" fillId="36" borderId="0" applyNumberFormat="0" applyBorder="0" applyAlignment="0" applyProtection="0"/>
    <xf numFmtId="0" fontId="66" fillId="37" borderId="0" applyNumberFormat="0" applyBorder="0" applyAlignment="0" applyProtection="0"/>
    <xf numFmtId="0" fontId="67" fillId="38" borderId="21" applyNumberFormat="0" applyAlignment="0" applyProtection="0"/>
    <xf numFmtId="0" fontId="68" fillId="39" borderId="22" applyNumberFormat="0" applyAlignment="0" applyProtection="0"/>
    <xf numFmtId="0" fontId="69" fillId="39" borderId="21" applyNumberFormat="0" applyAlignment="0" applyProtection="0"/>
    <xf numFmtId="0" fontId="70" fillId="0" borderId="23" applyNumberFormat="0" applyFill="0" applyAlignment="0" applyProtection="0"/>
    <xf numFmtId="0" fontId="71" fillId="40" borderId="24" applyNumberFormat="0" applyAlignment="0" applyProtection="0"/>
    <xf numFmtId="0" fontId="18" fillId="0" borderId="0" applyNumberFormat="0" applyFill="0" applyBorder="0" applyAlignment="0" applyProtection="0"/>
    <xf numFmtId="0" fontId="1" fillId="41" borderId="25" applyNumberFormat="0" applyFont="0" applyAlignment="0" applyProtection="0"/>
    <xf numFmtId="0" fontId="72" fillId="0" borderId="0" applyNumberFormat="0" applyFill="0" applyBorder="0" applyAlignment="0" applyProtection="0"/>
    <xf numFmtId="0" fontId="73" fillId="0" borderId="26" applyNumberFormat="0" applyFill="0" applyAlignment="0" applyProtection="0"/>
    <xf numFmtId="0" fontId="7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74" fillId="45" borderId="0" applyNumberFormat="0" applyBorder="0" applyAlignment="0" applyProtection="0"/>
    <xf numFmtId="0" fontId="74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74" fillId="49" borderId="0" applyNumberFormat="0" applyBorder="0" applyAlignment="0" applyProtection="0"/>
    <xf numFmtId="0" fontId="74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74" fillId="53" borderId="0" applyNumberFormat="0" applyBorder="0" applyAlignment="0" applyProtection="0"/>
    <xf numFmtId="0" fontId="74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74" fillId="57" borderId="0" applyNumberFormat="0" applyBorder="0" applyAlignment="0" applyProtection="0"/>
    <xf numFmtId="0" fontId="74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74" fillId="61" borderId="0" applyNumberFormat="0" applyBorder="0" applyAlignment="0" applyProtection="0"/>
    <xf numFmtId="0" fontId="74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74" fillId="65" borderId="0" applyNumberFormat="0" applyBorder="0" applyAlignment="0" applyProtection="0"/>
    <xf numFmtId="0" fontId="75" fillId="0" borderId="0" applyNumberFormat="0" applyFill="0" applyBorder="0" applyAlignment="0" applyProtection="0"/>
  </cellStyleXfs>
  <cellXfs count="4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4" fillId="2" borderId="2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5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/>
    <xf numFmtId="0" fontId="12" fillId="2" borderId="2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/>
    </xf>
    <xf numFmtId="10" fontId="9" fillId="4" borderId="2" xfId="1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>
      <alignment horizontal="center"/>
    </xf>
    <xf numFmtId="10" fontId="9" fillId="4" borderId="5" xfId="1" applyNumberFormat="1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3" fontId="12" fillId="5" borderId="2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3" fontId="14" fillId="0" borderId="0" xfId="0" applyNumberFormat="1" applyFont="1"/>
    <xf numFmtId="0" fontId="12" fillId="0" borderId="0" xfId="0" applyFont="1"/>
    <xf numFmtId="0" fontId="9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9" fillId="0" borderId="0" xfId="1" applyNumberFormat="1" applyFont="1" applyFill="1" applyBorder="1" applyAlignment="1">
      <alignment horizontal="right"/>
    </xf>
    <xf numFmtId="0" fontId="15" fillId="0" borderId="0" xfId="4" applyFont="1"/>
    <xf numFmtId="0" fontId="4" fillId="2" borderId="2" xfId="4" applyFont="1" applyFill="1" applyBorder="1" applyAlignment="1">
      <alignment horizontal="center" vertical="center"/>
    </xf>
    <xf numFmtId="0" fontId="13" fillId="2" borderId="2" xfId="4" applyFont="1" applyFill="1" applyBorder="1" applyAlignment="1">
      <alignment horizontal="center" vertical="center"/>
    </xf>
    <xf numFmtId="0" fontId="15" fillId="4" borderId="5" xfId="4" applyFont="1" applyFill="1" applyBorder="1" applyAlignment="1">
      <alignment horizontal="center"/>
    </xf>
    <xf numFmtId="3" fontId="15" fillId="5" borderId="5" xfId="7" applyNumberFormat="1" applyFont="1" applyFill="1" applyBorder="1" applyAlignment="1">
      <alignment horizontal="right"/>
    </xf>
    <xf numFmtId="3" fontId="15" fillId="0" borderId="0" xfId="4" applyNumberFormat="1" applyFont="1"/>
    <xf numFmtId="0" fontId="15" fillId="4" borderId="2" xfId="4" applyFont="1" applyFill="1" applyBorder="1" applyAlignment="1">
      <alignment horizontal="center"/>
    </xf>
    <xf numFmtId="3" fontId="15" fillId="5" borderId="2" xfId="7" applyNumberFormat="1" applyFont="1" applyFill="1" applyBorder="1" applyAlignment="1">
      <alignment horizontal="right"/>
    </xf>
    <xf numFmtId="3" fontId="15" fillId="5" borderId="2" xfId="4" applyNumberFormat="1" applyFont="1" applyFill="1" applyBorder="1" applyAlignment="1">
      <alignment horizontal="right"/>
    </xf>
    <xf numFmtId="0" fontId="9" fillId="0" borderId="0" xfId="4" applyFont="1"/>
    <xf numFmtId="0" fontId="10" fillId="0" borderId="0" xfId="0" applyFont="1" applyAlignment="1">
      <alignment horizontal="left" vertical="center"/>
    </xf>
    <xf numFmtId="0" fontId="17" fillId="6" borderId="2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9" fillId="7" borderId="0" xfId="0" applyFont="1" applyFill="1"/>
    <xf numFmtId="3" fontId="9" fillId="0" borderId="0" xfId="0" applyNumberFormat="1" applyFont="1"/>
    <xf numFmtId="2" fontId="6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2" fontId="12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2" fontId="9" fillId="4" borderId="2" xfId="6" applyNumberFormat="1" applyFont="1" applyFill="1" applyBorder="1" applyAlignment="1">
      <alignment horizontal="right"/>
    </xf>
    <xf numFmtId="2" fontId="9" fillId="0" borderId="0" xfId="0" applyNumberFormat="1" applyFont="1"/>
    <xf numFmtId="2" fontId="12" fillId="0" borderId="0" xfId="0" applyNumberFormat="1" applyFont="1"/>
    <xf numFmtId="2" fontId="9" fillId="4" borderId="2" xfId="1" applyNumberFormat="1" applyFont="1" applyFill="1" applyBorder="1" applyAlignment="1">
      <alignment horizontal="right"/>
    </xf>
    <xf numFmtId="2" fontId="9" fillId="0" borderId="0" xfId="1" applyNumberFormat="1" applyFont="1" applyFill="1" applyBorder="1" applyAlignment="1">
      <alignment horizontal="right"/>
    </xf>
    <xf numFmtId="2" fontId="9" fillId="8" borderId="2" xfId="1" applyNumberFormat="1" applyFont="1" applyFill="1" applyBorder="1" applyAlignment="1">
      <alignment horizontal="right"/>
    </xf>
    <xf numFmtId="166" fontId="9" fillId="4" borderId="2" xfId="1" applyNumberFormat="1" applyFont="1" applyFill="1" applyBorder="1" applyAlignment="1">
      <alignment horizontal="right"/>
    </xf>
    <xf numFmtId="43" fontId="9" fillId="4" borderId="2" xfId="6" applyFont="1" applyFill="1" applyBorder="1" applyAlignment="1">
      <alignment horizontal="right"/>
    </xf>
    <xf numFmtId="10" fontId="6" fillId="0" borderId="0" xfId="1" applyNumberFormat="1" applyFont="1" applyAlignment="1">
      <alignment vertical="center"/>
    </xf>
    <xf numFmtId="10" fontId="11" fillId="0" borderId="0" xfId="1" applyNumberFormat="1" applyFont="1" applyAlignment="1">
      <alignment vertical="center"/>
    </xf>
    <xf numFmtId="10" fontId="12" fillId="2" borderId="2" xfId="1" applyNumberFormat="1" applyFont="1" applyFill="1" applyBorder="1" applyAlignment="1">
      <alignment horizontal="center" vertical="center"/>
    </xf>
    <xf numFmtId="10" fontId="13" fillId="2" borderId="2" xfId="1" applyNumberFormat="1" applyFont="1" applyFill="1" applyBorder="1" applyAlignment="1">
      <alignment horizontal="center" vertical="center"/>
    </xf>
    <xf numFmtId="10" fontId="9" fillId="0" borderId="0" xfId="1" applyNumberFormat="1" applyFont="1"/>
    <xf numFmtId="10" fontId="12" fillId="0" borderId="0" xfId="1" applyNumberFormat="1" applyFont="1"/>
    <xf numFmtId="10" fontId="9" fillId="0" borderId="0" xfId="1" applyNumberFormat="1" applyFont="1" applyFill="1" applyBorder="1" applyAlignment="1">
      <alignment horizontal="right"/>
    </xf>
    <xf numFmtId="43" fontId="26" fillId="0" borderId="0" xfId="6" applyFont="1"/>
    <xf numFmtId="43" fontId="26" fillId="0" borderId="0" xfId="6" applyFont="1" applyFill="1"/>
    <xf numFmtId="43" fontId="27" fillId="0" borderId="0" xfId="6" applyFont="1"/>
    <xf numFmtId="0" fontId="26" fillId="0" borderId="0" xfId="6" applyNumberFormat="1" applyFont="1"/>
    <xf numFmtId="43" fontId="27" fillId="0" borderId="0" xfId="6" applyFont="1" applyFill="1"/>
    <xf numFmtId="0" fontId="27" fillId="0" borderId="0" xfId="6" applyNumberFormat="1" applyFont="1" applyFill="1"/>
    <xf numFmtId="43" fontId="21" fillId="0" borderId="2" xfId="6" applyFont="1" applyFill="1" applyBorder="1" applyAlignment="1">
      <alignment horizontal="center" vertical="center"/>
    </xf>
    <xf numFmtId="2" fontId="27" fillId="0" borderId="0" xfId="6" applyNumberFormat="1" applyFont="1"/>
    <xf numFmtId="43" fontId="21" fillId="0" borderId="8" xfId="6" applyFont="1" applyFill="1" applyBorder="1" applyAlignment="1">
      <alignment horizontal="center"/>
    </xf>
    <xf numFmtId="0" fontId="29" fillId="0" borderId="7" xfId="16" applyFont="1" applyBorder="1"/>
    <xf numFmtId="0" fontId="29" fillId="0" borderId="6" xfId="16" applyFont="1" applyBorder="1" applyAlignment="1">
      <alignment horizontal="center"/>
    </xf>
    <xf numFmtId="0" fontId="30" fillId="0" borderId="7" xfId="0" applyFont="1" applyBorder="1"/>
    <xf numFmtId="0" fontId="30" fillId="0" borderId="6" xfId="0" applyFont="1" applyBorder="1"/>
    <xf numFmtId="0" fontId="31" fillId="0" borderId="7" xfId="16" applyFont="1" applyBorder="1"/>
    <xf numFmtId="0" fontId="31" fillId="0" borderId="6" xfId="16" applyFont="1" applyBorder="1" applyAlignment="1">
      <alignment horizontal="center"/>
    </xf>
    <xf numFmtId="0" fontId="32" fillId="0" borderId="7" xfId="16" applyFont="1" applyBorder="1"/>
    <xf numFmtId="0" fontId="32" fillId="0" borderId="6" xfId="16" applyFont="1" applyBorder="1" applyAlignment="1">
      <alignment horizontal="center"/>
    </xf>
    <xf numFmtId="0" fontId="33" fillId="0" borderId="7" xfId="16" applyFont="1" applyBorder="1"/>
    <xf numFmtId="0" fontId="33" fillId="0" borderId="6" xfId="16" applyFont="1" applyBorder="1" applyAlignment="1">
      <alignment horizontal="center"/>
    </xf>
    <xf numFmtId="0" fontId="34" fillId="0" borderId="7" xfId="16" applyFont="1" applyBorder="1"/>
    <xf numFmtId="0" fontId="34" fillId="0" borderId="6" xfId="16" applyFont="1" applyBorder="1" applyAlignment="1">
      <alignment horizontal="center"/>
    </xf>
    <xf numFmtId="0" fontId="35" fillId="0" borderId="7" xfId="16" applyFont="1" applyBorder="1"/>
    <xf numFmtId="0" fontId="35" fillId="0" borderId="6" xfId="16" applyFont="1" applyBorder="1" applyAlignment="1">
      <alignment horizontal="center"/>
    </xf>
    <xf numFmtId="0" fontId="29" fillId="0" borderId="14" xfId="16" applyFont="1" applyBorder="1"/>
    <xf numFmtId="0" fontId="29" fillId="0" borderId="9" xfId="16" applyFont="1" applyBorder="1"/>
    <xf numFmtId="0" fontId="30" fillId="0" borderId="12" xfId="16" applyFont="1" applyBorder="1"/>
    <xf numFmtId="0" fontId="30" fillId="0" borderId="0" xfId="16" applyFont="1"/>
    <xf numFmtId="0" fontId="31" fillId="0" borderId="12" xfId="16" applyFont="1" applyBorder="1"/>
    <xf numFmtId="0" fontId="31" fillId="0" borderId="15" xfId="16" applyFont="1" applyBorder="1"/>
    <xf numFmtId="0" fontId="32" fillId="0" borderId="12" xfId="16" applyFont="1" applyBorder="1"/>
    <xf numFmtId="0" fontId="32" fillId="0" borderId="0" xfId="16" applyFont="1"/>
    <xf numFmtId="0" fontId="33" fillId="0" borderId="12" xfId="16" applyFont="1" applyBorder="1"/>
    <xf numFmtId="0" fontId="33" fillId="0" borderId="0" xfId="16" applyFont="1"/>
    <xf numFmtId="0" fontId="34" fillId="0" borderId="12" xfId="16" applyFont="1" applyBorder="1"/>
    <xf numFmtId="0" fontId="34" fillId="0" borderId="15" xfId="16" applyFont="1" applyBorder="1"/>
    <xf numFmtId="0" fontId="35" fillId="0" borderId="12" xfId="16" applyFont="1" applyBorder="1"/>
    <xf numFmtId="0" fontId="35" fillId="0" borderId="15" xfId="16" applyFont="1" applyBorder="1"/>
    <xf numFmtId="0" fontId="29" fillId="0" borderId="12" xfId="16" applyFont="1" applyBorder="1"/>
    <xf numFmtId="0" fontId="29" fillId="0" borderId="15" xfId="16" applyFont="1" applyBorder="1"/>
    <xf numFmtId="0" fontId="35" fillId="0" borderId="0" xfId="16" applyFont="1"/>
    <xf numFmtId="0" fontId="32" fillId="0" borderId="13" xfId="0" applyFont="1" applyBorder="1"/>
    <xf numFmtId="0" fontId="32" fillId="0" borderId="1" xfId="0" applyFont="1" applyBorder="1"/>
    <xf numFmtId="0" fontId="36" fillId="0" borderId="0" xfId="0" applyFont="1"/>
    <xf numFmtId="0" fontId="33" fillId="0" borderId="13" xfId="0" applyFont="1" applyBorder="1"/>
    <xf numFmtId="0" fontId="33" fillId="0" borderId="1" xfId="0" applyFont="1" applyBorder="1"/>
    <xf numFmtId="0" fontId="27" fillId="0" borderId="1" xfId="16" applyFont="1" applyBorder="1"/>
    <xf numFmtId="0" fontId="27" fillId="0" borderId="16" xfId="16" applyFont="1" applyBorder="1"/>
    <xf numFmtId="0" fontId="27" fillId="0" borderId="0" xfId="16" applyFont="1"/>
    <xf numFmtId="0" fontId="30" fillId="0" borderId="13" xfId="0" applyFont="1" applyBorder="1"/>
    <xf numFmtId="0" fontId="30" fillId="0" borderId="1" xfId="0" applyFont="1" applyBorder="1"/>
    <xf numFmtId="0" fontId="31" fillId="0" borderId="13" xfId="16" applyFont="1" applyBorder="1"/>
    <xf numFmtId="0" fontId="31" fillId="0" borderId="16" xfId="16" applyFont="1" applyBorder="1"/>
    <xf numFmtId="0" fontId="27" fillId="0" borderId="0" xfId="16" applyFont="1" applyAlignment="1">
      <alignment horizontal="center"/>
    </xf>
    <xf numFmtId="0" fontId="35" fillId="0" borderId="13" xfId="0" applyFont="1" applyBorder="1"/>
    <xf numFmtId="0" fontId="35" fillId="0" borderId="16" xfId="0" applyFont="1" applyBorder="1"/>
    <xf numFmtId="0" fontId="34" fillId="0" borderId="13" xfId="16" applyFont="1" applyBorder="1"/>
    <xf numFmtId="0" fontId="34" fillId="0" borderId="16" xfId="16" applyFont="1" applyBorder="1"/>
    <xf numFmtId="0" fontId="37" fillId="0" borderId="0" xfId="0" applyFont="1" applyAlignment="1">
      <alignment vertical="center"/>
    </xf>
    <xf numFmtId="165" fontId="22" fillId="0" borderId="0" xfId="6" applyNumberFormat="1" applyFont="1" applyFill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13" borderId="0" xfId="17" applyFont="1" applyFill="1" applyAlignment="1">
      <alignment horizontal="center" vertical="center"/>
    </xf>
    <xf numFmtId="167" fontId="22" fillId="0" borderId="0" xfId="6" applyNumberFormat="1" applyFont="1" applyFill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14" borderId="0" xfId="18" applyFont="1" applyFill="1" applyAlignment="1">
      <alignment vertical="center" wrapText="1"/>
    </xf>
    <xf numFmtId="0" fontId="24" fillId="4" borderId="0" xfId="18" applyFont="1" applyFill="1" applyAlignment="1">
      <alignment vertical="center" wrapText="1"/>
    </xf>
    <xf numFmtId="0" fontId="24" fillId="0" borderId="0" xfId="0" applyFont="1" applyAlignment="1">
      <alignment vertical="center"/>
    </xf>
    <xf numFmtId="0" fontId="24" fillId="5" borderId="0" xfId="18" applyFont="1" applyFill="1" applyAlignment="1">
      <alignment vertical="center" wrapText="1"/>
    </xf>
    <xf numFmtId="0" fontId="24" fillId="12" borderId="0" xfId="18" applyFont="1" applyFill="1" applyAlignment="1">
      <alignment vertical="center" wrapText="1"/>
    </xf>
    <xf numFmtId="0" fontId="24" fillId="15" borderId="0" xfId="18" applyFont="1" applyFill="1" applyAlignment="1">
      <alignment vertical="center" wrapText="1"/>
    </xf>
    <xf numFmtId="0" fontId="24" fillId="16" borderId="0" xfId="18" applyFont="1" applyFill="1" applyAlignment="1">
      <alignment vertical="center" wrapText="1"/>
    </xf>
    <xf numFmtId="0" fontId="24" fillId="3" borderId="0" xfId="18" applyFont="1" applyFill="1" applyAlignment="1">
      <alignment vertical="center" wrapText="1"/>
    </xf>
    <xf numFmtId="0" fontId="24" fillId="17" borderId="0" xfId="18" applyFont="1" applyFill="1" applyAlignment="1">
      <alignment vertical="center" wrapText="1"/>
    </xf>
    <xf numFmtId="0" fontId="24" fillId="18" borderId="0" xfId="18" applyFont="1" applyFill="1" applyAlignment="1">
      <alignment vertical="center" wrapText="1"/>
    </xf>
    <xf numFmtId="0" fontId="24" fillId="5" borderId="0" xfId="18" applyFont="1" applyFill="1" applyAlignment="1">
      <alignment horizontal="left" vertical="center" wrapText="1"/>
    </xf>
    <xf numFmtId="0" fontId="24" fillId="0" borderId="0" xfId="18" applyFont="1" applyAlignment="1">
      <alignment vertical="center" wrapText="1"/>
    </xf>
    <xf numFmtId="0" fontId="24" fillId="18" borderId="0" xfId="0" applyFont="1" applyFill="1" applyAlignment="1">
      <alignment horizontal="left" vertical="center" wrapText="1"/>
    </xf>
    <xf numFmtId="0" fontId="24" fillId="2" borderId="0" xfId="0" applyFont="1" applyFill="1" applyAlignment="1">
      <alignment horizontal="left" vertical="center" wrapText="1"/>
    </xf>
    <xf numFmtId="0" fontId="24" fillId="17" borderId="0" xfId="0" applyFont="1" applyFill="1" applyAlignment="1">
      <alignment horizontal="left" vertical="center" wrapText="1"/>
    </xf>
    <xf numFmtId="0" fontId="24" fillId="19" borderId="0" xfId="18" applyFont="1" applyFill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19" borderId="0" xfId="18" applyFont="1" applyFill="1" applyAlignment="1">
      <alignment vertical="center" wrapText="1"/>
    </xf>
    <xf numFmtId="0" fontId="39" fillId="0" borderId="0" xfId="0" applyFont="1" applyAlignment="1">
      <alignment vertical="center"/>
    </xf>
    <xf numFmtId="0" fontId="24" fillId="20" borderId="0" xfId="18" applyFont="1" applyFill="1" applyAlignment="1">
      <alignment vertical="center" wrapText="1"/>
    </xf>
    <xf numFmtId="0" fontId="24" fillId="21" borderId="0" xfId="18" applyFont="1" applyFill="1" applyAlignment="1">
      <alignment vertical="center" wrapText="1"/>
    </xf>
    <xf numFmtId="0" fontId="24" fillId="22" borderId="0" xfId="18" applyFont="1" applyFill="1" applyAlignment="1">
      <alignment vertical="center" wrapText="1"/>
    </xf>
    <xf numFmtId="0" fontId="24" fillId="23" borderId="0" xfId="18" applyFont="1" applyFill="1" applyAlignment="1">
      <alignment vertical="center" wrapText="1"/>
    </xf>
    <xf numFmtId="0" fontId="40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25" borderId="0" xfId="18" applyFont="1" applyFill="1" applyAlignment="1">
      <alignment vertical="center" wrapText="1"/>
    </xf>
    <xf numFmtId="0" fontId="41" fillId="24" borderId="0" xfId="0" applyFont="1" applyFill="1" applyAlignment="1">
      <alignment horizontal="left" vertical="center" wrapText="1"/>
    </xf>
    <xf numFmtId="0" fontId="24" fillId="2" borderId="0" xfId="18" applyFont="1" applyFill="1" applyAlignment="1">
      <alignment vertical="center" wrapText="1"/>
    </xf>
    <xf numFmtId="43" fontId="22" fillId="0" borderId="0" xfId="6" applyFont="1" applyFill="1" applyBorder="1" applyAlignment="1">
      <alignment horizontal="center" vertical="center"/>
    </xf>
    <xf numFmtId="43" fontId="22" fillId="0" borderId="0" xfId="6" applyFont="1" applyBorder="1" applyAlignment="1">
      <alignment horizontal="center" vertical="center"/>
    </xf>
    <xf numFmtId="4" fontId="26" fillId="0" borderId="0" xfId="0" applyNumberFormat="1" applyFont="1" applyAlignment="1">
      <alignment vertical="center"/>
    </xf>
    <xf numFmtId="43" fontId="27" fillId="12" borderId="9" xfId="6" applyFont="1" applyFill="1" applyBorder="1"/>
    <xf numFmtId="43" fontId="27" fillId="12" borderId="14" xfId="6" applyFont="1" applyFill="1" applyBorder="1"/>
    <xf numFmtId="43" fontId="27" fillId="12" borderId="3" xfId="6" applyFont="1" applyFill="1" applyBorder="1"/>
    <xf numFmtId="43" fontId="27" fillId="12" borderId="3" xfId="6" applyFont="1" applyFill="1" applyBorder="1" applyAlignment="1">
      <alignment horizontal="center"/>
    </xf>
    <xf numFmtId="43" fontId="0" fillId="0" borderId="0" xfId="6" applyFont="1"/>
    <xf numFmtId="1" fontId="27" fillId="12" borderId="5" xfId="6" applyNumberFormat="1" applyFont="1" applyFill="1" applyBorder="1" applyAlignment="1">
      <alignment horizontal="center" vertical="center"/>
    </xf>
    <xf numFmtId="1" fontId="27" fillId="12" borderId="16" xfId="6" applyNumberFormat="1" applyFont="1" applyFill="1" applyBorder="1" applyAlignment="1">
      <alignment horizontal="center" vertical="center"/>
    </xf>
    <xf numFmtId="1" fontId="27" fillId="12" borderId="13" xfId="6" applyNumberFormat="1" applyFont="1" applyFill="1" applyBorder="1" applyAlignment="1">
      <alignment horizontal="center" vertical="center"/>
    </xf>
    <xf numFmtId="43" fontId="42" fillId="0" borderId="0" xfId="6" applyFont="1"/>
    <xf numFmtId="43" fontId="18" fillId="7" borderId="0" xfId="6" applyFont="1" applyFill="1"/>
    <xf numFmtId="43" fontId="36" fillId="12" borderId="5" xfId="6" applyFont="1" applyFill="1" applyBorder="1" applyAlignment="1">
      <alignment horizontal="center" vertical="center" wrapText="1"/>
    </xf>
    <xf numFmtId="43" fontId="36" fillId="12" borderId="2" xfId="6" applyFont="1" applyFill="1" applyBorder="1" applyAlignment="1">
      <alignment horizontal="center" vertical="center" wrapText="1"/>
    </xf>
    <xf numFmtId="43" fontId="36" fillId="12" borderId="6" xfId="6" applyFont="1" applyFill="1" applyBorder="1" applyAlignment="1">
      <alignment horizontal="center" vertical="center" wrapText="1"/>
    </xf>
    <xf numFmtId="43" fontId="36" fillId="0" borderId="0" xfId="6" applyFont="1" applyAlignment="1">
      <alignment horizontal="center" vertical="center" wrapText="1"/>
    </xf>
    <xf numFmtId="43" fontId="36" fillId="0" borderId="0" xfId="6" applyFont="1"/>
    <xf numFmtId="166" fontId="26" fillId="0" borderId="0" xfId="6" applyNumberFormat="1" applyFont="1"/>
    <xf numFmtId="1" fontId="6" fillId="0" borderId="0" xfId="0" applyNumberFormat="1" applyFont="1" applyAlignment="1">
      <alignment vertical="center"/>
    </xf>
    <xf numFmtId="1" fontId="9" fillId="0" borderId="0" xfId="0" applyNumberFormat="1" applyFont="1"/>
    <xf numFmtId="43" fontId="43" fillId="0" borderId="0" xfId="6" applyFont="1"/>
    <xf numFmtId="166" fontId="21" fillId="6" borderId="2" xfId="6" applyNumberFormat="1" applyFont="1" applyFill="1" applyBorder="1" applyAlignment="1">
      <alignment horizontal="center" vertical="center"/>
    </xf>
    <xf numFmtId="166" fontId="26" fillId="0" borderId="0" xfId="6" applyNumberFormat="1" applyFont="1" applyBorder="1"/>
    <xf numFmtId="43" fontId="18" fillId="0" borderId="0" xfId="6" applyFont="1"/>
    <xf numFmtId="166" fontId="20" fillId="11" borderId="0" xfId="6" applyNumberFormat="1" applyFont="1" applyFill="1" applyBorder="1" applyAlignment="1">
      <alignment horizontal="center"/>
    </xf>
    <xf numFmtId="166" fontId="20" fillId="0" borderId="0" xfId="6" applyNumberFormat="1" applyFont="1" applyBorder="1"/>
    <xf numFmtId="166" fontId="21" fillId="9" borderId="0" xfId="6" applyNumberFormat="1" applyFont="1" applyFill="1" applyBorder="1" applyAlignment="1">
      <alignment vertical="center" shrinkToFit="1"/>
    </xf>
    <xf numFmtId="166" fontId="21" fillId="10" borderId="0" xfId="6" applyNumberFormat="1" applyFont="1" applyFill="1" applyBorder="1" applyAlignment="1">
      <alignment vertical="center"/>
    </xf>
    <xf numFmtId="2" fontId="14" fillId="0" borderId="0" xfId="0" applyNumberFormat="1" applyFont="1"/>
    <xf numFmtId="0" fontId="44" fillId="0" borderId="0" xfId="0" applyFont="1" applyAlignment="1">
      <alignment vertical="center"/>
    </xf>
    <xf numFmtId="0" fontId="45" fillId="0" borderId="0" xfId="0" applyFont="1" applyAlignment="1">
      <alignment horizontal="center" vertical="center"/>
    </xf>
    <xf numFmtId="0" fontId="16" fillId="0" borderId="0" xfId="0" applyFont="1"/>
    <xf numFmtId="0" fontId="46" fillId="0" borderId="0" xfId="0" applyFont="1" applyAlignment="1">
      <alignment vertical="center"/>
    </xf>
    <xf numFmtId="0" fontId="47" fillId="0" borderId="0" xfId="4" applyFont="1" applyAlignment="1">
      <alignment vertical="center"/>
    </xf>
    <xf numFmtId="0" fontId="9" fillId="0" borderId="0" xfId="4" applyFont="1" applyAlignment="1">
      <alignment vertical="center"/>
    </xf>
    <xf numFmtId="3" fontId="15" fillId="5" borderId="5" xfId="10" applyNumberFormat="1" applyFont="1" applyFill="1" applyBorder="1" applyAlignment="1">
      <alignment horizontal="right"/>
    </xf>
    <xf numFmtId="3" fontId="9" fillId="0" borderId="0" xfId="4" applyNumberFormat="1" applyFont="1"/>
    <xf numFmtId="3" fontId="15" fillId="5" borderId="2" xfId="10" applyNumberFormat="1" applyFont="1" applyFill="1" applyBorder="1" applyAlignment="1">
      <alignment horizontal="right"/>
    </xf>
    <xf numFmtId="0" fontId="48" fillId="0" borderId="0" xfId="4" applyFont="1" applyAlignment="1">
      <alignment horizontal="left"/>
    </xf>
    <xf numFmtId="165" fontId="25" fillId="0" borderId="0" xfId="6" applyNumberFormat="1" applyFont="1" applyFill="1" applyBorder="1" applyAlignment="1">
      <alignment vertical="center"/>
    </xf>
    <xf numFmtId="165" fontId="50" fillId="0" borderId="0" xfId="6" applyNumberFormat="1" applyFont="1" applyFill="1" applyBorder="1" applyAlignment="1">
      <alignment vertical="center"/>
    </xf>
    <xf numFmtId="165" fontId="25" fillId="0" borderId="0" xfId="6" applyNumberFormat="1" applyFont="1" applyFill="1" applyBorder="1" applyAlignment="1">
      <alignment horizontal="right" vertical="center" wrapText="1"/>
    </xf>
    <xf numFmtId="43" fontId="27" fillId="12" borderId="2" xfId="6" applyFont="1" applyFill="1" applyBorder="1" applyAlignment="1">
      <alignment horizontal="right"/>
    </xf>
    <xf numFmtId="1" fontId="27" fillId="12" borderId="5" xfId="6" applyNumberFormat="1" applyFont="1" applyFill="1" applyBorder="1" applyAlignment="1">
      <alignment horizontal="right" vertical="center"/>
    </xf>
    <xf numFmtId="1" fontId="27" fillId="12" borderId="16" xfId="6" applyNumberFormat="1" applyFont="1" applyFill="1" applyBorder="1" applyAlignment="1">
      <alignment horizontal="right" vertical="center"/>
    </xf>
    <xf numFmtId="1" fontId="27" fillId="12" borderId="13" xfId="6" applyNumberFormat="1" applyFont="1" applyFill="1" applyBorder="1" applyAlignment="1">
      <alignment horizontal="right" vertical="center"/>
    </xf>
    <xf numFmtId="165" fontId="26" fillId="0" borderId="0" xfId="0" applyNumberFormat="1" applyFont="1" applyAlignment="1">
      <alignment vertical="center"/>
    </xf>
    <xf numFmtId="165" fontId="26" fillId="26" borderId="0" xfId="0" applyNumberFormat="1" applyFont="1" applyFill="1" applyAlignment="1">
      <alignment vertical="center"/>
    </xf>
    <xf numFmtId="43" fontId="36" fillId="12" borderId="5" xfId="6" applyFont="1" applyFill="1" applyBorder="1" applyAlignment="1">
      <alignment horizontal="right" vertical="center" wrapText="1"/>
    </xf>
    <xf numFmtId="43" fontId="36" fillId="12" borderId="2" xfId="6" applyFont="1" applyFill="1" applyBorder="1" applyAlignment="1">
      <alignment horizontal="right" vertical="center" wrapText="1"/>
    </xf>
    <xf numFmtId="43" fontId="36" fillId="12" borderId="6" xfId="6" applyFont="1" applyFill="1" applyBorder="1" applyAlignment="1">
      <alignment horizontal="right" vertical="center" wrapText="1"/>
    </xf>
    <xf numFmtId="165" fontId="26" fillId="27" borderId="0" xfId="0" applyNumberFormat="1" applyFont="1" applyFill="1" applyAlignment="1">
      <alignment vertical="center"/>
    </xf>
    <xf numFmtId="0" fontId="26" fillId="27" borderId="0" xfId="0" applyFont="1" applyFill="1" applyAlignment="1">
      <alignment vertical="center"/>
    </xf>
    <xf numFmtId="43" fontId="36" fillId="27" borderId="2" xfId="6" applyFont="1" applyFill="1" applyBorder="1" applyAlignment="1">
      <alignment horizontal="right" vertical="center" wrapText="1"/>
    </xf>
    <xf numFmtId="43" fontId="55" fillId="0" borderId="0" xfId="6" applyFont="1" applyFill="1"/>
    <xf numFmtId="0" fontId="0" fillId="0" borderId="0" xfId="0" applyAlignment="1">
      <alignment vertical="center"/>
    </xf>
    <xf numFmtId="0" fontId="26" fillId="0" borderId="2" xfId="6" applyNumberFormat="1" applyFont="1" applyBorder="1"/>
    <xf numFmtId="0" fontId="26" fillId="0" borderId="2" xfId="6" applyNumberFormat="1" applyFont="1" applyFill="1" applyBorder="1"/>
    <xf numFmtId="0" fontId="22" fillId="0" borderId="2" xfId="6" applyNumberFormat="1" applyFont="1" applyBorder="1"/>
    <xf numFmtId="0" fontId="22" fillId="7" borderId="2" xfId="6" applyNumberFormat="1" applyFont="1" applyFill="1" applyBorder="1"/>
    <xf numFmtId="0" fontId="26" fillId="0" borderId="0" xfId="0" applyFont="1"/>
    <xf numFmtId="0" fontId="26" fillId="7" borderId="2" xfId="0" applyFont="1" applyFill="1" applyBorder="1" applyAlignment="1" applyProtection="1">
      <alignment horizontal="center"/>
      <protection hidden="1"/>
    </xf>
    <xf numFmtId="167" fontId="26" fillId="7" borderId="2" xfId="0" applyNumberFormat="1" applyFont="1" applyFill="1" applyBorder="1" applyProtection="1">
      <protection hidden="1"/>
    </xf>
    <xf numFmtId="167" fontId="26" fillId="7" borderId="2" xfId="0" applyNumberFormat="1" applyFont="1" applyFill="1" applyBorder="1" applyProtection="1">
      <protection locked="0"/>
    </xf>
    <xf numFmtId="167" fontId="26" fillId="7" borderId="2" xfId="0" applyNumberFormat="1" applyFont="1" applyFill="1" applyBorder="1" applyAlignment="1" applyProtection="1">
      <alignment horizontal="center"/>
      <protection hidden="1"/>
    </xf>
    <xf numFmtId="166" fontId="26" fillId="7" borderId="2" xfId="6" applyNumberFormat="1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Alignment="1" applyProtection="1">
      <alignment horizontal="left"/>
      <protection hidden="1"/>
    </xf>
    <xf numFmtId="3" fontId="26" fillId="7" borderId="2" xfId="0" applyNumberFormat="1" applyFont="1" applyFill="1" applyBorder="1" applyAlignment="1" applyProtection="1">
      <alignment horizontal="right"/>
      <protection hidden="1"/>
    </xf>
    <xf numFmtId="166" fontId="26" fillId="7" borderId="2" xfId="6" applyNumberFormat="1" applyFont="1" applyFill="1" applyBorder="1" applyAlignment="1" applyProtection="1">
      <alignment horizontal="right"/>
      <protection hidden="1"/>
    </xf>
    <xf numFmtId="0" fontId="26" fillId="0" borderId="0" xfId="0" applyFont="1" applyAlignment="1">
      <alignment horizontal="center"/>
    </xf>
    <xf numFmtId="166" fontId="26" fillId="7" borderId="2" xfId="6" applyNumberFormat="1" applyFont="1" applyFill="1" applyBorder="1" applyAlignment="1">
      <alignment horizontal="center"/>
    </xf>
    <xf numFmtId="167" fontId="26" fillId="7" borderId="2" xfId="0" applyNumberFormat="1" applyFont="1" applyFill="1" applyBorder="1"/>
    <xf numFmtId="3" fontId="26" fillId="7" borderId="2" xfId="0" applyNumberFormat="1" applyFont="1" applyFill="1" applyBorder="1" applyAlignment="1">
      <alignment horizontal="right"/>
    </xf>
    <xf numFmtId="166" fontId="26" fillId="7" borderId="2" xfId="6" applyNumberFormat="1" applyFont="1" applyFill="1" applyBorder="1" applyAlignment="1">
      <alignment horizontal="right"/>
    </xf>
    <xf numFmtId="0" fontId="26" fillId="7" borderId="0" xfId="0" applyFont="1" applyFill="1" applyAlignment="1">
      <alignment horizontal="center"/>
    </xf>
    <xf numFmtId="0" fontId="26" fillId="7" borderId="0" xfId="0" applyFont="1" applyFill="1"/>
    <xf numFmtId="0" fontId="26" fillId="7" borderId="0" xfId="0" applyFont="1" applyFill="1" applyAlignment="1">
      <alignment horizontal="right"/>
    </xf>
    <xf numFmtId="166" fontId="26" fillId="7" borderId="0" xfId="6" applyNumberFormat="1" applyFont="1" applyFill="1" applyAlignment="1">
      <alignment horizontal="right"/>
    </xf>
    <xf numFmtId="0" fontId="26" fillId="0" borderId="2" xfId="0" applyFont="1" applyBorder="1"/>
    <xf numFmtId="43" fontId="51" fillId="2" borderId="17" xfId="6" applyFont="1" applyFill="1" applyBorder="1" applyAlignment="1">
      <alignment horizontal="center"/>
    </xf>
    <xf numFmtId="166" fontId="51" fillId="2" borderId="17" xfId="6" applyNumberFormat="1" applyFont="1" applyFill="1" applyBorder="1" applyAlignment="1">
      <alignment horizontal="center"/>
    </xf>
    <xf numFmtId="166" fontId="51" fillId="0" borderId="10" xfId="6" applyNumberFormat="1" applyFont="1" applyFill="1" applyBorder="1" applyAlignment="1">
      <alignment horizontal="center"/>
    </xf>
    <xf numFmtId="166" fontId="51" fillId="0" borderId="11" xfId="6" applyNumberFormat="1" applyFont="1" applyFill="1" applyBorder="1" applyAlignment="1">
      <alignment horizontal="center"/>
    </xf>
    <xf numFmtId="166" fontId="51" fillId="0" borderId="11" xfId="6" applyNumberFormat="1" applyFont="1" applyBorder="1" applyAlignment="1">
      <alignment horizontal="center" vertical="center" wrapText="1"/>
    </xf>
    <xf numFmtId="166" fontId="51" fillId="0" borderId="11" xfId="6" applyNumberFormat="1" applyFont="1" applyBorder="1" applyAlignment="1">
      <alignment horizontal="center" vertical="center"/>
    </xf>
    <xf numFmtId="166" fontId="51" fillId="0" borderId="4" xfId="6" applyNumberFormat="1" applyFont="1" applyFill="1" applyBorder="1" applyAlignment="1">
      <alignment horizontal="center"/>
    </xf>
    <xf numFmtId="0" fontId="26" fillId="0" borderId="5" xfId="6" applyNumberFormat="1" applyFont="1" applyBorder="1"/>
    <xf numFmtId="2" fontId="24" fillId="0" borderId="0" xfId="0" applyNumberFormat="1" applyFont="1" applyAlignment="1">
      <alignment horizontal="center" vertical="center"/>
    </xf>
    <xf numFmtId="2" fontId="38" fillId="0" borderId="0" xfId="0" applyNumberFormat="1" applyFont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22" fillId="24" borderId="0" xfId="0" applyNumberFormat="1" applyFont="1" applyFill="1" applyAlignment="1">
      <alignment horizontal="center" vertical="center" wrapText="1"/>
    </xf>
    <xf numFmtId="0" fontId="26" fillId="0" borderId="2" xfId="0" applyFont="1" applyBorder="1" applyAlignment="1">
      <alignment horizontal="center"/>
    </xf>
    <xf numFmtId="0" fontId="26" fillId="0" borderId="0" xfId="6" applyNumberFormat="1" applyFont="1" applyFill="1"/>
    <xf numFmtId="166" fontId="26" fillId="0" borderId="0" xfId="6" applyNumberFormat="1" applyFont="1" applyFill="1" applyBorder="1"/>
    <xf numFmtId="166" fontId="27" fillId="0" borderId="0" xfId="6" applyNumberFormat="1" applyFont="1" applyFill="1" applyBorder="1"/>
    <xf numFmtId="166" fontId="26" fillId="0" borderId="0" xfId="6" applyNumberFormat="1" applyFont="1" applyFill="1"/>
    <xf numFmtId="0" fontId="55" fillId="0" borderId="0" xfId="6" applyNumberFormat="1" applyFont="1" applyFill="1"/>
    <xf numFmtId="43" fontId="24" fillId="0" borderId="0" xfId="6" applyFont="1" applyFill="1"/>
    <xf numFmtId="43" fontId="26" fillId="33" borderId="0" xfId="6" applyFont="1" applyFill="1"/>
    <xf numFmtId="43" fontId="52" fillId="21" borderId="2" xfId="6" applyFont="1" applyFill="1" applyBorder="1" applyAlignment="1">
      <alignment horizontal="center" vertical="center"/>
    </xf>
    <xf numFmtId="166" fontId="52" fillId="29" borderId="2" xfId="6" applyNumberFormat="1" applyFont="1" applyFill="1" applyBorder="1" applyAlignment="1">
      <alignment horizontal="center" vertical="center"/>
    </xf>
    <xf numFmtId="166" fontId="52" fillId="28" borderId="7" xfId="6" applyNumberFormat="1" applyFont="1" applyFill="1" applyBorder="1" applyAlignment="1">
      <alignment horizontal="center" vertical="center"/>
    </xf>
    <xf numFmtId="166" fontId="52" fillId="0" borderId="2" xfId="6" applyNumberFormat="1" applyFont="1" applyFill="1" applyBorder="1" applyAlignment="1">
      <alignment horizontal="center"/>
    </xf>
    <xf numFmtId="166" fontId="52" fillId="34" borderId="2" xfId="6" applyNumberFormat="1" applyFont="1" applyFill="1" applyBorder="1" applyAlignment="1">
      <alignment horizontal="center"/>
    </xf>
    <xf numFmtId="0" fontId="26" fillId="34" borderId="2" xfId="0" applyFont="1" applyFill="1" applyBorder="1" applyAlignment="1">
      <alignment horizontal="center"/>
    </xf>
    <xf numFmtId="0" fontId="26" fillId="34" borderId="2" xfId="0" applyFont="1" applyFill="1" applyBorder="1" applyAlignment="1" applyProtection="1">
      <alignment horizontal="center"/>
      <protection hidden="1"/>
    </xf>
    <xf numFmtId="167" fontId="26" fillId="34" borderId="2" xfId="0" applyNumberFormat="1" applyFont="1" applyFill="1" applyBorder="1" applyProtection="1">
      <protection hidden="1"/>
    </xf>
    <xf numFmtId="167" fontId="26" fillId="34" borderId="2" xfId="0" applyNumberFormat="1" applyFont="1" applyFill="1" applyBorder="1" applyProtection="1">
      <protection locked="0"/>
    </xf>
    <xf numFmtId="167" fontId="26" fillId="34" borderId="2" xfId="0" applyNumberFormat="1" applyFont="1" applyFill="1" applyBorder="1" applyAlignment="1" applyProtection="1">
      <alignment horizontal="center"/>
      <protection hidden="1"/>
    </xf>
    <xf numFmtId="166" fontId="26" fillId="34" borderId="2" xfId="6" applyNumberFormat="1" applyFont="1" applyFill="1" applyBorder="1" applyAlignment="1" applyProtection="1">
      <alignment horizontal="center"/>
      <protection hidden="1"/>
    </xf>
    <xf numFmtId="0" fontId="26" fillId="34" borderId="2" xfId="0" applyFont="1" applyFill="1" applyBorder="1" applyAlignment="1" applyProtection="1">
      <alignment horizontal="left"/>
      <protection hidden="1"/>
    </xf>
    <xf numFmtId="3" fontId="26" fillId="34" borderId="2" xfId="0" applyNumberFormat="1" applyFont="1" applyFill="1" applyBorder="1" applyAlignment="1" applyProtection="1">
      <alignment horizontal="right"/>
      <protection hidden="1"/>
    </xf>
    <xf numFmtId="166" fontId="26" fillId="34" borderId="2" xfId="6" applyNumberFormat="1" applyFont="1" applyFill="1" applyBorder="1" applyAlignment="1" applyProtection="1">
      <alignment horizontal="right"/>
      <protection hidden="1"/>
    </xf>
    <xf numFmtId="0" fontId="26" fillId="34" borderId="2" xfId="0" applyFont="1" applyFill="1" applyBorder="1"/>
    <xf numFmtId="167" fontId="26" fillId="0" borderId="0" xfId="0" applyNumberFormat="1" applyFont="1" applyAlignment="1">
      <alignment vertical="center"/>
    </xf>
    <xf numFmtId="0" fontId="26" fillId="0" borderId="0" xfId="0" applyFont="1" applyAlignment="1">
      <alignment horizontal="right" vertical="center"/>
    </xf>
    <xf numFmtId="43" fontId="43" fillId="0" borderId="0" xfId="6" applyFont="1" applyFill="1" applyBorder="1"/>
    <xf numFmtId="43" fontId="27" fillId="0" borderId="0" xfId="6" applyFont="1" applyFill="1" applyBorder="1" applyAlignment="1">
      <alignment horizontal="left" wrapText="1"/>
    </xf>
    <xf numFmtId="43" fontId="27" fillId="0" borderId="0" xfId="6" applyFont="1" applyFill="1" applyBorder="1" applyAlignment="1">
      <alignment horizontal="left"/>
    </xf>
    <xf numFmtId="1" fontId="27" fillId="12" borderId="2" xfId="6" applyNumberFormat="1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43" fontId="26" fillId="0" borderId="0" xfId="6" applyFont="1" applyFill="1" applyBorder="1" applyAlignment="1">
      <alignment horizontal="center"/>
    </xf>
    <xf numFmtId="43" fontId="26" fillId="31" borderId="0" xfId="6" applyFont="1" applyFill="1" applyAlignment="1">
      <alignment horizontal="center"/>
    </xf>
    <xf numFmtId="0" fontId="26" fillId="0" borderId="0" xfId="0" applyFont="1" applyAlignment="1">
      <alignment horizontal="center" vertical="center" wrapText="1"/>
    </xf>
    <xf numFmtId="0" fontId="26" fillId="0" borderId="0" xfId="6" applyNumberFormat="1" applyFont="1" applyAlignment="1">
      <alignment horizontal="center"/>
    </xf>
    <xf numFmtId="0" fontId="26" fillId="0" borderId="5" xfId="6" applyNumberFormat="1" applyFont="1" applyBorder="1" applyAlignment="1">
      <alignment horizontal="center"/>
    </xf>
    <xf numFmtId="0" fontId="26" fillId="0" borderId="5" xfId="6" applyNumberFormat="1" applyFont="1" applyBorder="1" applyAlignment="1">
      <alignment horizontal="left"/>
    </xf>
    <xf numFmtId="0" fontId="26" fillId="0" borderId="2" xfId="6" applyNumberFormat="1" applyFont="1" applyBorder="1" applyAlignment="1">
      <alignment horizontal="center"/>
    </xf>
    <xf numFmtId="0" fontId="26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left"/>
    </xf>
    <xf numFmtId="0" fontId="22" fillId="0" borderId="2" xfId="6" applyNumberFormat="1" applyFont="1" applyBorder="1" applyAlignment="1">
      <alignment horizontal="center"/>
    </xf>
    <xf numFmtId="49" fontId="22" fillId="0" borderId="2" xfId="6" applyNumberFormat="1" applyFont="1" applyBorder="1" applyAlignment="1">
      <alignment horizontal="left"/>
    </xf>
    <xf numFmtId="0" fontId="26" fillId="0" borderId="2" xfId="6" applyNumberFormat="1" applyFont="1" applyFill="1" applyBorder="1" applyAlignment="1">
      <alignment horizontal="center"/>
    </xf>
    <xf numFmtId="0" fontId="22" fillId="0" borderId="2" xfId="6" applyNumberFormat="1" applyFont="1" applyFill="1" applyBorder="1" applyAlignment="1">
      <alignment horizontal="left"/>
    </xf>
    <xf numFmtId="0" fontId="22" fillId="7" borderId="2" xfId="6" applyNumberFormat="1" applyFont="1" applyFill="1" applyBorder="1" applyAlignment="1">
      <alignment horizontal="center"/>
    </xf>
    <xf numFmtId="0" fontId="22" fillId="7" borderId="2" xfId="6" applyNumberFormat="1" applyFont="1" applyFill="1" applyBorder="1" applyAlignment="1">
      <alignment horizontal="left"/>
    </xf>
    <xf numFmtId="0" fontId="53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166" fontId="12" fillId="2" borderId="2" xfId="6" applyNumberFormat="1" applyFont="1" applyFill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9" fontId="0" fillId="0" borderId="0" xfId="1" applyFont="1"/>
    <xf numFmtId="1" fontId="59" fillId="0" borderId="0" xfId="0" applyNumberFormat="1" applyFont="1"/>
    <xf numFmtId="43" fontId="9" fillId="4" borderId="2" xfId="6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center"/>
    </xf>
    <xf numFmtId="166" fontId="9" fillId="4" borderId="2" xfId="6" applyNumberFormat="1" applyFont="1" applyFill="1" applyBorder="1" applyAlignment="1">
      <alignment horizontal="right"/>
    </xf>
    <xf numFmtId="10" fontId="9" fillId="4" borderId="2" xfId="1" applyNumberFormat="1" applyFont="1" applyFill="1" applyBorder="1" applyAlignment="1"/>
    <xf numFmtId="166" fontId="26" fillId="0" borderId="1" xfId="6" applyNumberFormat="1" applyFont="1" applyBorder="1" applyAlignment="1"/>
    <xf numFmtId="168" fontId="51" fillId="0" borderId="11" xfId="6" applyNumberFormat="1" applyFont="1" applyFill="1" applyBorder="1" applyAlignment="1">
      <alignment horizontal="right"/>
    </xf>
    <xf numFmtId="168" fontId="51" fillId="0" borderId="10" xfId="6" applyNumberFormat="1" applyFont="1" applyFill="1" applyBorder="1" applyAlignment="1">
      <alignment horizontal="right"/>
    </xf>
    <xf numFmtId="168" fontId="51" fillId="0" borderId="11" xfId="6" applyNumberFormat="1" applyFont="1" applyFill="1" applyBorder="1" applyAlignment="1">
      <alignment horizontal="right" vertical="center"/>
    </xf>
    <xf numFmtId="168" fontId="51" fillId="0" borderId="4" xfId="6" applyNumberFormat="1" applyFont="1" applyFill="1" applyBorder="1" applyAlignment="1">
      <alignment horizontal="right"/>
    </xf>
    <xf numFmtId="43" fontId="52" fillId="28" borderId="2" xfId="6" applyFont="1" applyFill="1" applyBorder="1" applyAlignment="1">
      <alignment horizontal="center" vertical="center"/>
    </xf>
    <xf numFmtId="166" fontId="26" fillId="0" borderId="1" xfId="6" applyNumberFormat="1" applyFont="1" applyBorder="1" applyAlignment="1">
      <alignment wrapText="1"/>
    </xf>
    <xf numFmtId="43" fontId="26" fillId="0" borderId="0" xfId="6" applyNumberFormat="1" applyFont="1" applyFill="1" applyBorder="1"/>
    <xf numFmtId="0" fontId="12" fillId="2" borderId="2" xfId="0" applyFont="1" applyFill="1" applyBorder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43" fontId="27" fillId="12" borderId="2" xfId="6" applyFont="1" applyFill="1" applyBorder="1" applyAlignment="1">
      <alignment vertical="center"/>
    </xf>
    <xf numFmtId="43" fontId="27" fillId="12" borderId="5" xfId="6" applyFont="1" applyFill="1" applyBorder="1" applyAlignment="1">
      <alignment horizontal="center" vertical="center"/>
    </xf>
    <xf numFmtId="43" fontId="0" fillId="0" borderId="0" xfId="6" applyFont="1" applyAlignment="1">
      <alignment vertical="center"/>
    </xf>
    <xf numFmtId="43" fontId="27" fillId="12" borderId="4" xfId="6" applyFont="1" applyFill="1" applyBorder="1" applyAlignment="1">
      <alignment horizontal="center" vertical="center" wrapText="1"/>
    </xf>
    <xf numFmtId="43" fontId="0" fillId="0" borderId="0" xfId="6" applyFont="1" applyAlignment="1">
      <alignment horizontal="center" vertical="center"/>
    </xf>
    <xf numFmtId="43" fontId="26" fillId="0" borderId="0" xfId="6" applyFont="1" applyFill="1" applyBorder="1" applyAlignment="1">
      <alignment horizontal="center" vertical="center"/>
    </xf>
    <xf numFmtId="43" fontId="43" fillId="0" borderId="0" xfId="6" applyFont="1" applyFill="1" applyBorder="1" applyAlignment="1">
      <alignment horizontal="center" vertical="center"/>
    </xf>
    <xf numFmtId="43" fontId="27" fillId="0" borderId="0" xfId="6" applyFont="1" applyFill="1" applyBorder="1" applyAlignment="1">
      <alignment horizontal="center" vertical="center" wrapText="1"/>
    </xf>
    <xf numFmtId="43" fontId="27" fillId="12" borderId="2" xfId="6" applyFont="1" applyFill="1" applyBorder="1" applyAlignment="1">
      <alignment horizontal="center" vertical="center" wrapText="1"/>
    </xf>
    <xf numFmtId="43" fontId="27" fillId="12" borderId="15" xfId="6" applyFont="1" applyFill="1" applyBorder="1" applyAlignment="1">
      <alignment horizontal="center" vertical="center" wrapText="1"/>
    </xf>
    <xf numFmtId="43" fontId="27" fillId="12" borderId="12" xfId="6" applyFont="1" applyFill="1" applyBorder="1" applyAlignment="1">
      <alignment horizontal="center" vertical="center" wrapText="1"/>
    </xf>
    <xf numFmtId="166" fontId="76" fillId="0" borderId="0" xfId="64" applyNumberFormat="1" applyFont="1"/>
    <xf numFmtId="3" fontId="26" fillId="0" borderId="0" xfId="0" applyNumberFormat="1" applyFont="1" applyAlignment="1">
      <alignment wrapText="1"/>
    </xf>
    <xf numFmtId="166" fontId="22" fillId="0" borderId="1" xfId="6" applyNumberFormat="1" applyFont="1" applyBorder="1" applyAlignment="1"/>
    <xf numFmtId="3" fontId="22" fillId="2" borderId="17" xfId="6" applyNumberFormat="1" applyFont="1" applyFill="1" applyBorder="1" applyAlignment="1">
      <alignment horizontal="right"/>
    </xf>
    <xf numFmtId="166" fontId="25" fillId="2" borderId="2" xfId="6" applyNumberFormat="1" applyFont="1" applyFill="1" applyBorder="1"/>
    <xf numFmtId="166" fontId="22" fillId="0" borderId="0" xfId="6" applyNumberFormat="1" applyFont="1"/>
    <xf numFmtId="165" fontId="26" fillId="0" borderId="0" xfId="0" applyNumberFormat="1" applyFont="1" applyFill="1" applyAlignment="1">
      <alignment vertical="center"/>
    </xf>
    <xf numFmtId="166" fontId="77" fillId="8" borderId="2" xfId="1" applyNumberFormat="1" applyFont="1" applyFill="1" applyBorder="1" applyAlignment="1">
      <alignment horizontal="right"/>
    </xf>
    <xf numFmtId="10" fontId="77" fillId="8" borderId="5" xfId="1" applyNumberFormat="1" applyFont="1" applyFill="1" applyBorder="1" applyAlignment="1">
      <alignment horizontal="center"/>
    </xf>
    <xf numFmtId="1" fontId="77" fillId="8" borderId="2" xfId="1" applyNumberFormat="1" applyFont="1" applyFill="1" applyBorder="1" applyAlignment="1">
      <alignment horizontal="right"/>
    </xf>
    <xf numFmtId="166" fontId="77" fillId="8" borderId="2" xfId="1" applyNumberFormat="1" applyFont="1" applyFill="1" applyBorder="1" applyAlignment="1">
      <alignment horizontal="center"/>
    </xf>
    <xf numFmtId="166" fontId="77" fillId="8" borderId="2" xfId="1" applyNumberFormat="1" applyFont="1" applyFill="1" applyBorder="1" applyAlignment="1"/>
    <xf numFmtId="10" fontId="77" fillId="4" borderId="2" xfId="1" applyNumberFormat="1" applyFont="1" applyFill="1" applyBorder="1" applyAlignment="1">
      <alignment horizontal="right"/>
    </xf>
    <xf numFmtId="10" fontId="77" fillId="8" borderId="2" xfId="1" applyNumberFormat="1" applyFont="1" applyFill="1" applyBorder="1" applyAlignment="1">
      <alignment horizontal="right"/>
    </xf>
    <xf numFmtId="10" fontId="77" fillId="4" borderId="5" xfId="1" applyNumberFormat="1" applyFont="1" applyFill="1" applyBorder="1" applyAlignment="1">
      <alignment horizontal="center"/>
    </xf>
    <xf numFmtId="0" fontId="79" fillId="0" borderId="0" xfId="0" applyFont="1" applyAlignment="1">
      <alignment vertical="center"/>
    </xf>
    <xf numFmtId="0" fontId="79" fillId="0" borderId="0" xfId="0" applyFont="1" applyAlignment="1">
      <alignment horizontal="left" vertical="center"/>
    </xf>
    <xf numFmtId="0" fontId="78" fillId="0" borderId="0" xfId="0" applyFont="1" applyAlignment="1">
      <alignment horizontal="left" vertical="center" wrapText="1"/>
    </xf>
    <xf numFmtId="0" fontId="79" fillId="0" borderId="0" xfId="0" applyFont="1" applyAlignment="1">
      <alignment horizontal="left" vertical="center" wrapText="1"/>
    </xf>
    <xf numFmtId="0" fontId="79" fillId="0" borderId="2" xfId="0" applyFont="1" applyBorder="1" applyAlignment="1">
      <alignment horizontal="center" vertical="center"/>
    </xf>
    <xf numFmtId="0" fontId="79" fillId="0" borderId="3" xfId="0" applyFont="1" applyBorder="1" applyAlignment="1">
      <alignment horizontal="left" vertical="center" wrapText="1"/>
    </xf>
    <xf numFmtId="0" fontId="79" fillId="0" borderId="3" xfId="0" applyFont="1" applyFill="1" applyBorder="1" applyAlignment="1">
      <alignment horizontal="left" vertical="center"/>
    </xf>
    <xf numFmtId="0" fontId="79" fillId="0" borderId="2" xfId="0" applyFont="1" applyFill="1" applyBorder="1" applyAlignment="1">
      <alignment horizontal="left" vertical="center" wrapText="1"/>
    </xf>
    <xf numFmtId="0" fontId="79" fillId="0" borderId="0" xfId="0" applyFont="1" applyFill="1" applyAlignment="1">
      <alignment horizontal="left" vertical="center"/>
    </xf>
    <xf numFmtId="0" fontId="79" fillId="0" borderId="0" xfId="0" applyFont="1" applyFill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/>
    </xf>
    <xf numFmtId="0" fontId="79" fillId="0" borderId="2" xfId="0" applyFont="1" applyFill="1" applyBorder="1" applyAlignment="1">
      <alignment horizontal="left" vertical="center"/>
    </xf>
    <xf numFmtId="0" fontId="79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 wrapText="1"/>
    </xf>
    <xf numFmtId="166" fontId="81" fillId="7" borderId="11" xfId="6" applyNumberFormat="1" applyFont="1" applyFill="1" applyBorder="1" applyAlignment="1">
      <alignment horizontal="center"/>
    </xf>
    <xf numFmtId="43" fontId="26" fillId="2" borderId="17" xfId="6" applyFont="1" applyFill="1" applyBorder="1" applyAlignment="1">
      <alignment horizontal="center"/>
    </xf>
    <xf numFmtId="166" fontId="21" fillId="6" borderId="2" xfId="6" applyNumberFormat="1" applyFont="1" applyFill="1" applyBorder="1" applyAlignment="1">
      <alignment horizontal="center" vertical="center" wrapText="1"/>
    </xf>
    <xf numFmtId="166" fontId="21" fillId="10" borderId="0" xfId="6" applyNumberFormat="1" applyFont="1" applyFill="1" applyBorder="1" applyAlignment="1">
      <alignment vertical="center" wrapText="1"/>
    </xf>
    <xf numFmtId="166" fontId="26" fillId="0" borderId="1" xfId="6" applyNumberFormat="1" applyFont="1" applyFill="1" applyBorder="1" applyAlignment="1"/>
    <xf numFmtId="1" fontId="7" fillId="27" borderId="2" xfId="2" applyNumberFormat="1" applyFont="1" applyFill="1" applyBorder="1" applyAlignment="1">
      <alignment horizontal="center" vertical="center" wrapText="1"/>
    </xf>
    <xf numFmtId="167" fontId="53" fillId="7" borderId="2" xfId="0" applyNumberFormat="1" applyFont="1" applyFill="1" applyBorder="1" applyAlignment="1">
      <alignment horizontal="center" vertical="center" wrapText="1"/>
    </xf>
    <xf numFmtId="1" fontId="7" fillId="0" borderId="2" xfId="2" applyNumberFormat="1" applyFont="1" applyFill="1" applyBorder="1" applyAlignment="1">
      <alignment horizontal="center" vertical="center"/>
    </xf>
    <xf numFmtId="0" fontId="57" fillId="7" borderId="0" xfId="0" applyFont="1" applyFill="1" applyAlignment="1">
      <alignment horizontal="center"/>
    </xf>
    <xf numFmtId="3" fontId="53" fillId="7" borderId="2" xfId="0" applyNumberFormat="1" applyFont="1" applyFill="1" applyBorder="1" applyAlignment="1">
      <alignment horizontal="center" vertical="center" wrapText="1"/>
    </xf>
    <xf numFmtId="166" fontId="53" fillId="7" borderId="2" xfId="6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166" fontId="52" fillId="16" borderId="3" xfId="6" applyNumberFormat="1" applyFont="1" applyFill="1" applyBorder="1" applyAlignment="1">
      <alignment horizontal="center" vertical="center"/>
    </xf>
    <xf numFmtId="166" fontId="52" fillId="16" borderId="5" xfId="6" applyNumberFormat="1" applyFont="1" applyFill="1" applyBorder="1" applyAlignment="1">
      <alignment horizontal="center" vertical="center"/>
    </xf>
    <xf numFmtId="166" fontId="52" fillId="12" borderId="3" xfId="6" applyNumberFormat="1" applyFont="1" applyFill="1" applyBorder="1" applyAlignment="1">
      <alignment horizontal="center" vertical="center"/>
    </xf>
    <xf numFmtId="166" fontId="52" fillId="12" borderId="5" xfId="6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/>
    </xf>
    <xf numFmtId="0" fontId="53" fillId="0" borderId="2" xfId="6" applyNumberFormat="1" applyFont="1" applyBorder="1" applyAlignment="1">
      <alignment horizontal="center"/>
    </xf>
    <xf numFmtId="166" fontId="54" fillId="30" borderId="2" xfId="6" applyNumberFormat="1" applyFont="1" applyFill="1" applyBorder="1" applyAlignment="1">
      <alignment horizontal="center" vertical="center"/>
    </xf>
    <xf numFmtId="0" fontId="52" fillId="16" borderId="3" xfId="0" applyFont="1" applyFill="1" applyBorder="1" applyAlignment="1">
      <alignment horizontal="center" vertical="center"/>
    </xf>
    <xf numFmtId="0" fontId="52" fillId="16" borderId="4" xfId="0" applyFont="1" applyFill="1" applyBorder="1" applyAlignment="1">
      <alignment horizontal="center" vertical="center"/>
    </xf>
    <xf numFmtId="0" fontId="52" fillId="16" borderId="5" xfId="0" applyFont="1" applyFill="1" applyBorder="1" applyAlignment="1">
      <alignment horizontal="center" vertical="center"/>
    </xf>
    <xf numFmtId="166" fontId="25" fillId="12" borderId="3" xfId="6" applyNumberFormat="1" applyFont="1" applyFill="1" applyBorder="1" applyAlignment="1">
      <alignment horizontal="center" vertical="center" wrapText="1" shrinkToFit="1"/>
    </xf>
    <xf numFmtId="166" fontId="25" fillId="12" borderId="5" xfId="6" applyNumberFormat="1" applyFont="1" applyFill="1" applyBorder="1" applyAlignment="1">
      <alignment horizontal="center" vertical="center" wrapText="1" shrinkToFit="1"/>
    </xf>
    <xf numFmtId="166" fontId="52" fillId="16" borderId="3" xfId="6" applyNumberFormat="1" applyFont="1" applyFill="1" applyBorder="1" applyAlignment="1">
      <alignment horizontal="center" vertical="center" wrapText="1"/>
    </xf>
    <xf numFmtId="166" fontId="52" fillId="16" borderId="5" xfId="6" applyNumberFormat="1" applyFont="1" applyFill="1" applyBorder="1" applyAlignment="1">
      <alignment horizontal="center" vertical="center" wrapText="1"/>
    </xf>
    <xf numFmtId="0" fontId="52" fillId="16" borderId="3" xfId="0" applyFont="1" applyFill="1" applyBorder="1" applyAlignment="1">
      <alignment horizontal="center" vertical="center" wrapText="1"/>
    </xf>
    <xf numFmtId="0" fontId="52" fillId="16" borderId="4" xfId="0" applyFont="1" applyFill="1" applyBorder="1" applyAlignment="1">
      <alignment horizontal="center" vertical="center" wrapText="1"/>
    </xf>
    <xf numFmtId="0" fontId="52" fillId="16" borderId="5" xfId="0" applyFont="1" applyFill="1" applyBorder="1" applyAlignment="1">
      <alignment horizontal="center" vertical="center" wrapText="1"/>
    </xf>
    <xf numFmtId="0" fontId="58" fillId="32" borderId="0" xfId="0" applyFont="1" applyFill="1" applyAlignment="1">
      <alignment horizontal="center" vertical="center" wrapText="1"/>
    </xf>
    <xf numFmtId="43" fontId="27" fillId="12" borderId="2" xfId="6" applyFont="1" applyFill="1" applyBorder="1" applyAlignment="1">
      <alignment horizontal="center"/>
    </xf>
    <xf numFmtId="43" fontId="27" fillId="12" borderId="2" xfId="6" applyFont="1" applyFill="1" applyBorder="1" applyAlignment="1">
      <alignment horizontal="center" vertical="center" wrapText="1"/>
    </xf>
    <xf numFmtId="166" fontId="12" fillId="2" borderId="7" xfId="6" applyNumberFormat="1" applyFont="1" applyFill="1" applyBorder="1" applyAlignment="1">
      <alignment horizontal="center"/>
    </xf>
    <xf numFmtId="166" fontId="12" fillId="2" borderId="8" xfId="6" applyNumberFormat="1" applyFont="1" applyFill="1" applyBorder="1" applyAlignment="1">
      <alignment horizontal="center"/>
    </xf>
    <xf numFmtId="166" fontId="12" fillId="2" borderId="6" xfId="6" applyNumberFormat="1" applyFont="1" applyFill="1" applyBorder="1" applyAlignment="1">
      <alignment horizontal="center"/>
    </xf>
    <xf numFmtId="43" fontId="21" fillId="6" borderId="7" xfId="6" applyFont="1" applyFill="1" applyBorder="1" applyAlignment="1">
      <alignment horizontal="center"/>
    </xf>
    <xf numFmtId="43" fontId="21" fillId="6" borderId="8" xfId="6" applyFont="1" applyFill="1" applyBorder="1" applyAlignment="1">
      <alignment horizontal="center"/>
    </xf>
    <xf numFmtId="43" fontId="21" fillId="6" borderId="6" xfId="6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 vertical="center"/>
    </xf>
    <xf numFmtId="10" fontId="12" fillId="2" borderId="7" xfId="1" applyNumberFormat="1" applyFont="1" applyFill="1" applyBorder="1" applyAlignment="1">
      <alignment horizontal="center"/>
    </xf>
    <xf numFmtId="10" fontId="12" fillId="2" borderId="8" xfId="1" applyNumberFormat="1" applyFont="1" applyFill="1" applyBorder="1" applyAlignment="1">
      <alignment horizontal="center"/>
    </xf>
    <xf numFmtId="10" fontId="12" fillId="2" borderId="6" xfId="1" applyNumberFormat="1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2" fontId="12" fillId="2" borderId="7" xfId="0" applyNumberFormat="1" applyFont="1" applyFill="1" applyBorder="1" applyAlignment="1">
      <alignment horizontal="center"/>
    </xf>
    <xf numFmtId="2" fontId="12" fillId="2" borderId="8" xfId="0" applyNumberFormat="1" applyFont="1" applyFill="1" applyBorder="1" applyAlignment="1">
      <alignment horizontal="center"/>
    </xf>
    <xf numFmtId="2" fontId="12" fillId="2" borderId="6" xfId="0" applyNumberFormat="1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17" fillId="6" borderId="8" xfId="0" applyFont="1" applyFill="1" applyBorder="1" applyAlignment="1">
      <alignment horizontal="center"/>
    </xf>
    <xf numFmtId="0" fontId="17" fillId="6" borderId="6" xfId="0" applyFont="1" applyFill="1" applyBorder="1" applyAlignment="1">
      <alignment horizontal="center"/>
    </xf>
    <xf numFmtId="0" fontId="4" fillId="2" borderId="2" xfId="4" applyFont="1" applyFill="1" applyBorder="1" applyAlignment="1">
      <alignment horizontal="center" vertical="center"/>
    </xf>
    <xf numFmtId="0" fontId="4" fillId="2" borderId="2" xfId="4" applyFont="1" applyFill="1" applyBorder="1" applyAlignment="1">
      <alignment horizontal="center"/>
    </xf>
    <xf numFmtId="0" fontId="4" fillId="2" borderId="7" xfId="4" applyFont="1" applyFill="1" applyBorder="1" applyAlignment="1">
      <alignment horizontal="center"/>
    </xf>
    <xf numFmtId="0" fontId="4" fillId="2" borderId="8" xfId="4" applyFont="1" applyFill="1" applyBorder="1" applyAlignment="1">
      <alignment horizontal="center"/>
    </xf>
    <xf numFmtId="0" fontId="4" fillId="2" borderId="6" xfId="4" applyFont="1" applyFill="1" applyBorder="1" applyAlignment="1">
      <alignment horizontal="center"/>
    </xf>
    <xf numFmtId="0" fontId="80" fillId="0" borderId="7" xfId="0" applyFont="1" applyFill="1" applyBorder="1" applyAlignment="1">
      <alignment vertical="center" wrapText="1"/>
    </xf>
    <xf numFmtId="0" fontId="80" fillId="0" borderId="8" xfId="0" applyFont="1" applyFill="1" applyBorder="1" applyAlignment="1">
      <alignment vertical="center" wrapText="1"/>
    </xf>
    <xf numFmtId="0" fontId="80" fillId="0" borderId="6" xfId="0" applyFont="1" applyFill="1" applyBorder="1" applyAlignment="1">
      <alignment vertical="center" wrapText="1"/>
    </xf>
    <xf numFmtId="0" fontId="78" fillId="0" borderId="0" xfId="0" applyFont="1" applyAlignment="1">
      <alignment horizontal="center" vertical="center"/>
    </xf>
    <xf numFmtId="0" fontId="79" fillId="0" borderId="2" xfId="0" applyFont="1" applyBorder="1" applyAlignment="1">
      <alignment horizontal="center" vertical="center" wrapText="1"/>
    </xf>
    <xf numFmtId="0" fontId="79" fillId="0" borderId="7" xfId="0" applyFont="1" applyBorder="1" applyAlignment="1">
      <alignment vertical="center" wrapText="1"/>
    </xf>
    <xf numFmtId="0" fontId="79" fillId="0" borderId="8" xfId="0" applyFont="1" applyBorder="1" applyAlignment="1">
      <alignment vertical="center" wrapText="1"/>
    </xf>
    <xf numFmtId="0" fontId="79" fillId="0" borderId="6" xfId="0" applyFont="1" applyBorder="1" applyAlignment="1">
      <alignment vertical="center" wrapText="1"/>
    </xf>
    <xf numFmtId="0" fontId="80" fillId="0" borderId="7" xfId="0" applyFont="1" applyBorder="1" applyAlignment="1">
      <alignment vertical="center" wrapText="1"/>
    </xf>
    <xf numFmtId="0" fontId="80" fillId="0" borderId="8" xfId="0" applyFont="1" applyBorder="1" applyAlignment="1">
      <alignment vertical="center" wrapText="1"/>
    </xf>
    <xf numFmtId="0" fontId="80" fillId="0" borderId="6" xfId="0" applyFont="1" applyBorder="1" applyAlignment="1">
      <alignment vertical="center" wrapText="1"/>
    </xf>
    <xf numFmtId="0" fontId="80" fillId="0" borderId="7" xfId="0" applyFont="1" applyFill="1" applyBorder="1" applyAlignment="1">
      <alignment horizontal="left" vertical="center" wrapText="1"/>
    </xf>
    <xf numFmtId="0" fontId="80" fillId="0" borderId="8" xfId="0" applyFont="1" applyFill="1" applyBorder="1" applyAlignment="1">
      <alignment horizontal="left" vertical="center" wrapText="1"/>
    </xf>
    <xf numFmtId="0" fontId="80" fillId="0" borderId="6" xfId="0" applyFont="1" applyFill="1" applyBorder="1" applyAlignment="1">
      <alignment horizontal="left" vertical="center" wrapText="1"/>
    </xf>
    <xf numFmtId="0" fontId="79" fillId="0" borderId="3" xfId="0" applyFont="1" applyFill="1" applyBorder="1" applyAlignment="1">
      <alignment horizontal="center" vertical="center" wrapText="1"/>
    </xf>
    <xf numFmtId="0" fontId="80" fillId="0" borderId="14" xfId="0" applyFont="1" applyFill="1" applyBorder="1" applyAlignment="1">
      <alignment horizontal="left" vertical="center" wrapText="1"/>
    </xf>
    <xf numFmtId="0" fontId="80" fillId="0" borderId="27" xfId="0" applyFont="1" applyFill="1" applyBorder="1" applyAlignment="1">
      <alignment horizontal="left" vertical="center" wrapText="1"/>
    </xf>
    <xf numFmtId="0" fontId="80" fillId="0" borderId="9" xfId="0" applyFont="1" applyFill="1" applyBorder="1" applyAlignment="1">
      <alignment horizontal="left" vertical="center" wrapText="1"/>
    </xf>
    <xf numFmtId="0" fontId="79" fillId="0" borderId="14" xfId="0" applyFont="1" applyFill="1" applyBorder="1" applyAlignment="1">
      <alignment horizontal="left" vertical="center" wrapText="1"/>
    </xf>
    <xf numFmtId="0" fontId="79" fillId="0" borderId="27" xfId="0" applyFont="1" applyFill="1" applyBorder="1" applyAlignment="1">
      <alignment horizontal="left" vertical="center" wrapText="1"/>
    </xf>
    <xf numFmtId="0" fontId="79" fillId="0" borderId="9" xfId="0" applyFont="1" applyFill="1" applyBorder="1" applyAlignment="1">
      <alignment horizontal="left" vertical="center" wrapText="1"/>
    </xf>
    <xf numFmtId="0" fontId="79" fillId="0" borderId="2" xfId="0" applyFont="1" applyFill="1" applyBorder="1" applyAlignment="1">
      <alignment horizontal="left" vertical="center" wrapText="1"/>
    </xf>
    <xf numFmtId="0" fontId="79" fillId="0" borderId="7" xfId="0" applyFont="1" applyFill="1" applyBorder="1" applyAlignment="1">
      <alignment horizontal="left" vertical="center" wrapText="1"/>
    </xf>
    <xf numFmtId="0" fontId="79" fillId="0" borderId="8" xfId="0" applyFont="1" applyFill="1" applyBorder="1" applyAlignment="1">
      <alignment horizontal="left" vertical="center" wrapText="1"/>
    </xf>
    <xf numFmtId="0" fontId="79" fillId="0" borderId="6" xfId="0" applyFont="1" applyFill="1" applyBorder="1" applyAlignment="1">
      <alignment horizontal="left" vertical="center" wrapText="1"/>
    </xf>
  </cellXfs>
  <cellStyles count="65">
    <cellStyle name="20% - Accent1" xfId="41" builtinId="30" customBuiltin="1"/>
    <cellStyle name="20% - Accent2" xfId="45" builtinId="34" customBuiltin="1"/>
    <cellStyle name="20% - Accent3" xfId="49" builtinId="38" customBuiltin="1"/>
    <cellStyle name="20% - Accent4" xfId="53" builtinId="42" customBuiltin="1"/>
    <cellStyle name="20% - Accent5" xfId="57" builtinId="46" customBuiltin="1"/>
    <cellStyle name="20% - Accent6" xfId="61" builtinId="50" customBuiltin="1"/>
    <cellStyle name="40% - Accent1" xfId="42" builtinId="31" customBuiltin="1"/>
    <cellStyle name="40% - Accent2" xfId="46" builtinId="35" customBuiltin="1"/>
    <cellStyle name="40% - Accent3" xfId="50" builtinId="39" customBuiltin="1"/>
    <cellStyle name="40% - Accent4" xfId="54" builtinId="43" customBuiltin="1"/>
    <cellStyle name="40% - Accent5" xfId="58" builtinId="47" customBuiltin="1"/>
    <cellStyle name="40% - Accent6" xfId="62" builtinId="51" customBuiltin="1"/>
    <cellStyle name="60% - Accent1" xfId="43" builtinId="32" customBuiltin="1"/>
    <cellStyle name="60% - Accent2" xfId="47" builtinId="36" customBuiltin="1"/>
    <cellStyle name="60% - Accent3" xfId="51" builtinId="40" customBuiltin="1"/>
    <cellStyle name="60% - Accent4" xfId="55" builtinId="44" customBuiltin="1"/>
    <cellStyle name="60% - Accent5" xfId="59" builtinId="48" customBuiltin="1"/>
    <cellStyle name="60% - Accent6" xfId="63" builtinId="52" customBuiltin="1"/>
    <cellStyle name="Accent1" xfId="40" builtinId="29" customBuiltin="1"/>
    <cellStyle name="Accent2" xfId="44" builtinId="33" customBuiltin="1"/>
    <cellStyle name="Accent3" xfId="48" builtinId="37" customBuiltin="1"/>
    <cellStyle name="Accent4" xfId="52" builtinId="41" customBuiltin="1"/>
    <cellStyle name="Accent5" xfId="56" builtinId="45" customBuiltin="1"/>
    <cellStyle name="Accent6" xfId="60" builtinId="49" customBuiltin="1"/>
    <cellStyle name="Bad" xfId="29" builtinId="27" customBuiltin="1"/>
    <cellStyle name="Calculation" xfId="33" builtinId="22" customBuiltin="1"/>
    <cellStyle name="Check Cell" xfId="35" builtinId="23" customBuiltin="1"/>
    <cellStyle name="Comma" xfId="6" builtinId="3"/>
    <cellStyle name="Comma 2" xfId="8"/>
    <cellStyle name="Comma 2 2" xfId="9"/>
    <cellStyle name="Comma 2 2 2" xfId="12"/>
    <cellStyle name="Comma 2 2 3" xfId="20"/>
    <cellStyle name="Comma 2 3" xfId="19"/>
    <cellStyle name="Comma 2 7" xfId="15"/>
    <cellStyle name="Comma 2 9" xfId="14"/>
    <cellStyle name="Explanatory Text" xfId="38" builtinId="53" customBuiltin="1"/>
    <cellStyle name="Good" xfId="28" builtinId="26" customBuiltin="1"/>
    <cellStyle name="Heading 1" xfId="24" builtinId="16" customBuiltin="1"/>
    <cellStyle name="Heading 2" xfId="25" builtinId="17" customBuiltin="1"/>
    <cellStyle name="Heading 3" xfId="26" builtinId="18" customBuiltin="1"/>
    <cellStyle name="Heading 4" xfId="27" builtinId="19" customBuiltin="1"/>
    <cellStyle name="Hyperlink" xfId="64" builtinId="8"/>
    <cellStyle name="Input" xfId="31" builtinId="20" customBuiltin="1"/>
    <cellStyle name="Linked Cell" xfId="34" builtinId="24" customBuiltin="1"/>
    <cellStyle name="Neutral" xfId="30" builtinId="28" customBuiltin="1"/>
    <cellStyle name="Normal" xfId="0" builtinId="0"/>
    <cellStyle name="Normal 2" xfId="16"/>
    <cellStyle name="Normal 2 2" xfId="5"/>
    <cellStyle name="Normal_ค่าบัญชี_1" xfId="17"/>
    <cellStyle name="Normal_งบมีค56" xfId="18"/>
    <cellStyle name="Note" xfId="37" builtinId="10" customBuiltin="1"/>
    <cellStyle name="Output" xfId="32" builtinId="21" customBuiltin="1"/>
    <cellStyle name="Percent" xfId="1" builtinId="5"/>
    <cellStyle name="Title" xfId="23" builtinId="15" customBuiltin="1"/>
    <cellStyle name="Total" xfId="39" builtinId="25" customBuiltin="1"/>
    <cellStyle name="Warning Text" xfId="36" builtinId="11" customBuiltin="1"/>
    <cellStyle name="เครื่องหมายจุลภาค_ร่าง จัดกลุ่มBenchmarking_ปรับใหม่" xfId="2"/>
    <cellStyle name="จุลภาค 2" xfId="10"/>
    <cellStyle name="จุลภาค 2 2" xfId="13"/>
    <cellStyle name="จุลภาค 2 3" xfId="22"/>
    <cellStyle name="จุลภาค 3" xfId="21"/>
    <cellStyle name="ปกติ 2" xfId="3"/>
    <cellStyle name="ปกติ 2 2" xfId="11"/>
    <cellStyle name="ปกติ 4" xfId="4"/>
    <cellStyle name="เปอร์เซ็นต์ 2" xfId="7"/>
  </cellStyles>
  <dxfs count="2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FF99CC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9266663652277263"/>
          <c:y val="2.7778740518508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376509261316124"/>
          <c:y val="0.17188054285881713"/>
          <c:w val="0.8064477129594253"/>
          <c:h val="0.5330032995722915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1310.8955132670294</c:v>
                </c:pt>
                <c:pt idx="1">
                  <c:v>1370.5928838232464</c:v>
                </c:pt>
                <c:pt idx="2">
                  <c:v>1207.2503695613939</c:v>
                </c:pt>
                <c:pt idx="3">
                  <c:v>1270.68987734457</c:v>
                </c:pt>
                <c:pt idx="4">
                  <c:v>1094.2709111455863</c:v>
                </c:pt>
                <c:pt idx="5">
                  <c:v>1113.8126549642939</c:v>
                </c:pt>
                <c:pt idx="6">
                  <c:v>1208.7641529025427</c:v>
                </c:pt>
                <c:pt idx="7">
                  <c:v>1195.1782287024271</c:v>
                </c:pt>
                <c:pt idx="8">
                  <c:v>1149.4448313955575</c:v>
                </c:pt>
                <c:pt idx="9">
                  <c:v>1273.177609135895</c:v>
                </c:pt>
                <c:pt idx="10">
                  <c:v>2040.8504300859011</c:v>
                </c:pt>
                <c:pt idx="11">
                  <c:v>2130.4146684547732</c:v>
                </c:pt>
                <c:pt idx="12">
                  <c:v>3555.191021014045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38D-4761-95B7-1AEEFE7D5F69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726.14352288136968</c:v>
                </c:pt>
                <c:pt idx="1">
                  <c:v>467.82553207983176</c:v>
                </c:pt>
                <c:pt idx="2">
                  <c:v>426.52897780928845</c:v>
                </c:pt>
                <c:pt idx="3">
                  <c:v>391.83527691812833</c:v>
                </c:pt>
                <c:pt idx="4">
                  <c:v>498.73781604456138</c:v>
                </c:pt>
                <c:pt idx="5">
                  <c:v>373.65092364658994</c:v>
                </c:pt>
                <c:pt idx="6">
                  <c:v>518.15688282158885</c:v>
                </c:pt>
                <c:pt idx="7">
                  <c:v>569.17426097580176</c:v>
                </c:pt>
                <c:pt idx="8">
                  <c:v>534.25484795866873</c:v>
                </c:pt>
                <c:pt idx="9">
                  <c:v>465.52874008884373</c:v>
                </c:pt>
                <c:pt idx="10">
                  <c:v>1517.5135094996454</c:v>
                </c:pt>
                <c:pt idx="11">
                  <c:v>1963.1473177046757</c:v>
                </c:pt>
                <c:pt idx="12">
                  <c:v>3666.7279064051954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38D-4761-95B7-1AEEFE7D5F69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2405.4209130227437</c:v>
                </c:pt>
                <c:pt idx="1">
                  <c:v>1230.3732003860366</c:v>
                </c:pt>
                <c:pt idx="2">
                  <c:v>1149.5503038539841</c:v>
                </c:pt>
                <c:pt idx="3">
                  <c:v>1086.2392769646988</c:v>
                </c:pt>
                <c:pt idx="4">
                  <c:v>1733.9915864008615</c:v>
                </c:pt>
                <c:pt idx="5">
                  <c:v>1016.3418374035181</c:v>
                </c:pt>
                <c:pt idx="6">
                  <c:v>989.08741300900022</c:v>
                </c:pt>
                <c:pt idx="7">
                  <c:v>1693.5131135919419</c:v>
                </c:pt>
                <c:pt idx="8">
                  <c:v>1967.4192920782393</c:v>
                </c:pt>
                <c:pt idx="9">
                  <c:v>1439.1747628032911</c:v>
                </c:pt>
                <c:pt idx="10">
                  <c:v>4387.4493388710544</c:v>
                </c:pt>
                <c:pt idx="11">
                  <c:v>7215.6929249178402</c:v>
                </c:pt>
                <c:pt idx="12">
                  <c:v>11383.391034682194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838D-4761-95B7-1AEEFE7D5F69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10571.672031228174</c:v>
                </c:pt>
                <c:pt idx="1">
                  <c:v>3447.6852637505631</c:v>
                </c:pt>
                <c:pt idx="2">
                  <c:v>3979.5570969375035</c:v>
                </c:pt>
                <c:pt idx="3">
                  <c:v>4202.4576256624468</c:v>
                </c:pt>
                <c:pt idx="4">
                  <c:v>7102.1072075927141</c:v>
                </c:pt>
                <c:pt idx="5">
                  <c:v>2661.0057265814321</c:v>
                </c:pt>
                <c:pt idx="6">
                  <c:v>4262.5687172742673</c:v>
                </c:pt>
                <c:pt idx="7">
                  <c:v>4818.7668404054639</c:v>
                </c:pt>
                <c:pt idx="8">
                  <c:v>6608.944798603884</c:v>
                </c:pt>
                <c:pt idx="9">
                  <c:v>7525.5693351413775</c:v>
                </c:pt>
                <c:pt idx="10">
                  <c:v>15224.407805170558</c:v>
                </c:pt>
                <c:pt idx="11">
                  <c:v>17386.427608039034</c:v>
                </c:pt>
                <c:pt idx="12">
                  <c:v>31784.888789761266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838D-4761-95B7-1AEEFE7D5F69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18.102017295156429</c:v>
                </c:pt>
                <c:pt idx="1">
                  <c:v>17.946567660776626</c:v>
                </c:pt>
                <c:pt idx="2">
                  <c:v>10.22756149354959</c:v>
                </c:pt>
                <c:pt idx="3">
                  <c:v>10.961848693855293</c:v>
                </c:pt>
                <c:pt idx="4">
                  <c:v>14.594391692298329</c:v>
                </c:pt>
                <c:pt idx="5">
                  <c:v>9.1268056442848593</c:v>
                </c:pt>
                <c:pt idx="6">
                  <c:v>10.528707662729227</c:v>
                </c:pt>
                <c:pt idx="7">
                  <c:v>13.727231866553593</c:v>
                </c:pt>
                <c:pt idx="8">
                  <c:v>15.526715474733697</c:v>
                </c:pt>
                <c:pt idx="9">
                  <c:v>24.777368080002283</c:v>
                </c:pt>
                <c:pt idx="10">
                  <c:v>67.007677522238296</c:v>
                </c:pt>
                <c:pt idx="11">
                  <c:v>141.09155455825422</c:v>
                </c:pt>
                <c:pt idx="12">
                  <c:v>148.9857859864621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838D-4761-95B7-1AEEFE7D5F69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85.879792012224954</c:v>
                </c:pt>
                <c:pt idx="1">
                  <c:v>57.964118376906661</c:v>
                </c:pt>
                <c:pt idx="2">
                  <c:v>52.817255549057151</c:v>
                </c:pt>
                <c:pt idx="3">
                  <c:v>97.555558405265529</c:v>
                </c:pt>
                <c:pt idx="4">
                  <c:v>78.330759052872722</c:v>
                </c:pt>
                <c:pt idx="5">
                  <c:v>61.992911262307864</c:v>
                </c:pt>
                <c:pt idx="6">
                  <c:v>51.184357777356198</c:v>
                </c:pt>
                <c:pt idx="7">
                  <c:v>122.34984551218231</c:v>
                </c:pt>
                <c:pt idx="8">
                  <c:v>108.84957320860568</c:v>
                </c:pt>
                <c:pt idx="9">
                  <c:v>133.14541864097458</c:v>
                </c:pt>
                <c:pt idx="10">
                  <c:v>431.86142807795886</c:v>
                </c:pt>
                <c:pt idx="11">
                  <c:v>631.48831892045928</c:v>
                </c:pt>
                <c:pt idx="12">
                  <c:v>712.41585976340411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838D-4761-95B7-1AEEFE7D5F69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1889.9203267632361</c:v>
                </c:pt>
                <c:pt idx="1">
                  <c:v>1162.7979249883676</c:v>
                </c:pt>
                <c:pt idx="2">
                  <c:v>1166.9751241312183</c:v>
                </c:pt>
                <c:pt idx="3">
                  <c:v>1236.83609315129</c:v>
                </c:pt>
                <c:pt idx="4">
                  <c:v>1273.6987708326897</c:v>
                </c:pt>
                <c:pt idx="5">
                  <c:v>979.67295889898458</c:v>
                </c:pt>
                <c:pt idx="6">
                  <c:v>1044.8907317107696</c:v>
                </c:pt>
                <c:pt idx="7">
                  <c:v>1030.4451123597735</c:v>
                </c:pt>
                <c:pt idx="8">
                  <c:v>1210.9399867693255</c:v>
                </c:pt>
                <c:pt idx="9">
                  <c:v>1080.7340163544272</c:v>
                </c:pt>
                <c:pt idx="10">
                  <c:v>1790.418091605444</c:v>
                </c:pt>
                <c:pt idx="11">
                  <c:v>2979.2870548897126</c:v>
                </c:pt>
                <c:pt idx="12">
                  <c:v>3565.185744581604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38D-4761-95B7-1AEEFE7D5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02478448"/>
        <c:axId val="-1402482800"/>
      </c:barChart>
      <c:catAx>
        <c:axId val="-140247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8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02482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78448"/>
        <c:crosses val="autoZero"/>
        <c:crossBetween val="between"/>
        <c:majorUnit val="0.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6845226176096323"/>
          <c:y val="0.80896865195839518"/>
          <c:w val="0.68859979459089371"/>
          <c:h val="0.1707370743031261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รายได้(บาท)/ปชก.แยกรายกองทุน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23578731437640063"/>
          <c:y val="2.77785767646624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8076200732769991E-2"/>
          <c:y val="0.18229754545632121"/>
          <c:w val="0.89819375538939406"/>
          <c:h val="0.5191139627756193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สรุปรายได้!$B$3</c:f>
              <c:strCache>
                <c:ptCount val="1"/>
                <c:pt idx="0">
                  <c:v>เหมาจ่ายรายหัว UC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สรุปรายได้!$B$4:$B$16</c:f>
              <c:numCache>
                <c:formatCode>#,##0</c:formatCode>
                <c:ptCount val="13"/>
                <c:pt idx="0">
                  <c:v>1310.8955132670294</c:v>
                </c:pt>
                <c:pt idx="1">
                  <c:v>1370.5928838232464</c:v>
                </c:pt>
                <c:pt idx="2">
                  <c:v>1207.2503695613939</c:v>
                </c:pt>
                <c:pt idx="3">
                  <c:v>1270.68987734457</c:v>
                </c:pt>
                <c:pt idx="4">
                  <c:v>1094.2709111455863</c:v>
                </c:pt>
                <c:pt idx="5">
                  <c:v>1113.8126549642939</c:v>
                </c:pt>
                <c:pt idx="6">
                  <c:v>1208.7641529025427</c:v>
                </c:pt>
                <c:pt idx="7">
                  <c:v>1195.1782287024271</c:v>
                </c:pt>
                <c:pt idx="8">
                  <c:v>1149.4448313955575</c:v>
                </c:pt>
                <c:pt idx="9">
                  <c:v>1273.177609135895</c:v>
                </c:pt>
                <c:pt idx="10">
                  <c:v>2040.8504300859011</c:v>
                </c:pt>
                <c:pt idx="11">
                  <c:v>2130.4146684547732</c:v>
                </c:pt>
                <c:pt idx="12">
                  <c:v>3555.191021014045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8D5-456F-ACB0-16580546FEE8}"/>
            </c:ext>
          </c:extLst>
        </c:ser>
        <c:ser>
          <c:idx val="1"/>
          <c:order val="1"/>
          <c:tx>
            <c:strRef>
              <c:f>สรุปรายได้!$C$3</c:f>
              <c:strCache>
                <c:ptCount val="1"/>
                <c:pt idx="0">
                  <c:v>เรียกเก็บUC/กองทุนUC/EMS</c:v>
                </c:pt>
              </c:strCache>
            </c:strRef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สรุปรายได้!$C$4:$C$16</c:f>
              <c:numCache>
                <c:formatCode>#,##0</c:formatCode>
                <c:ptCount val="13"/>
                <c:pt idx="0">
                  <c:v>726.14352288136968</c:v>
                </c:pt>
                <c:pt idx="1">
                  <c:v>467.82553207983176</c:v>
                </c:pt>
                <c:pt idx="2">
                  <c:v>426.52897780928845</c:v>
                </c:pt>
                <c:pt idx="3">
                  <c:v>391.83527691812833</c:v>
                </c:pt>
                <c:pt idx="4">
                  <c:v>498.73781604456138</c:v>
                </c:pt>
                <c:pt idx="5">
                  <c:v>373.65092364658994</c:v>
                </c:pt>
                <c:pt idx="6">
                  <c:v>518.15688282158885</c:v>
                </c:pt>
                <c:pt idx="7">
                  <c:v>569.17426097580176</c:v>
                </c:pt>
                <c:pt idx="8">
                  <c:v>534.25484795866873</c:v>
                </c:pt>
                <c:pt idx="9">
                  <c:v>465.52874008884373</c:v>
                </c:pt>
                <c:pt idx="10">
                  <c:v>1517.5135094996454</c:v>
                </c:pt>
                <c:pt idx="11">
                  <c:v>1963.1473177046757</c:v>
                </c:pt>
                <c:pt idx="12">
                  <c:v>3666.7279064051954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8D5-456F-ACB0-16580546FEE8}"/>
            </c:ext>
          </c:extLst>
        </c:ser>
        <c:ser>
          <c:idx val="2"/>
          <c:order val="2"/>
          <c:tx>
            <c:strRef>
              <c:f>สรุปรายได้!$D$3</c:f>
              <c:strCache>
                <c:ptCount val="1"/>
                <c:pt idx="0">
                  <c:v>ประกันสังคม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สรุปรายได้!$D$4:$D$16</c:f>
              <c:numCache>
                <c:formatCode>#,##0</c:formatCode>
                <c:ptCount val="13"/>
                <c:pt idx="0">
                  <c:v>2405.4209130227437</c:v>
                </c:pt>
                <c:pt idx="1">
                  <c:v>1230.3732003860366</c:v>
                </c:pt>
                <c:pt idx="2">
                  <c:v>1149.5503038539841</c:v>
                </c:pt>
                <c:pt idx="3">
                  <c:v>1086.2392769646988</c:v>
                </c:pt>
                <c:pt idx="4">
                  <c:v>1733.9915864008615</c:v>
                </c:pt>
                <c:pt idx="5">
                  <c:v>1016.3418374035181</c:v>
                </c:pt>
                <c:pt idx="6">
                  <c:v>989.08741300900022</c:v>
                </c:pt>
                <c:pt idx="7">
                  <c:v>1693.5131135919419</c:v>
                </c:pt>
                <c:pt idx="8">
                  <c:v>1967.4192920782393</c:v>
                </c:pt>
                <c:pt idx="9">
                  <c:v>1439.1747628032911</c:v>
                </c:pt>
                <c:pt idx="10">
                  <c:v>4387.4493388710544</c:v>
                </c:pt>
                <c:pt idx="11">
                  <c:v>7215.6929249178402</c:v>
                </c:pt>
                <c:pt idx="12">
                  <c:v>11383.391034682194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68D5-456F-ACB0-16580546FEE8}"/>
            </c:ext>
          </c:extLst>
        </c:ser>
        <c:ser>
          <c:idx val="3"/>
          <c:order val="3"/>
          <c:tx>
            <c:strRef>
              <c:f>สรุปรายได้!$E$3</c:f>
              <c:strCache>
                <c:ptCount val="1"/>
                <c:pt idx="0">
                  <c:v>ข้าราชการ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สรุปรายได้!$E$4:$E$16</c:f>
              <c:numCache>
                <c:formatCode>#,##0</c:formatCode>
                <c:ptCount val="13"/>
                <c:pt idx="0">
                  <c:v>10571.672031228174</c:v>
                </c:pt>
                <c:pt idx="1">
                  <c:v>3447.6852637505631</c:v>
                </c:pt>
                <c:pt idx="2">
                  <c:v>3979.5570969375035</c:v>
                </c:pt>
                <c:pt idx="3">
                  <c:v>4202.4576256624468</c:v>
                </c:pt>
                <c:pt idx="4">
                  <c:v>7102.1072075927141</c:v>
                </c:pt>
                <c:pt idx="5">
                  <c:v>2661.0057265814321</c:v>
                </c:pt>
                <c:pt idx="6">
                  <c:v>4262.5687172742673</c:v>
                </c:pt>
                <c:pt idx="7">
                  <c:v>4818.7668404054639</c:v>
                </c:pt>
                <c:pt idx="8">
                  <c:v>6608.944798603884</c:v>
                </c:pt>
                <c:pt idx="9">
                  <c:v>7525.5693351413775</c:v>
                </c:pt>
                <c:pt idx="10">
                  <c:v>15224.407805170558</c:v>
                </c:pt>
                <c:pt idx="11">
                  <c:v>17386.427608039034</c:v>
                </c:pt>
                <c:pt idx="12">
                  <c:v>31784.888789761266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D5-456F-ACB0-16580546FEE8}"/>
            </c:ext>
          </c:extLst>
        </c:ser>
        <c:ser>
          <c:idx val="4"/>
          <c:order val="4"/>
          <c:tx>
            <c:strRef>
              <c:f>สรุปรายได้!$F$3</c:f>
              <c:strCache>
                <c:ptCount val="1"/>
                <c:pt idx="0">
                  <c:v>พรบ.</c:v>
                </c:pt>
              </c:strCache>
            </c:strRef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สรุปรายได้!$F$4:$F$16</c:f>
              <c:numCache>
                <c:formatCode>#,##0</c:formatCode>
                <c:ptCount val="13"/>
                <c:pt idx="0">
                  <c:v>18.102017295156429</c:v>
                </c:pt>
                <c:pt idx="1">
                  <c:v>17.946567660776626</c:v>
                </c:pt>
                <c:pt idx="2">
                  <c:v>10.22756149354959</c:v>
                </c:pt>
                <c:pt idx="3">
                  <c:v>10.961848693855293</c:v>
                </c:pt>
                <c:pt idx="4">
                  <c:v>14.594391692298329</c:v>
                </c:pt>
                <c:pt idx="5">
                  <c:v>9.1268056442848593</c:v>
                </c:pt>
                <c:pt idx="6">
                  <c:v>10.528707662729227</c:v>
                </c:pt>
                <c:pt idx="7">
                  <c:v>13.727231866553593</c:v>
                </c:pt>
                <c:pt idx="8">
                  <c:v>15.526715474733697</c:v>
                </c:pt>
                <c:pt idx="9">
                  <c:v>24.777368080002283</c:v>
                </c:pt>
                <c:pt idx="10">
                  <c:v>67.007677522238296</c:v>
                </c:pt>
                <c:pt idx="11">
                  <c:v>141.09155455825422</c:v>
                </c:pt>
                <c:pt idx="12">
                  <c:v>148.9857859864621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68D5-456F-ACB0-16580546FEE8}"/>
            </c:ext>
          </c:extLst>
        </c:ser>
        <c:ser>
          <c:idx val="5"/>
          <c:order val="5"/>
          <c:tx>
            <c:strRef>
              <c:f>สรุปรายได้!$G$3</c:f>
              <c:strCache>
                <c:ptCount val="1"/>
                <c:pt idx="0">
                  <c:v>ชำระเงินเอง</c:v>
                </c:pt>
              </c:strCache>
            </c:strRef>
          </c:tx>
          <c:spPr>
            <a:solidFill>
              <a:srgbClr val="FF8080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สรุปรายได้!$G$4:$G$16</c:f>
              <c:numCache>
                <c:formatCode>#,##0</c:formatCode>
                <c:ptCount val="13"/>
                <c:pt idx="0">
                  <c:v>85.879792012224954</c:v>
                </c:pt>
                <c:pt idx="1">
                  <c:v>57.964118376906661</c:v>
                </c:pt>
                <c:pt idx="2">
                  <c:v>52.817255549057151</c:v>
                </c:pt>
                <c:pt idx="3">
                  <c:v>97.555558405265529</c:v>
                </c:pt>
                <c:pt idx="4">
                  <c:v>78.330759052872722</c:v>
                </c:pt>
                <c:pt idx="5">
                  <c:v>61.992911262307864</c:v>
                </c:pt>
                <c:pt idx="6">
                  <c:v>51.184357777356198</c:v>
                </c:pt>
                <c:pt idx="7">
                  <c:v>122.34984551218231</c:v>
                </c:pt>
                <c:pt idx="8">
                  <c:v>108.84957320860568</c:v>
                </c:pt>
                <c:pt idx="9">
                  <c:v>133.14541864097458</c:v>
                </c:pt>
                <c:pt idx="10">
                  <c:v>431.86142807795886</c:v>
                </c:pt>
                <c:pt idx="11">
                  <c:v>631.48831892045928</c:v>
                </c:pt>
                <c:pt idx="12">
                  <c:v>712.41585976340411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68D5-456F-ACB0-16580546FEE8}"/>
            </c:ext>
          </c:extLst>
        </c:ser>
        <c:ser>
          <c:idx val="6"/>
          <c:order val="6"/>
          <c:tx>
            <c:strRef>
              <c:f>สรุปรายได้!$H$3</c:f>
              <c:strCache>
                <c:ptCount val="1"/>
                <c:pt idx="0">
                  <c:v>งบบุคลากร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สรุปรายได้!$A$4:$A$16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สรุปรายได้!$H$4:$H$16</c:f>
              <c:numCache>
                <c:formatCode>#,##0</c:formatCode>
                <c:ptCount val="13"/>
                <c:pt idx="0">
                  <c:v>1889.9203267632361</c:v>
                </c:pt>
                <c:pt idx="1">
                  <c:v>1162.7979249883676</c:v>
                </c:pt>
                <c:pt idx="2">
                  <c:v>1166.9751241312183</c:v>
                </c:pt>
                <c:pt idx="3">
                  <c:v>1236.83609315129</c:v>
                </c:pt>
                <c:pt idx="4">
                  <c:v>1273.6987708326897</c:v>
                </c:pt>
                <c:pt idx="5">
                  <c:v>979.67295889898458</c:v>
                </c:pt>
                <c:pt idx="6">
                  <c:v>1044.8907317107696</c:v>
                </c:pt>
                <c:pt idx="7">
                  <c:v>1030.4451123597735</c:v>
                </c:pt>
                <c:pt idx="8">
                  <c:v>1210.9399867693255</c:v>
                </c:pt>
                <c:pt idx="9">
                  <c:v>1080.7340163544272</c:v>
                </c:pt>
                <c:pt idx="10">
                  <c:v>1790.418091605444</c:v>
                </c:pt>
                <c:pt idx="11">
                  <c:v>2979.2870548897126</c:v>
                </c:pt>
                <c:pt idx="12">
                  <c:v>3565.185744581604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8D5-456F-ACB0-16580546F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02477904"/>
        <c:axId val="-1402470288"/>
      </c:barChart>
      <c:catAx>
        <c:axId val="-1402477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70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02470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7790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8469787933485057"/>
          <c:y val="0.79427705669211435"/>
          <c:w val="0.68887337483977296"/>
          <c:h val="0.1860878406180962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สัดส่วนค่าใช้จ่าย(บาท)/RW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4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5688569219507259"/>
          <c:y val="2.777854522570643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275556752156499"/>
          <c:y val="0.16493587446048108"/>
          <c:w val="0.81745723805102155"/>
          <c:h val="0.54342030216979564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13393.826264802719</c:v>
                </c:pt>
                <c:pt idx="1">
                  <c:v>10629.513507695909</c:v>
                </c:pt>
                <c:pt idx="2">
                  <c:v>10499.911274261747</c:v>
                </c:pt>
                <c:pt idx="3">
                  <c:v>10290.651881188453</c:v>
                </c:pt>
                <c:pt idx="4">
                  <c:v>10176.463096804666</c:v>
                </c:pt>
                <c:pt idx="5">
                  <c:v>10755.162483052924</c:v>
                </c:pt>
                <c:pt idx="6">
                  <c:v>9608.6718902173798</c:v>
                </c:pt>
                <c:pt idx="7">
                  <c:v>8100.2007001147031</c:v>
                </c:pt>
                <c:pt idx="8">
                  <c:v>8246.0632789759293</c:v>
                </c:pt>
                <c:pt idx="9">
                  <c:v>7385.558503071069</c:v>
                </c:pt>
                <c:pt idx="10">
                  <c:v>7110.0077433913902</c:v>
                </c:pt>
                <c:pt idx="11">
                  <c:v>7184.1003636711275</c:v>
                </c:pt>
                <c:pt idx="12">
                  <c:v>6501.5581521752883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B14-4220-805C-48A65C3721BB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92.72770429584186</c:v>
                </c:pt>
                <c:pt idx="1">
                  <c:v>80.323744155715971</c:v>
                </c:pt>
                <c:pt idx="2">
                  <c:v>91.814436159825647</c:v>
                </c:pt>
                <c:pt idx="3">
                  <c:v>80.724534079707595</c:v>
                </c:pt>
                <c:pt idx="4">
                  <c:v>82.247350331751136</c:v>
                </c:pt>
                <c:pt idx="5">
                  <c:v>79.227258786041602</c:v>
                </c:pt>
                <c:pt idx="6">
                  <c:v>47.140118634688307</c:v>
                </c:pt>
                <c:pt idx="7">
                  <c:v>54.922528495419783</c:v>
                </c:pt>
                <c:pt idx="8">
                  <c:v>66.911980971727843</c:v>
                </c:pt>
                <c:pt idx="9">
                  <c:v>61.41572153612038</c:v>
                </c:pt>
                <c:pt idx="10">
                  <c:v>65.600935081256793</c:v>
                </c:pt>
                <c:pt idx="11">
                  <c:v>74.166371038728315</c:v>
                </c:pt>
                <c:pt idx="12">
                  <c:v>55.262668813870953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B14-4220-805C-48A65C3721BB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1580.4150448551813</c:v>
                </c:pt>
                <c:pt idx="1">
                  <c:v>1454.5531292731393</c:v>
                </c:pt>
                <c:pt idx="2">
                  <c:v>1380.1927525471883</c:v>
                </c:pt>
                <c:pt idx="3">
                  <c:v>1537.8887351345902</c:v>
                </c:pt>
                <c:pt idx="4">
                  <c:v>1756.5952371498945</c:v>
                </c:pt>
                <c:pt idx="5">
                  <c:v>1938.5697956421247</c:v>
                </c:pt>
                <c:pt idx="6">
                  <c:v>1612.2101899657464</c:v>
                </c:pt>
                <c:pt idx="7">
                  <c:v>1651.7593969087968</c:v>
                </c:pt>
                <c:pt idx="8">
                  <c:v>1839.7295360341668</c:v>
                </c:pt>
                <c:pt idx="9">
                  <c:v>1701.8149587242528</c:v>
                </c:pt>
                <c:pt idx="10">
                  <c:v>2416.7558757478646</c:v>
                </c:pt>
                <c:pt idx="11">
                  <c:v>2262.7455860591399</c:v>
                </c:pt>
                <c:pt idx="12">
                  <c:v>3598.7120811922105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B14-4220-805C-48A65C3721BB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554.0615118234922</c:v>
                </c:pt>
                <c:pt idx="1">
                  <c:v>670.54517649888601</c:v>
                </c:pt>
                <c:pt idx="2">
                  <c:v>717.62487708083609</c:v>
                </c:pt>
                <c:pt idx="3">
                  <c:v>686.20135073247729</c:v>
                </c:pt>
                <c:pt idx="4">
                  <c:v>696.35638887195501</c:v>
                </c:pt>
                <c:pt idx="5">
                  <c:v>802.39174895360009</c:v>
                </c:pt>
                <c:pt idx="6">
                  <c:v>628.99611126109892</c:v>
                </c:pt>
                <c:pt idx="7">
                  <c:v>733.51488895272257</c:v>
                </c:pt>
                <c:pt idx="8">
                  <c:v>874.67998259435296</c:v>
                </c:pt>
                <c:pt idx="9">
                  <c:v>794.78905647407714</c:v>
                </c:pt>
                <c:pt idx="10">
                  <c:v>1473.9524884759135</c:v>
                </c:pt>
                <c:pt idx="11">
                  <c:v>1475.936135527345</c:v>
                </c:pt>
                <c:pt idx="12">
                  <c:v>2038.671067453115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BB14-4220-805C-48A65C3721BB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738.84974642170175</c:v>
                </c:pt>
                <c:pt idx="1">
                  <c:v>710.09809503039151</c:v>
                </c:pt>
                <c:pt idx="2">
                  <c:v>659.08451666300766</c:v>
                </c:pt>
                <c:pt idx="3">
                  <c:v>774.56854640538313</c:v>
                </c:pt>
                <c:pt idx="4">
                  <c:v>704.34855801986771</c:v>
                </c:pt>
                <c:pt idx="5">
                  <c:v>752.19998541362168</c:v>
                </c:pt>
                <c:pt idx="6">
                  <c:v>714.2941947748551</c:v>
                </c:pt>
                <c:pt idx="7">
                  <c:v>466.08866238139609</c:v>
                </c:pt>
                <c:pt idx="8">
                  <c:v>542.11222186533053</c:v>
                </c:pt>
                <c:pt idx="9">
                  <c:v>642.54503052310065</c:v>
                </c:pt>
                <c:pt idx="10">
                  <c:v>552.60903509808224</c:v>
                </c:pt>
                <c:pt idx="11">
                  <c:v>222.11602952921623</c:v>
                </c:pt>
                <c:pt idx="12">
                  <c:v>168.89357447349508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14-4220-805C-48A65C3721BB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779.32800964437467</c:v>
                </c:pt>
                <c:pt idx="1">
                  <c:v>694.59046304716458</c:v>
                </c:pt>
                <c:pt idx="2">
                  <c:v>771.3574576665095</c:v>
                </c:pt>
                <c:pt idx="3">
                  <c:v>961.2138006002906</c:v>
                </c:pt>
                <c:pt idx="4">
                  <c:v>915.27807035880471</c:v>
                </c:pt>
                <c:pt idx="5">
                  <c:v>921.90410468052653</c:v>
                </c:pt>
                <c:pt idx="6">
                  <c:v>944.74885617038069</c:v>
                </c:pt>
                <c:pt idx="7">
                  <c:v>607.84459044592711</c:v>
                </c:pt>
                <c:pt idx="8">
                  <c:v>660.8523291705859</c:v>
                </c:pt>
                <c:pt idx="9">
                  <c:v>571.2123552893662</c:v>
                </c:pt>
                <c:pt idx="10">
                  <c:v>501.17196173692264</c:v>
                </c:pt>
                <c:pt idx="11">
                  <c:v>472.0434386656093</c:v>
                </c:pt>
                <c:pt idx="12">
                  <c:v>417.17566936545666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BB14-4220-805C-48A65C3721BB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1335.0106578268035</c:v>
                </c:pt>
                <c:pt idx="1">
                  <c:v>575.1972354401106</c:v>
                </c:pt>
                <c:pt idx="2">
                  <c:v>906.03840709073586</c:v>
                </c:pt>
                <c:pt idx="3">
                  <c:v>943.82290268361078</c:v>
                </c:pt>
                <c:pt idx="4">
                  <c:v>1023.9655837661563</c:v>
                </c:pt>
                <c:pt idx="5">
                  <c:v>763.96643835736825</c:v>
                </c:pt>
                <c:pt idx="6">
                  <c:v>889.59389526489463</c:v>
                </c:pt>
                <c:pt idx="7">
                  <c:v>905.57255660140038</c:v>
                </c:pt>
                <c:pt idx="8">
                  <c:v>1004.5693804544823</c:v>
                </c:pt>
                <c:pt idx="9">
                  <c:v>715.49900853267377</c:v>
                </c:pt>
                <c:pt idx="10">
                  <c:v>1100.701594491185</c:v>
                </c:pt>
                <c:pt idx="11">
                  <c:v>417.84325975452629</c:v>
                </c:pt>
                <c:pt idx="12">
                  <c:v>817.64814623922871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BB14-4220-805C-48A65C3721BB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246.66560729271845</c:v>
                </c:pt>
                <c:pt idx="1">
                  <c:v>191.87965100081564</c:v>
                </c:pt>
                <c:pt idx="2">
                  <c:v>202.36637138353902</c:v>
                </c:pt>
                <c:pt idx="3">
                  <c:v>186.10244996404228</c:v>
                </c:pt>
                <c:pt idx="4">
                  <c:v>326.77709376472097</c:v>
                </c:pt>
                <c:pt idx="5">
                  <c:v>352.64293083654229</c:v>
                </c:pt>
                <c:pt idx="6">
                  <c:v>172.52386528863511</c:v>
                </c:pt>
                <c:pt idx="7">
                  <c:v>428.19412211918615</c:v>
                </c:pt>
                <c:pt idx="8">
                  <c:v>449.71320998550379</c:v>
                </c:pt>
                <c:pt idx="9">
                  <c:v>570.36162135873315</c:v>
                </c:pt>
                <c:pt idx="10">
                  <c:v>565.68868647080876</c:v>
                </c:pt>
                <c:pt idx="11">
                  <c:v>719.13593397408317</c:v>
                </c:pt>
                <c:pt idx="12">
                  <c:v>594.26057180955365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BB14-4220-805C-48A65C3721BB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514.57362177690015</c:v>
                </c:pt>
                <c:pt idx="1">
                  <c:v>390.06368546418963</c:v>
                </c:pt>
                <c:pt idx="2">
                  <c:v>431.32314401112933</c:v>
                </c:pt>
                <c:pt idx="3">
                  <c:v>426.53754940870476</c:v>
                </c:pt>
                <c:pt idx="4">
                  <c:v>399.7452138009196</c:v>
                </c:pt>
                <c:pt idx="5">
                  <c:v>471.11659870015956</c:v>
                </c:pt>
                <c:pt idx="6">
                  <c:v>402.35619251291575</c:v>
                </c:pt>
                <c:pt idx="7">
                  <c:v>370.97666576257711</c:v>
                </c:pt>
                <c:pt idx="8">
                  <c:v>384.53509996703184</c:v>
                </c:pt>
                <c:pt idx="9">
                  <c:v>372.45831601821266</c:v>
                </c:pt>
                <c:pt idx="10">
                  <c:v>389.15229939116483</c:v>
                </c:pt>
                <c:pt idx="11">
                  <c:v>338.38042266784765</c:v>
                </c:pt>
                <c:pt idx="12">
                  <c:v>325.89586604571321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BB14-4220-805C-48A65C3721BB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53.010313513969948</c:v>
                </c:pt>
                <c:pt idx="1">
                  <c:v>89.194572106336651</c:v>
                </c:pt>
                <c:pt idx="2">
                  <c:v>52.249879268515741</c:v>
                </c:pt>
                <c:pt idx="3">
                  <c:v>61.350987424327059</c:v>
                </c:pt>
                <c:pt idx="4">
                  <c:v>29.720581186412357</c:v>
                </c:pt>
                <c:pt idx="5">
                  <c:v>75.367408025680945</c:v>
                </c:pt>
                <c:pt idx="6">
                  <c:v>32.453589443252689</c:v>
                </c:pt>
                <c:pt idx="7">
                  <c:v>76.684443166059523</c:v>
                </c:pt>
                <c:pt idx="8">
                  <c:v>29.183081914444351</c:v>
                </c:pt>
                <c:pt idx="9">
                  <c:v>41.771107033513836</c:v>
                </c:pt>
                <c:pt idx="10">
                  <c:v>29.012314141937431</c:v>
                </c:pt>
                <c:pt idx="11">
                  <c:v>178.42118777011765</c:v>
                </c:pt>
                <c:pt idx="12">
                  <c:v>5.3058912512798857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BB14-4220-805C-48A65C3721BB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563.89273441952423</c:v>
                </c:pt>
                <c:pt idx="1">
                  <c:v>279.50347461986149</c:v>
                </c:pt>
                <c:pt idx="2">
                  <c:v>499.64819915705226</c:v>
                </c:pt>
                <c:pt idx="3">
                  <c:v>468.52956973024925</c:v>
                </c:pt>
                <c:pt idx="4">
                  <c:v>638.06809951009882</c:v>
                </c:pt>
                <c:pt idx="5">
                  <c:v>716.19378960733923</c:v>
                </c:pt>
                <c:pt idx="6">
                  <c:v>457.99029566305364</c:v>
                </c:pt>
                <c:pt idx="7">
                  <c:v>524.94169481246979</c:v>
                </c:pt>
                <c:pt idx="8">
                  <c:v>313.72838900391787</c:v>
                </c:pt>
                <c:pt idx="9">
                  <c:v>213.47232234380999</c:v>
                </c:pt>
                <c:pt idx="10">
                  <c:v>170.59903844716899</c:v>
                </c:pt>
                <c:pt idx="11">
                  <c:v>213.63130582945581</c:v>
                </c:pt>
                <c:pt idx="12">
                  <c:v>116.89670961527173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BB14-4220-805C-48A65C372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02480080"/>
        <c:axId val="-1402469744"/>
      </c:barChart>
      <c:catAx>
        <c:axId val="-140248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69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02469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800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07777326331922"/>
          <c:y val="0.8124515356633053"/>
          <c:w val="0.70270644647537939"/>
          <c:h val="0.1601006891682399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ค่าใช้จ่าย(บาท)/RW แยกหมวดค่าใช้จ่าย Q</a:t>
            </a:r>
            <a:r>
              <a:rPr lang="en-US" sz="2150" b="1" i="0" u="none" strike="noStrike" baseline="0">
                <a:solidFill>
                  <a:srgbClr val="000000"/>
                </a:solidFill>
                <a:latin typeface="Arial"/>
              </a:rPr>
              <a:t>2</a:t>
            </a:r>
            <a:r>
              <a:rPr lang="th-TH" sz="2150" b="1" i="0" u="none" strike="noStrike" baseline="0">
                <a:solidFill>
                  <a:srgbClr val="000000"/>
                </a:solidFill>
                <a:latin typeface="Arial"/>
              </a:rPr>
              <a:t>Y2567</a:t>
            </a:r>
          </a:p>
        </c:rich>
      </c:tx>
      <c:layout>
        <c:manualLayout>
          <c:xMode val="edge"/>
          <c:yMode val="edge"/>
          <c:x val="0.19742311057271686"/>
          <c:y val="2.78270165392005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4098819691865135E-2"/>
          <c:y val="0.18609264549527668"/>
          <c:w val="0.89209371217679989"/>
          <c:h val="0.5304509988416765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สรุปค่าใช้จ่าย!$B$3</c:f>
              <c:strCache>
                <c:ptCount val="1"/>
                <c:pt idx="0">
                  <c:v>บุคลากรรวม</c:v>
                </c:pt>
              </c:strCache>
            </c:strRef>
          </c:tx>
          <c:spPr>
            <a:solidFill>
              <a:srgbClr val="9999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สรุปค่าใช้จ่าย!$B$4:$B$16</c:f>
              <c:numCache>
                <c:formatCode>#,##0</c:formatCode>
                <c:ptCount val="13"/>
                <c:pt idx="0">
                  <c:v>13393.826264802719</c:v>
                </c:pt>
                <c:pt idx="1">
                  <c:v>10629.513507695909</c:v>
                </c:pt>
                <c:pt idx="2">
                  <c:v>10499.911274261747</c:v>
                </c:pt>
                <c:pt idx="3">
                  <c:v>10290.651881188453</c:v>
                </c:pt>
                <c:pt idx="4">
                  <c:v>10176.463096804666</c:v>
                </c:pt>
                <c:pt idx="5">
                  <c:v>10755.162483052924</c:v>
                </c:pt>
                <c:pt idx="6">
                  <c:v>9608.6718902173798</c:v>
                </c:pt>
                <c:pt idx="7">
                  <c:v>8100.2007001147031</c:v>
                </c:pt>
                <c:pt idx="8">
                  <c:v>8246.0632789759293</c:v>
                </c:pt>
                <c:pt idx="9">
                  <c:v>7385.558503071069</c:v>
                </c:pt>
                <c:pt idx="10">
                  <c:v>7110.0077433913902</c:v>
                </c:pt>
                <c:pt idx="11">
                  <c:v>7184.1003636711275</c:v>
                </c:pt>
                <c:pt idx="12">
                  <c:v>6501.5581521752883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C57-40D4-BF3B-6ABE848318C9}"/>
            </c:ext>
          </c:extLst>
        </c:ser>
        <c:ser>
          <c:idx val="1"/>
          <c:order val="1"/>
          <c:tx>
            <c:strRef>
              <c:f>สรุปค่าใช้จ่าย!$C$3</c:f>
              <c:strCache>
                <c:ptCount val="1"/>
                <c:pt idx="0">
                  <c:v>ค่าฝึกอบรม</c:v>
                </c:pt>
              </c:strCache>
            </c:strRef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สรุปค่าใช้จ่าย!$C$4:$C$16</c:f>
              <c:numCache>
                <c:formatCode>#,##0</c:formatCode>
                <c:ptCount val="13"/>
                <c:pt idx="0">
                  <c:v>92.72770429584186</c:v>
                </c:pt>
                <c:pt idx="1">
                  <c:v>80.323744155715971</c:v>
                </c:pt>
                <c:pt idx="2">
                  <c:v>91.814436159825647</c:v>
                </c:pt>
                <c:pt idx="3">
                  <c:v>80.724534079707595</c:v>
                </c:pt>
                <c:pt idx="4">
                  <c:v>82.247350331751136</c:v>
                </c:pt>
                <c:pt idx="5">
                  <c:v>79.227258786041602</c:v>
                </c:pt>
                <c:pt idx="6">
                  <c:v>47.140118634688307</c:v>
                </c:pt>
                <c:pt idx="7">
                  <c:v>54.922528495419783</c:v>
                </c:pt>
                <c:pt idx="8">
                  <c:v>66.911980971727843</c:v>
                </c:pt>
                <c:pt idx="9">
                  <c:v>61.41572153612038</c:v>
                </c:pt>
                <c:pt idx="10">
                  <c:v>65.600935081256793</c:v>
                </c:pt>
                <c:pt idx="11">
                  <c:v>74.166371038728315</c:v>
                </c:pt>
                <c:pt idx="12">
                  <c:v>55.262668813870953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C57-40D4-BF3B-6ABE848318C9}"/>
            </c:ext>
          </c:extLst>
        </c:ser>
        <c:ser>
          <c:idx val="2"/>
          <c:order val="2"/>
          <c:tx>
            <c:strRef>
              <c:f>สรุปค่าใช้จ่าย!$D$3</c:f>
              <c:strCache>
                <c:ptCount val="1"/>
                <c:pt idx="0">
                  <c:v>ยาใช้ไป</c:v>
                </c:pt>
              </c:strCache>
            </c:strRef>
          </c:tx>
          <c:spPr>
            <a:solidFill>
              <a:srgbClr val="00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สรุปค่าใช้จ่าย!$D$4:$D$16</c:f>
              <c:numCache>
                <c:formatCode>#,##0</c:formatCode>
                <c:ptCount val="13"/>
                <c:pt idx="0">
                  <c:v>1580.4150448551813</c:v>
                </c:pt>
                <c:pt idx="1">
                  <c:v>1454.5531292731393</c:v>
                </c:pt>
                <c:pt idx="2">
                  <c:v>1380.1927525471883</c:v>
                </c:pt>
                <c:pt idx="3">
                  <c:v>1537.8887351345902</c:v>
                </c:pt>
                <c:pt idx="4">
                  <c:v>1756.5952371498945</c:v>
                </c:pt>
                <c:pt idx="5">
                  <c:v>1938.5697956421247</c:v>
                </c:pt>
                <c:pt idx="6">
                  <c:v>1612.2101899657464</c:v>
                </c:pt>
                <c:pt idx="7">
                  <c:v>1651.7593969087968</c:v>
                </c:pt>
                <c:pt idx="8">
                  <c:v>1839.7295360341668</c:v>
                </c:pt>
                <c:pt idx="9">
                  <c:v>1701.8149587242528</c:v>
                </c:pt>
                <c:pt idx="10">
                  <c:v>2416.7558757478646</c:v>
                </c:pt>
                <c:pt idx="11">
                  <c:v>2262.7455860591399</c:v>
                </c:pt>
                <c:pt idx="12">
                  <c:v>3598.7120811922105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C57-40D4-BF3B-6ABE848318C9}"/>
            </c:ext>
          </c:extLst>
        </c:ser>
        <c:ser>
          <c:idx val="4"/>
          <c:order val="3"/>
          <c:tx>
            <c:strRef>
              <c:f>สรุปค่าใช้จ่าย!$E$3</c:f>
              <c:strCache>
                <c:ptCount val="1"/>
                <c:pt idx="0">
                  <c:v>วัสดุการแพทย์</c:v>
                </c:pt>
              </c:strCache>
            </c:strRef>
          </c:tx>
          <c:spPr>
            <a:solidFill>
              <a:srgbClr val="660066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สรุปค่าใช้จ่าย!$E$4:$E$16</c:f>
              <c:numCache>
                <c:formatCode>#,##0</c:formatCode>
                <c:ptCount val="13"/>
                <c:pt idx="0">
                  <c:v>554.0615118234922</c:v>
                </c:pt>
                <c:pt idx="1">
                  <c:v>670.54517649888601</c:v>
                </c:pt>
                <c:pt idx="2">
                  <c:v>717.62487708083609</c:v>
                </c:pt>
                <c:pt idx="3">
                  <c:v>686.20135073247729</c:v>
                </c:pt>
                <c:pt idx="4">
                  <c:v>696.35638887195501</c:v>
                </c:pt>
                <c:pt idx="5">
                  <c:v>802.39174895360009</c:v>
                </c:pt>
                <c:pt idx="6">
                  <c:v>628.99611126109892</c:v>
                </c:pt>
                <c:pt idx="7">
                  <c:v>733.51488895272257</c:v>
                </c:pt>
                <c:pt idx="8">
                  <c:v>874.67998259435296</c:v>
                </c:pt>
                <c:pt idx="9">
                  <c:v>794.78905647407714</c:v>
                </c:pt>
                <c:pt idx="10">
                  <c:v>1473.9524884759135</c:v>
                </c:pt>
                <c:pt idx="11">
                  <c:v>1475.936135527345</c:v>
                </c:pt>
                <c:pt idx="12">
                  <c:v>2038.671067453115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FC57-40D4-BF3B-6ABE848318C9}"/>
            </c:ext>
          </c:extLst>
        </c:ser>
        <c:ser>
          <c:idx val="5"/>
          <c:order val="4"/>
          <c:tx>
            <c:strRef>
              <c:f>สรุปค่าใช้จ่าย!$F$3</c:f>
              <c:strCache>
                <c:ptCount val="1"/>
                <c:pt idx="0">
                  <c:v>วัสดุวิทยาศาสตร์ 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สรุปค่าใช้จ่าย!$F$4:$F$16</c:f>
              <c:numCache>
                <c:formatCode>#,##0</c:formatCode>
                <c:ptCount val="13"/>
                <c:pt idx="0">
                  <c:v>738.84974642170175</c:v>
                </c:pt>
                <c:pt idx="1">
                  <c:v>710.09809503039151</c:v>
                </c:pt>
                <c:pt idx="2">
                  <c:v>659.08451666300766</c:v>
                </c:pt>
                <c:pt idx="3">
                  <c:v>774.56854640538313</c:v>
                </c:pt>
                <c:pt idx="4">
                  <c:v>704.34855801986771</c:v>
                </c:pt>
                <c:pt idx="5">
                  <c:v>752.19998541362168</c:v>
                </c:pt>
                <c:pt idx="6">
                  <c:v>714.2941947748551</c:v>
                </c:pt>
                <c:pt idx="7">
                  <c:v>466.08866238139609</c:v>
                </c:pt>
                <c:pt idx="8">
                  <c:v>542.11222186533053</c:v>
                </c:pt>
                <c:pt idx="9">
                  <c:v>642.54503052310065</c:v>
                </c:pt>
                <c:pt idx="10">
                  <c:v>552.60903509808224</c:v>
                </c:pt>
                <c:pt idx="11">
                  <c:v>222.11602952921623</c:v>
                </c:pt>
                <c:pt idx="12">
                  <c:v>168.89357447349508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C57-40D4-BF3B-6ABE848318C9}"/>
            </c:ext>
          </c:extLst>
        </c:ser>
        <c:ser>
          <c:idx val="6"/>
          <c:order val="5"/>
          <c:tx>
            <c:strRef>
              <c:f>สรุปค่าใช้จ่าย!$G$3</c:f>
              <c:strCache>
                <c:ptCount val="1"/>
                <c:pt idx="0">
                  <c:v>วัสดุอื่น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สรุปค่าใช้จ่าย!$G$4:$G$16</c:f>
              <c:numCache>
                <c:formatCode>#,##0</c:formatCode>
                <c:ptCount val="13"/>
                <c:pt idx="0">
                  <c:v>779.32800964437467</c:v>
                </c:pt>
                <c:pt idx="1">
                  <c:v>694.59046304716458</c:v>
                </c:pt>
                <c:pt idx="2">
                  <c:v>771.3574576665095</c:v>
                </c:pt>
                <c:pt idx="3">
                  <c:v>961.2138006002906</c:v>
                </c:pt>
                <c:pt idx="4">
                  <c:v>915.27807035880471</c:v>
                </c:pt>
                <c:pt idx="5">
                  <c:v>921.90410468052653</c:v>
                </c:pt>
                <c:pt idx="6">
                  <c:v>944.74885617038069</c:v>
                </c:pt>
                <c:pt idx="7">
                  <c:v>607.84459044592711</c:v>
                </c:pt>
                <c:pt idx="8">
                  <c:v>660.8523291705859</c:v>
                </c:pt>
                <c:pt idx="9">
                  <c:v>571.2123552893662</c:v>
                </c:pt>
                <c:pt idx="10">
                  <c:v>501.17196173692264</c:v>
                </c:pt>
                <c:pt idx="11">
                  <c:v>472.0434386656093</c:v>
                </c:pt>
                <c:pt idx="12">
                  <c:v>417.17566936545666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FC57-40D4-BF3B-6ABE848318C9}"/>
            </c:ext>
          </c:extLst>
        </c:ser>
        <c:ser>
          <c:idx val="7"/>
          <c:order val="6"/>
          <c:tx>
            <c:strRef>
              <c:f>สรุปค่าใช้จ่าย!$H$3</c:f>
              <c:strCache>
                <c:ptCount val="1"/>
                <c:pt idx="0">
                  <c:v>ซ่อมแซม/จ้างเหมา</c:v>
                </c:pt>
              </c:strCache>
            </c:strRef>
          </c:tx>
          <c:spPr>
            <a:solidFill>
              <a:srgbClr val="CC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สรุปค่าใช้จ่าย!$H$4:$H$16</c:f>
              <c:numCache>
                <c:formatCode>#,##0</c:formatCode>
                <c:ptCount val="13"/>
                <c:pt idx="0">
                  <c:v>1335.0106578268035</c:v>
                </c:pt>
                <c:pt idx="1">
                  <c:v>575.1972354401106</c:v>
                </c:pt>
                <c:pt idx="2">
                  <c:v>906.03840709073586</c:v>
                </c:pt>
                <c:pt idx="3">
                  <c:v>943.82290268361078</c:v>
                </c:pt>
                <c:pt idx="4">
                  <c:v>1023.9655837661563</c:v>
                </c:pt>
                <c:pt idx="5">
                  <c:v>763.96643835736825</c:v>
                </c:pt>
                <c:pt idx="6">
                  <c:v>889.59389526489463</c:v>
                </c:pt>
                <c:pt idx="7">
                  <c:v>905.57255660140038</c:v>
                </c:pt>
                <c:pt idx="8">
                  <c:v>1004.5693804544823</c:v>
                </c:pt>
                <c:pt idx="9">
                  <c:v>715.49900853267377</c:v>
                </c:pt>
                <c:pt idx="10">
                  <c:v>1100.701594491185</c:v>
                </c:pt>
                <c:pt idx="11">
                  <c:v>417.84325975452629</c:v>
                </c:pt>
                <c:pt idx="12">
                  <c:v>817.64814623922871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FC57-40D4-BF3B-6ABE848318C9}"/>
            </c:ext>
          </c:extLst>
        </c:ser>
        <c:ser>
          <c:idx val="8"/>
          <c:order val="7"/>
          <c:tx>
            <c:strRef>
              <c:f>สรุปค่าใช้จ่าย!$I$3</c:f>
              <c:strCache>
                <c:ptCount val="1"/>
                <c:pt idx="0">
                  <c:v>จ้างตรวจLAB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สรุปค่าใช้จ่าย!$I$4:$I$16</c:f>
              <c:numCache>
                <c:formatCode>#,##0</c:formatCode>
                <c:ptCount val="13"/>
                <c:pt idx="0">
                  <c:v>246.66560729271845</c:v>
                </c:pt>
                <c:pt idx="1">
                  <c:v>191.87965100081564</c:v>
                </c:pt>
                <c:pt idx="2">
                  <c:v>202.36637138353902</c:v>
                </c:pt>
                <c:pt idx="3">
                  <c:v>186.10244996404228</c:v>
                </c:pt>
                <c:pt idx="4">
                  <c:v>326.77709376472097</c:v>
                </c:pt>
                <c:pt idx="5">
                  <c:v>352.64293083654229</c:v>
                </c:pt>
                <c:pt idx="6">
                  <c:v>172.52386528863511</c:v>
                </c:pt>
                <c:pt idx="7">
                  <c:v>428.19412211918615</c:v>
                </c:pt>
                <c:pt idx="8">
                  <c:v>449.71320998550379</c:v>
                </c:pt>
                <c:pt idx="9">
                  <c:v>570.36162135873315</c:v>
                </c:pt>
                <c:pt idx="10">
                  <c:v>565.68868647080876</c:v>
                </c:pt>
                <c:pt idx="11">
                  <c:v>719.13593397408317</c:v>
                </c:pt>
                <c:pt idx="12">
                  <c:v>594.26057180955365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FC57-40D4-BF3B-6ABE848318C9}"/>
            </c:ext>
          </c:extLst>
        </c:ser>
        <c:ser>
          <c:idx val="9"/>
          <c:order val="8"/>
          <c:tx>
            <c:strRef>
              <c:f>สรุปค่าใช้จ่าย!$J$3</c:f>
              <c:strCache>
                <c:ptCount val="1"/>
                <c:pt idx="0">
                  <c:v>ค่าสาธารณูปโภค</c:v>
                </c:pt>
              </c:strCache>
            </c:strRef>
          </c:tx>
          <c:spPr>
            <a:solidFill>
              <a:srgbClr val="FF00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สรุปค่าใช้จ่าย!$J$4:$J$16</c:f>
              <c:numCache>
                <c:formatCode>#,##0</c:formatCode>
                <c:ptCount val="13"/>
                <c:pt idx="0">
                  <c:v>514.57362177690015</c:v>
                </c:pt>
                <c:pt idx="1">
                  <c:v>390.06368546418963</c:v>
                </c:pt>
                <c:pt idx="2">
                  <c:v>431.32314401112933</c:v>
                </c:pt>
                <c:pt idx="3">
                  <c:v>426.53754940870476</c:v>
                </c:pt>
                <c:pt idx="4">
                  <c:v>399.7452138009196</c:v>
                </c:pt>
                <c:pt idx="5">
                  <c:v>471.11659870015956</c:v>
                </c:pt>
                <c:pt idx="6">
                  <c:v>402.35619251291575</c:v>
                </c:pt>
                <c:pt idx="7">
                  <c:v>370.97666576257711</c:v>
                </c:pt>
                <c:pt idx="8">
                  <c:v>384.53509996703184</c:v>
                </c:pt>
                <c:pt idx="9">
                  <c:v>372.45831601821266</c:v>
                </c:pt>
                <c:pt idx="10">
                  <c:v>389.15229939116483</c:v>
                </c:pt>
                <c:pt idx="11">
                  <c:v>338.38042266784765</c:v>
                </c:pt>
                <c:pt idx="12">
                  <c:v>325.89586604571321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C57-40D4-BF3B-6ABE848318C9}"/>
            </c:ext>
          </c:extLst>
        </c:ser>
        <c:ser>
          <c:idx val="10"/>
          <c:order val="9"/>
          <c:tx>
            <c:strRef>
              <c:f>สรุปค่าใช้จ่าย!$K$3</c:f>
              <c:strCache>
                <c:ptCount val="1"/>
                <c:pt idx="0">
                  <c:v>ค่าใช้สอยอื่นๆ</c:v>
                </c:pt>
              </c:strCache>
            </c:strRef>
          </c:tx>
          <c:spPr>
            <a:solidFill>
              <a:srgbClr val="FFFF00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สรุปค่าใช้จ่าย!$K$4:$K$16</c:f>
              <c:numCache>
                <c:formatCode>#,##0</c:formatCode>
                <c:ptCount val="13"/>
                <c:pt idx="0">
                  <c:v>53.010313513969948</c:v>
                </c:pt>
                <c:pt idx="1">
                  <c:v>89.194572106336651</c:v>
                </c:pt>
                <c:pt idx="2">
                  <c:v>52.249879268515741</c:v>
                </c:pt>
                <c:pt idx="3">
                  <c:v>61.350987424327059</c:v>
                </c:pt>
                <c:pt idx="4">
                  <c:v>29.720581186412357</c:v>
                </c:pt>
                <c:pt idx="5">
                  <c:v>75.367408025680945</c:v>
                </c:pt>
                <c:pt idx="6">
                  <c:v>32.453589443252689</c:v>
                </c:pt>
                <c:pt idx="7">
                  <c:v>76.684443166059523</c:v>
                </c:pt>
                <c:pt idx="8">
                  <c:v>29.183081914444351</c:v>
                </c:pt>
                <c:pt idx="9">
                  <c:v>41.771107033513836</c:v>
                </c:pt>
                <c:pt idx="10">
                  <c:v>29.012314141937431</c:v>
                </c:pt>
                <c:pt idx="11">
                  <c:v>178.42118777011765</c:v>
                </c:pt>
                <c:pt idx="12">
                  <c:v>5.3058912512798857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C57-40D4-BF3B-6ABE848318C9}"/>
            </c:ext>
          </c:extLst>
        </c:ser>
        <c:ser>
          <c:idx val="11"/>
          <c:order val="10"/>
          <c:tx>
            <c:strRef>
              <c:f>สรุปค่าใช้จ่าย!$L$3</c:f>
              <c:strCache>
                <c:ptCount val="1"/>
                <c:pt idx="0">
                  <c:v>ค่าใช้จ่ายอื่นๆ</c:v>
                </c:pt>
              </c:strCache>
            </c:strRef>
          </c:tx>
          <c:spPr>
            <a:solidFill>
              <a:srgbClr val="00FFFF"/>
            </a:solidFill>
            <a:ln w="25400">
              <a:noFill/>
            </a:ln>
          </c:spPr>
          <c:invertIfNegative val="0"/>
          <c:cat>
            <c:numRef>
              <c:f>สรุปค่าใช้จ่าย!$A$4:$A$16</c:f>
              <c:numCache>
                <c:formatCode>General</c:formatCode>
                <c:ptCount val="1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</c:numCache>
            </c:numRef>
          </c:cat>
          <c:val>
            <c:numRef>
              <c:f>สรุปค่าใช้จ่าย!$L$4:$L$16</c:f>
              <c:numCache>
                <c:formatCode>#,##0</c:formatCode>
                <c:ptCount val="13"/>
                <c:pt idx="0">
                  <c:v>563.89273441952423</c:v>
                </c:pt>
                <c:pt idx="1">
                  <c:v>279.50347461986149</c:v>
                </c:pt>
                <c:pt idx="2">
                  <c:v>499.64819915705226</c:v>
                </c:pt>
                <c:pt idx="3">
                  <c:v>468.52956973024925</c:v>
                </c:pt>
                <c:pt idx="4">
                  <c:v>638.06809951009882</c:v>
                </c:pt>
                <c:pt idx="5">
                  <c:v>716.19378960733923</c:v>
                </c:pt>
                <c:pt idx="6">
                  <c:v>457.99029566305364</c:v>
                </c:pt>
                <c:pt idx="7">
                  <c:v>524.94169481246979</c:v>
                </c:pt>
                <c:pt idx="8">
                  <c:v>313.72838900391787</c:v>
                </c:pt>
                <c:pt idx="9">
                  <c:v>213.47232234380999</c:v>
                </c:pt>
                <c:pt idx="10">
                  <c:v>170.59903844716899</c:v>
                </c:pt>
                <c:pt idx="11">
                  <c:v>213.63130582945581</c:v>
                </c:pt>
                <c:pt idx="12">
                  <c:v>116.89670961527173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FC57-40D4-BF3B-6ABE84831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402481168"/>
        <c:axId val="-1402477360"/>
      </c:barChart>
      <c:catAx>
        <c:axId val="-140248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7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140247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14024811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432768019382192"/>
          <c:y val="0.81013669642969266"/>
          <c:w val="0.70431909953563487"/>
          <c:h val="0.15906799030503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1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76200</xdr:rowOff>
    </xdr:from>
    <xdr:to>
      <xdr:col>7</xdr:col>
      <xdr:colOff>937260</xdr:colOff>
      <xdr:row>70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F9C52FF-10DB-4905-9ABD-B9DF41B4D3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464419</xdr:colOff>
      <xdr:row>1</xdr:row>
      <xdr:rowOff>157614</xdr:rowOff>
    </xdr:from>
    <xdr:to>
      <xdr:col>19</xdr:col>
      <xdr:colOff>406667</xdr:colOff>
      <xdr:row>29</xdr:row>
      <xdr:rowOff>134754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79B23D73-341E-4A45-91EE-396B62C42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68580</xdr:colOff>
      <xdr:row>2</xdr:row>
      <xdr:rowOff>22860</xdr:rowOff>
    </xdr:from>
    <xdr:to>
      <xdr:col>27</xdr:col>
      <xdr:colOff>640080</xdr:colOff>
      <xdr:row>37</xdr:row>
      <xdr:rowOff>167640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AB38FBDD-4898-4BFB-829E-B776FBC4C9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41</xdr:row>
      <xdr:rowOff>22860</xdr:rowOff>
    </xdr:from>
    <xdr:to>
      <xdr:col>11</xdr:col>
      <xdr:colOff>998220</xdr:colOff>
      <xdr:row>78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xmlns="" id="{44C62D05-262E-4AEE-9C26-FD61541D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notebook%20anniz/Anniz/&#3611;&#3637;&#3591;&#3610;%2061/Risk%20score%2061/1.%20&#3605;.&#3588;.60/1.%20&#3605;.&#3588;.60/WorkSheetPlanfinPlus2561%20&#3648;&#3604;&#3639;&#3629;&#3609;%20&#3605;.&#3588;.60%20&#3603;%20&#3623;&#3633;&#3609;&#3607;&#3637;&#3656;%20.....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Planfin2561"/>
      <sheetName val="Revenue"/>
      <sheetName val="Expense"/>
      <sheetName val="HGR2559"/>
      <sheetName val="การวิเคราะห์แผน 8 แบบ"/>
      <sheetName val="Mapping60"/>
      <sheetName val="1.WS-Re-Exp"/>
      <sheetName val="งบทดลอง รพ."/>
      <sheetName val="2.WS-ยา วชภฯ"/>
      <sheetName val="3.WS-วัสดุอื่น"/>
      <sheetName val="4.WS-แผน จน."/>
      <sheetName val="5.WS-แผน ลน."/>
      <sheetName val="6.WS-แผนลงทุน"/>
      <sheetName val="7.WS-แผน รพ.สต."/>
      <sheetName val="PlanFin Analysis"/>
      <sheetName val="WS2-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4201020106.101</v>
          </cell>
          <cell r="B2" t="str">
            <v>รายได้แผ่นดิน-เงินชดใช้จากการผิดสัญญาการศึกษาและดูงาน</v>
          </cell>
          <cell r="C2">
            <v>1213</v>
          </cell>
          <cell r="D2">
            <v>32512544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210814.42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>
            <v>0</v>
          </cell>
          <cell r="V2">
            <v>0</v>
          </cell>
          <cell r="W2">
            <v>0</v>
          </cell>
          <cell r="X2">
            <v>0</v>
          </cell>
          <cell r="Y2">
            <v>0</v>
          </cell>
          <cell r="Z2">
            <v>0</v>
          </cell>
          <cell r="AA2">
            <v>0</v>
          </cell>
          <cell r="AB2">
            <v>0</v>
          </cell>
          <cell r="AC2">
            <v>0</v>
          </cell>
          <cell r="AD2">
            <v>0</v>
          </cell>
          <cell r="AE2">
            <v>0</v>
          </cell>
          <cell r="AF2">
            <v>0</v>
          </cell>
          <cell r="AG2">
            <v>0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L2">
            <v>0</v>
          </cell>
          <cell r="AM2">
            <v>0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R2">
            <v>0</v>
          </cell>
          <cell r="AS2">
            <v>0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  <cell r="AX2">
            <v>0</v>
          </cell>
          <cell r="AY2">
            <v>0</v>
          </cell>
          <cell r="AZ2">
            <v>0</v>
          </cell>
          <cell r="BA2">
            <v>0</v>
          </cell>
          <cell r="BB2">
            <v>0</v>
          </cell>
          <cell r="BC2">
            <v>580598</v>
          </cell>
          <cell r="BD2">
            <v>0</v>
          </cell>
          <cell r="BE2">
            <v>0</v>
          </cell>
          <cell r="BF2">
            <v>0</v>
          </cell>
          <cell r="BG2">
            <v>0</v>
          </cell>
          <cell r="BH2">
            <v>0</v>
          </cell>
          <cell r="BI2">
            <v>0</v>
          </cell>
          <cell r="BJ2">
            <v>0</v>
          </cell>
          <cell r="BK2">
            <v>0</v>
          </cell>
          <cell r="BL2">
            <v>437762.32</v>
          </cell>
          <cell r="BM2">
            <v>0</v>
          </cell>
          <cell r="BN2">
            <v>0</v>
          </cell>
          <cell r="BO2">
            <v>0</v>
          </cell>
          <cell r="BP2">
            <v>0</v>
          </cell>
          <cell r="BQ2">
            <v>0</v>
          </cell>
          <cell r="BR2">
            <v>3848701.95</v>
          </cell>
          <cell r="BS2">
            <v>0</v>
          </cell>
          <cell r="BT2">
            <v>0</v>
          </cell>
          <cell r="BU2">
            <v>0</v>
          </cell>
          <cell r="BV2">
            <v>0</v>
          </cell>
          <cell r="BW2">
            <v>0</v>
          </cell>
          <cell r="BX2">
            <v>0</v>
          </cell>
          <cell r="BY2">
            <v>0</v>
          </cell>
          <cell r="BZ2">
            <v>0</v>
          </cell>
          <cell r="CA2">
            <v>0</v>
          </cell>
          <cell r="CB2">
            <v>0</v>
          </cell>
          <cell r="CC2">
            <v>0</v>
          </cell>
          <cell r="CD2">
            <v>0</v>
          </cell>
          <cell r="CE2">
            <v>0</v>
          </cell>
          <cell r="CF2">
            <v>0</v>
          </cell>
          <cell r="CG2">
            <v>0</v>
          </cell>
          <cell r="CH2">
            <v>0</v>
          </cell>
          <cell r="CI2">
            <v>0</v>
          </cell>
          <cell r="CJ2">
            <v>0</v>
          </cell>
          <cell r="CK2">
            <v>0</v>
          </cell>
          <cell r="CL2">
            <v>0</v>
          </cell>
        </row>
        <row r="3">
          <cell r="A3" t="str">
            <v>4201020199.101</v>
          </cell>
          <cell r="B3" t="str">
            <v>รายได้แผ่นดิน-ค่าปรับอื่น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61760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1928640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0</v>
          </cell>
          <cell r="AQ3">
            <v>0</v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0</v>
          </cell>
          <cell r="BA3">
            <v>0</v>
          </cell>
          <cell r="BB3">
            <v>0</v>
          </cell>
          <cell r="BC3">
            <v>0</v>
          </cell>
          <cell r="BD3">
            <v>4340</v>
          </cell>
          <cell r="BE3">
            <v>0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J3">
            <v>0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0</v>
          </cell>
          <cell r="BP3">
            <v>0</v>
          </cell>
          <cell r="BQ3">
            <v>0</v>
          </cell>
          <cell r="BR3">
            <v>145278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0</v>
          </cell>
          <cell r="BZ3">
            <v>0</v>
          </cell>
          <cell r="CA3">
            <v>0</v>
          </cell>
          <cell r="CB3">
            <v>0</v>
          </cell>
          <cell r="CC3">
            <v>0</v>
          </cell>
          <cell r="CD3">
            <v>0</v>
          </cell>
          <cell r="CE3">
            <v>0</v>
          </cell>
          <cell r="CF3">
            <v>0</v>
          </cell>
          <cell r="CG3">
            <v>0</v>
          </cell>
          <cell r="CH3">
            <v>0</v>
          </cell>
          <cell r="CI3">
            <v>0</v>
          </cell>
          <cell r="CJ3">
            <v>0</v>
          </cell>
          <cell r="CK3">
            <v>0</v>
          </cell>
          <cell r="CL3">
            <v>0</v>
          </cell>
        </row>
        <row r="4">
          <cell r="A4" t="str">
            <v>4202010199.101</v>
          </cell>
          <cell r="B4" t="str">
            <v>รายได้ค่าธรรมเนียมการบริการอื่น</v>
          </cell>
          <cell r="C4">
            <v>386800</v>
          </cell>
          <cell r="D4">
            <v>900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700</v>
          </cell>
          <cell r="N4">
            <v>0</v>
          </cell>
          <cell r="O4">
            <v>30280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6100</v>
          </cell>
          <cell r="X4">
            <v>0</v>
          </cell>
          <cell r="Y4">
            <v>0</v>
          </cell>
          <cell r="Z4">
            <v>14200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900</v>
          </cell>
          <cell r="AK4">
            <v>1000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200</v>
          </cell>
          <cell r="AZ4">
            <v>0</v>
          </cell>
          <cell r="BA4">
            <v>0</v>
          </cell>
          <cell r="BB4">
            <v>0</v>
          </cell>
          <cell r="BC4">
            <v>12200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263800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0</v>
          </cell>
          <cell r="BZ4">
            <v>0</v>
          </cell>
          <cell r="CA4">
            <v>0</v>
          </cell>
          <cell r="CB4">
            <v>51660</v>
          </cell>
          <cell r="CC4">
            <v>0</v>
          </cell>
          <cell r="CD4">
            <v>0</v>
          </cell>
          <cell r="CE4">
            <v>0</v>
          </cell>
          <cell r="CF4">
            <v>0</v>
          </cell>
          <cell r="CG4">
            <v>300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0</v>
          </cell>
        </row>
        <row r="5">
          <cell r="A5" t="str">
            <v>4202020102.101</v>
          </cell>
          <cell r="B5" t="str">
            <v>รายได้ค่าเช่าอสังหา ริมทรัพย์จากบุคคลภายนอก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14000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1500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  <cell r="BY5">
            <v>0</v>
          </cell>
          <cell r="BZ5">
            <v>0</v>
          </cell>
          <cell r="CA5">
            <v>0</v>
          </cell>
          <cell r="CB5">
            <v>0</v>
          </cell>
          <cell r="CC5">
            <v>0</v>
          </cell>
          <cell r="CD5">
            <v>0</v>
          </cell>
          <cell r="CE5">
            <v>0</v>
          </cell>
          <cell r="CF5">
            <v>0</v>
          </cell>
          <cell r="CG5">
            <v>0</v>
          </cell>
          <cell r="CH5">
            <v>0</v>
          </cell>
          <cell r="CI5">
            <v>0</v>
          </cell>
          <cell r="CJ5">
            <v>0</v>
          </cell>
          <cell r="CK5">
            <v>0</v>
          </cell>
          <cell r="CL5">
            <v>0</v>
          </cell>
        </row>
        <row r="6">
          <cell r="A6" t="str">
            <v>4202030105.101</v>
          </cell>
          <cell r="B6" t="str">
            <v>รายได้แผ่นดิน-ค่าขายของเบ็ดเตล็ด</v>
          </cell>
          <cell r="C6">
            <v>128925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35200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71700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42946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0</v>
          </cell>
          <cell r="BZ6">
            <v>0</v>
          </cell>
          <cell r="CA6">
            <v>0</v>
          </cell>
          <cell r="CB6">
            <v>0</v>
          </cell>
          <cell r="CC6">
            <v>0</v>
          </cell>
          <cell r="CD6">
            <v>0</v>
          </cell>
          <cell r="CE6">
            <v>0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</row>
        <row r="7">
          <cell r="A7" t="str">
            <v>4203010101.101</v>
          </cell>
          <cell r="B7" t="str">
            <v>รายได้ดอกเบี้ยเงินฝากที่สถาบันการเงิน</v>
          </cell>
          <cell r="C7">
            <v>0</v>
          </cell>
          <cell r="D7">
            <v>96691.4</v>
          </cell>
          <cell r="E7">
            <v>0</v>
          </cell>
          <cell r="F7">
            <v>86504.35</v>
          </cell>
          <cell r="G7">
            <v>0</v>
          </cell>
          <cell r="H7">
            <v>4207.5600000000004</v>
          </cell>
          <cell r="I7">
            <v>0</v>
          </cell>
          <cell r="J7">
            <v>0</v>
          </cell>
          <cell r="K7">
            <v>30156.34</v>
          </cell>
          <cell r="L7">
            <v>54722.18</v>
          </cell>
          <cell r="M7">
            <v>96.72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10338.18</v>
          </cell>
          <cell r="T7">
            <v>0</v>
          </cell>
          <cell r="U7">
            <v>0</v>
          </cell>
          <cell r="V7">
            <v>0</v>
          </cell>
          <cell r="W7">
            <v>624881.34</v>
          </cell>
          <cell r="X7">
            <v>0</v>
          </cell>
          <cell r="Y7">
            <v>0</v>
          </cell>
          <cell r="Z7">
            <v>76404.259999999995</v>
          </cell>
          <cell r="AA7">
            <v>0</v>
          </cell>
          <cell r="AB7">
            <v>6335.33</v>
          </cell>
          <cell r="AC7">
            <v>59287.83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61828.51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1719.98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20933.650000000001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25143.759999999998</v>
          </cell>
          <cell r="BP7">
            <v>0</v>
          </cell>
          <cell r="BQ7">
            <v>0</v>
          </cell>
          <cell r="BR7">
            <v>1572808.29</v>
          </cell>
          <cell r="BS7">
            <v>0</v>
          </cell>
          <cell r="BT7">
            <v>57381.85</v>
          </cell>
          <cell r="BU7">
            <v>0</v>
          </cell>
          <cell r="BV7">
            <v>0</v>
          </cell>
          <cell r="BW7">
            <v>83510.880000000005</v>
          </cell>
          <cell r="BX7">
            <v>179038.9</v>
          </cell>
          <cell r="BY7">
            <v>0</v>
          </cell>
          <cell r="BZ7">
            <v>0</v>
          </cell>
          <cell r="CA7">
            <v>0</v>
          </cell>
          <cell r="CB7">
            <v>4379.21</v>
          </cell>
          <cell r="CC7">
            <v>0</v>
          </cell>
          <cell r="CD7">
            <v>0</v>
          </cell>
          <cell r="CE7">
            <v>0</v>
          </cell>
          <cell r="CF7">
            <v>8553.01</v>
          </cell>
          <cell r="CG7">
            <v>833</v>
          </cell>
          <cell r="CH7">
            <v>77423.34</v>
          </cell>
          <cell r="CI7">
            <v>9459.5400000000009</v>
          </cell>
          <cell r="CJ7">
            <v>0</v>
          </cell>
          <cell r="CK7">
            <v>0</v>
          </cell>
          <cell r="CL7">
            <v>0</v>
          </cell>
        </row>
        <row r="8">
          <cell r="A8" t="str">
            <v>4205010104.101</v>
          </cell>
          <cell r="B8" t="str">
            <v>รายรับจากการขายอาคารและสิ่งปลูกสร้าง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141000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</row>
        <row r="9">
          <cell r="A9" t="str">
            <v>4205010110.101</v>
          </cell>
          <cell r="B9" t="str">
            <v>รายรับจากการขายครุภัณฑ์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35500</v>
          </cell>
          <cell r="P9">
            <v>0</v>
          </cell>
          <cell r="Q9">
            <v>0</v>
          </cell>
          <cell r="R9">
            <v>0</v>
          </cell>
          <cell r="S9">
            <v>15874.68</v>
          </cell>
          <cell r="T9">
            <v>0</v>
          </cell>
          <cell r="U9">
            <v>0</v>
          </cell>
          <cell r="V9">
            <v>0</v>
          </cell>
          <cell r="W9">
            <v>11600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0</v>
          </cell>
          <cell r="BY9">
            <v>0</v>
          </cell>
          <cell r="BZ9">
            <v>0</v>
          </cell>
          <cell r="CA9">
            <v>0</v>
          </cell>
          <cell r="CB9">
            <v>0</v>
          </cell>
          <cell r="CC9">
            <v>0</v>
          </cell>
          <cell r="CD9">
            <v>0</v>
          </cell>
          <cell r="CE9">
            <v>0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</row>
        <row r="10">
          <cell r="A10" t="str">
            <v>4206010102.101</v>
          </cell>
          <cell r="B10" t="str">
            <v>รายได้เงินเหลือจ่ายปีเก่า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38337.42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105240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500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674954.36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0</v>
          </cell>
          <cell r="BZ10">
            <v>0</v>
          </cell>
          <cell r="CA10">
            <v>0</v>
          </cell>
          <cell r="CB10">
            <v>0</v>
          </cell>
          <cell r="CC10">
            <v>0</v>
          </cell>
          <cell r="CD10">
            <v>0</v>
          </cell>
          <cell r="CE10">
            <v>0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</row>
        <row r="11">
          <cell r="A11" t="str">
            <v>4207010102.102</v>
          </cell>
          <cell r="B11" t="str">
            <v>รายได้แผ่นดิน-ค่าปรับอื่นจ่ายคืน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0</v>
          </cell>
          <cell r="BQ11">
            <v>0</v>
          </cell>
          <cell r="BR11">
            <v>-3653.3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0</v>
          </cell>
          <cell r="BZ11">
            <v>0</v>
          </cell>
          <cell r="CA11">
            <v>0</v>
          </cell>
          <cell r="CB11">
            <v>0</v>
          </cell>
          <cell r="CC11">
            <v>0</v>
          </cell>
          <cell r="CD11">
            <v>0</v>
          </cell>
          <cell r="CE11">
            <v>0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</row>
        <row r="12">
          <cell r="A12" t="str">
            <v>4301010102.101</v>
          </cell>
          <cell r="B12" t="str">
            <v>รายได้จากการจำหน่ายยาสมุนไพร -บุคคลภายนอก</v>
          </cell>
          <cell r="C12">
            <v>1354.77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381244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282416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500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2120</v>
          </cell>
          <cell r="BD12">
            <v>28917</v>
          </cell>
          <cell r="BE12">
            <v>0</v>
          </cell>
          <cell r="BF12">
            <v>0</v>
          </cell>
          <cell r="BG12">
            <v>120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33506.300000000003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5081</v>
          </cell>
          <cell r="BV12">
            <v>21905</v>
          </cell>
          <cell r="BW12">
            <v>0</v>
          </cell>
          <cell r="BX12">
            <v>0</v>
          </cell>
          <cell r="BY12">
            <v>0</v>
          </cell>
          <cell r="BZ12">
            <v>0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600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</row>
        <row r="13">
          <cell r="A13" t="str">
            <v>4301010102.102</v>
          </cell>
          <cell r="B13" t="str">
            <v>รายได้จากการจำหน่ายสินค้าอื่น ๆ -บุคคลภายนอก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280559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1820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E13">
            <v>0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</row>
        <row r="14">
          <cell r="A14" t="str">
            <v>4301010102.103</v>
          </cell>
          <cell r="B14" t="str">
            <v>รายได้จากการจำหน่ายยาสมุนไพร -หน่วยงานภาครัฐ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603940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7425148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162167</v>
          </cell>
          <cell r="BW14">
            <v>0</v>
          </cell>
          <cell r="BX14">
            <v>0</v>
          </cell>
          <cell r="BY14">
            <v>0</v>
          </cell>
          <cell r="BZ14">
            <v>0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E14">
            <v>0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</row>
        <row r="15">
          <cell r="A15" t="str">
            <v>4301010102.104</v>
          </cell>
          <cell r="B15" t="str">
            <v>รายได้จากการจำหน่ายสินค้าอื่น ๆ -หน่วยงานภาครัฐ</v>
          </cell>
          <cell r="C15">
            <v>282557.40999999997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4500</v>
          </cell>
          <cell r="BW15">
            <v>0</v>
          </cell>
          <cell r="BX15">
            <v>0</v>
          </cell>
          <cell r="BY15">
            <v>0</v>
          </cell>
          <cell r="BZ15">
            <v>0</v>
          </cell>
          <cell r="CA15">
            <v>0</v>
          </cell>
          <cell r="CB15">
            <v>0</v>
          </cell>
          <cell r="CC15">
            <v>0</v>
          </cell>
          <cell r="CD15">
            <v>0</v>
          </cell>
          <cell r="CE15">
            <v>0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</row>
        <row r="16">
          <cell r="A16" t="str">
            <v>4301010102.105</v>
          </cell>
          <cell r="B16" t="str">
            <v>ส่วนเพิ่มมูลค่าจากการผลิตสินค้า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29075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1423160.38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0</v>
          </cell>
          <cell r="BQ16">
            <v>0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0</v>
          </cell>
          <cell r="BZ16">
            <v>0</v>
          </cell>
          <cell r="CA16">
            <v>0</v>
          </cell>
          <cell r="CB16">
            <v>0</v>
          </cell>
          <cell r="CC16">
            <v>0</v>
          </cell>
          <cell r="CD16">
            <v>0</v>
          </cell>
          <cell r="CE16">
            <v>0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</row>
        <row r="17">
          <cell r="A17" t="str">
            <v>4301020102.101</v>
          </cell>
          <cell r="B17" t="str">
            <v>รายได้ค่าสิ่งส่งตรวจ - บุคคลภายนอก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2210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15600</v>
          </cell>
          <cell r="V17">
            <v>0</v>
          </cell>
          <cell r="W17">
            <v>87600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58630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27150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2500150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3013937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424125</v>
          </cell>
          <cell r="BS17">
            <v>0</v>
          </cell>
          <cell r="BT17">
            <v>0</v>
          </cell>
          <cell r="BU17">
            <v>97385</v>
          </cell>
          <cell r="BV17">
            <v>0</v>
          </cell>
          <cell r="BW17">
            <v>0</v>
          </cell>
          <cell r="BX17">
            <v>0</v>
          </cell>
          <cell r="BY17">
            <v>0</v>
          </cell>
          <cell r="BZ17">
            <v>0</v>
          </cell>
          <cell r="CA17">
            <v>0</v>
          </cell>
          <cell r="CB17">
            <v>0</v>
          </cell>
          <cell r="CC17">
            <v>0</v>
          </cell>
          <cell r="CD17">
            <v>165173</v>
          </cell>
          <cell r="CE17">
            <v>0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</row>
        <row r="18">
          <cell r="A18" t="str">
            <v>4301020102.102</v>
          </cell>
          <cell r="B18" t="str">
            <v>รายได้ค่าตรวจสุขภาพ - บุคคลภายนอก</v>
          </cell>
          <cell r="C18">
            <v>1117818</v>
          </cell>
          <cell r="D18">
            <v>0</v>
          </cell>
          <cell r="E18">
            <v>7000</v>
          </cell>
          <cell r="F18">
            <v>16540</v>
          </cell>
          <cell r="G18">
            <v>0</v>
          </cell>
          <cell r="H18">
            <v>0</v>
          </cell>
          <cell r="I18">
            <v>13680</v>
          </cell>
          <cell r="J18">
            <v>72135</v>
          </cell>
          <cell r="K18">
            <v>0</v>
          </cell>
          <cell r="L18">
            <v>0</v>
          </cell>
          <cell r="M18">
            <v>142070</v>
          </cell>
          <cell r="N18">
            <v>0</v>
          </cell>
          <cell r="O18">
            <v>239539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15200</v>
          </cell>
          <cell r="V18">
            <v>0</v>
          </cell>
          <cell r="W18">
            <v>25800</v>
          </cell>
          <cell r="X18">
            <v>2400</v>
          </cell>
          <cell r="Y18">
            <v>54530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1500</v>
          </cell>
          <cell r="AF18">
            <v>0</v>
          </cell>
          <cell r="AG18">
            <v>0</v>
          </cell>
          <cell r="AH18">
            <v>150</v>
          </cell>
          <cell r="AI18">
            <v>31820</v>
          </cell>
          <cell r="AJ18">
            <v>1000</v>
          </cell>
          <cell r="AK18">
            <v>705580</v>
          </cell>
          <cell r="AL18">
            <v>1000</v>
          </cell>
          <cell r="AM18">
            <v>0</v>
          </cell>
          <cell r="AN18">
            <v>12350</v>
          </cell>
          <cell r="AO18">
            <v>0</v>
          </cell>
          <cell r="AP18">
            <v>4160</v>
          </cell>
          <cell r="AQ18">
            <v>0</v>
          </cell>
          <cell r="AR18">
            <v>310398</v>
          </cell>
          <cell r="AS18">
            <v>1500</v>
          </cell>
          <cell r="AT18">
            <v>8000</v>
          </cell>
          <cell r="AU18">
            <v>0</v>
          </cell>
          <cell r="AV18">
            <v>44410</v>
          </cell>
          <cell r="AW18">
            <v>0</v>
          </cell>
          <cell r="AX18">
            <v>2000</v>
          </cell>
          <cell r="AY18">
            <v>0</v>
          </cell>
          <cell r="AZ18">
            <v>500</v>
          </cell>
          <cell r="BA18">
            <v>0</v>
          </cell>
          <cell r="BB18">
            <v>0</v>
          </cell>
          <cell r="BC18">
            <v>717430</v>
          </cell>
          <cell r="BD18">
            <v>180147</v>
          </cell>
          <cell r="BE18">
            <v>12230</v>
          </cell>
          <cell r="BF18">
            <v>0</v>
          </cell>
          <cell r="BG18">
            <v>453033.5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1000</v>
          </cell>
          <cell r="BN18">
            <v>1200</v>
          </cell>
          <cell r="BO18">
            <v>7000</v>
          </cell>
          <cell r="BP18">
            <v>28366</v>
          </cell>
          <cell r="BQ18">
            <v>1045</v>
          </cell>
          <cell r="BR18">
            <v>92360</v>
          </cell>
          <cell r="BS18">
            <v>23400</v>
          </cell>
          <cell r="BT18">
            <v>0</v>
          </cell>
          <cell r="BU18">
            <v>2800</v>
          </cell>
          <cell r="BV18">
            <v>0</v>
          </cell>
          <cell r="BW18">
            <v>0</v>
          </cell>
          <cell r="BX18">
            <v>79970</v>
          </cell>
          <cell r="BY18">
            <v>4400</v>
          </cell>
          <cell r="BZ18">
            <v>0</v>
          </cell>
          <cell r="CA18">
            <v>81439</v>
          </cell>
          <cell r="CB18">
            <v>0</v>
          </cell>
          <cell r="CC18">
            <v>104975</v>
          </cell>
          <cell r="CD18">
            <v>0</v>
          </cell>
          <cell r="CE18">
            <v>0</v>
          </cell>
          <cell r="CF18">
            <v>3480</v>
          </cell>
          <cell r="CG18">
            <v>37530</v>
          </cell>
          <cell r="CH18">
            <v>1500</v>
          </cell>
          <cell r="CI18">
            <v>0</v>
          </cell>
          <cell r="CJ18">
            <v>14240</v>
          </cell>
          <cell r="CK18">
            <v>0</v>
          </cell>
          <cell r="CL18">
            <v>0</v>
          </cell>
        </row>
        <row r="19">
          <cell r="A19" t="str">
            <v>4301020102.103</v>
          </cell>
          <cell r="B19" t="str">
            <v>รายได้ค่าสิ่งส่งตรวจ - หน่วยงานภาครัฐ</v>
          </cell>
          <cell r="C19">
            <v>3620030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1018505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200</v>
          </cell>
          <cell r="V19">
            <v>0</v>
          </cell>
          <cell r="W19">
            <v>6593274.6299999999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213660</v>
          </cell>
          <cell r="AI19">
            <v>0</v>
          </cell>
          <cell r="AJ19">
            <v>0</v>
          </cell>
          <cell r="AK19">
            <v>2052003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540</v>
          </cell>
          <cell r="AQ19">
            <v>1260</v>
          </cell>
          <cell r="AR19">
            <v>0</v>
          </cell>
          <cell r="AS19">
            <v>1400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955885</v>
          </cell>
          <cell r="BB19">
            <v>0</v>
          </cell>
          <cell r="BC19">
            <v>712410</v>
          </cell>
          <cell r="BD19">
            <v>1211161</v>
          </cell>
          <cell r="BE19">
            <v>0</v>
          </cell>
          <cell r="BF19">
            <v>0</v>
          </cell>
          <cell r="BG19">
            <v>424545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5908400</v>
          </cell>
          <cell r="BM19">
            <v>0</v>
          </cell>
          <cell r="BN19">
            <v>0</v>
          </cell>
          <cell r="BO19">
            <v>7590</v>
          </cell>
          <cell r="BP19">
            <v>0</v>
          </cell>
          <cell r="BQ19">
            <v>0</v>
          </cell>
          <cell r="BR19">
            <v>4715960</v>
          </cell>
          <cell r="BS19">
            <v>0</v>
          </cell>
          <cell r="BT19">
            <v>0</v>
          </cell>
          <cell r="BU19">
            <v>127960</v>
          </cell>
          <cell r="BV19">
            <v>0</v>
          </cell>
          <cell r="BW19">
            <v>0</v>
          </cell>
          <cell r="BX19">
            <v>295060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16500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</row>
        <row r="20">
          <cell r="A20" t="str">
            <v>4301020102.104</v>
          </cell>
          <cell r="B20" t="str">
            <v>รายได้ค่าตรวจสุขภาพ-หน่วยงานภาครัฐ</v>
          </cell>
          <cell r="C20">
            <v>967610</v>
          </cell>
          <cell r="D20">
            <v>0</v>
          </cell>
          <cell r="E20">
            <v>16200</v>
          </cell>
          <cell r="F20">
            <v>0</v>
          </cell>
          <cell r="G20">
            <v>0</v>
          </cell>
          <cell r="H20">
            <v>106710</v>
          </cell>
          <cell r="I20">
            <v>0</v>
          </cell>
          <cell r="J20">
            <v>120585</v>
          </cell>
          <cell r="K20">
            <v>0</v>
          </cell>
          <cell r="L20">
            <v>40710</v>
          </cell>
          <cell r="M20">
            <v>131030</v>
          </cell>
          <cell r="N20">
            <v>0</v>
          </cell>
          <cell r="O20">
            <v>370210</v>
          </cell>
          <cell r="P20">
            <v>3460</v>
          </cell>
          <cell r="Q20">
            <v>4560</v>
          </cell>
          <cell r="R20">
            <v>0</v>
          </cell>
          <cell r="S20">
            <v>117234</v>
          </cell>
          <cell r="T20">
            <v>0</v>
          </cell>
          <cell r="U20">
            <v>53035</v>
          </cell>
          <cell r="V20">
            <v>0</v>
          </cell>
          <cell r="W20">
            <v>2886417</v>
          </cell>
          <cell r="X20">
            <v>134384</v>
          </cell>
          <cell r="Y20">
            <v>98170</v>
          </cell>
          <cell r="Z20">
            <v>282489</v>
          </cell>
          <cell r="AA20">
            <v>0</v>
          </cell>
          <cell r="AB20">
            <v>110593</v>
          </cell>
          <cell r="AC20">
            <v>140603</v>
          </cell>
          <cell r="AD20">
            <v>99000</v>
          </cell>
          <cell r="AE20">
            <v>0</v>
          </cell>
          <cell r="AF20">
            <v>102489</v>
          </cell>
          <cell r="AG20">
            <v>1920</v>
          </cell>
          <cell r="AH20">
            <v>38419</v>
          </cell>
          <cell r="AI20">
            <v>0</v>
          </cell>
          <cell r="AJ20">
            <v>0</v>
          </cell>
          <cell r="AK20">
            <v>556510</v>
          </cell>
          <cell r="AL20">
            <v>0</v>
          </cell>
          <cell r="AM20">
            <v>92158</v>
          </cell>
          <cell r="AN20">
            <v>386217</v>
          </cell>
          <cell r="AO20">
            <v>40170</v>
          </cell>
          <cell r="AP20">
            <v>176450</v>
          </cell>
          <cell r="AQ20">
            <v>0</v>
          </cell>
          <cell r="AR20">
            <v>92190</v>
          </cell>
          <cell r="AS20">
            <v>0</v>
          </cell>
          <cell r="AT20">
            <v>250</v>
          </cell>
          <cell r="AU20">
            <v>55645</v>
          </cell>
          <cell r="AV20">
            <v>68943</v>
          </cell>
          <cell r="AW20">
            <v>0</v>
          </cell>
          <cell r="AX20">
            <v>94120</v>
          </cell>
          <cell r="AY20">
            <v>0</v>
          </cell>
          <cell r="AZ20">
            <v>0</v>
          </cell>
          <cell r="BA20">
            <v>397467</v>
          </cell>
          <cell r="BB20">
            <v>0</v>
          </cell>
          <cell r="BC20">
            <v>1936638</v>
          </cell>
          <cell r="BD20">
            <v>212740</v>
          </cell>
          <cell r="BE20">
            <v>37420</v>
          </cell>
          <cell r="BF20">
            <v>0</v>
          </cell>
          <cell r="BG20">
            <v>1030312.49</v>
          </cell>
          <cell r="BH20">
            <v>49250</v>
          </cell>
          <cell r="BI20">
            <v>0</v>
          </cell>
          <cell r="BJ20">
            <v>0</v>
          </cell>
          <cell r="BK20">
            <v>0</v>
          </cell>
          <cell r="BL20">
            <v>698066</v>
          </cell>
          <cell r="BM20">
            <v>0</v>
          </cell>
          <cell r="BN20">
            <v>0</v>
          </cell>
          <cell r="BO20">
            <v>123900</v>
          </cell>
          <cell r="BP20">
            <v>38566</v>
          </cell>
          <cell r="BQ20">
            <v>0</v>
          </cell>
          <cell r="BR20">
            <v>898770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12040</v>
          </cell>
          <cell r="BY20">
            <v>0</v>
          </cell>
          <cell r="BZ20">
            <v>0</v>
          </cell>
          <cell r="CA20">
            <v>0</v>
          </cell>
          <cell r="CB20">
            <v>0</v>
          </cell>
          <cell r="CC20">
            <v>58110</v>
          </cell>
          <cell r="CD20">
            <v>14600</v>
          </cell>
          <cell r="CE20">
            <v>112630</v>
          </cell>
          <cell r="CF20">
            <v>0</v>
          </cell>
          <cell r="CG20">
            <v>64190</v>
          </cell>
          <cell r="CH20">
            <v>0</v>
          </cell>
          <cell r="CI20">
            <v>0</v>
          </cell>
          <cell r="CJ20">
            <v>94238</v>
          </cell>
          <cell r="CK20">
            <v>0</v>
          </cell>
          <cell r="CL20">
            <v>0</v>
          </cell>
        </row>
        <row r="21">
          <cell r="A21" t="str">
            <v>4301020102.105</v>
          </cell>
          <cell r="B21" t="str">
            <v>รายได้จากระบบปฏิบัติการฉุกเฉิน (EMS)</v>
          </cell>
          <cell r="C21">
            <v>1477432</v>
          </cell>
          <cell r="D21">
            <v>44350</v>
          </cell>
          <cell r="E21">
            <v>107400</v>
          </cell>
          <cell r="F21">
            <v>52350</v>
          </cell>
          <cell r="G21">
            <v>9950</v>
          </cell>
          <cell r="H21">
            <v>114600</v>
          </cell>
          <cell r="I21">
            <v>52200</v>
          </cell>
          <cell r="J21">
            <v>93150</v>
          </cell>
          <cell r="K21">
            <v>59050</v>
          </cell>
          <cell r="L21">
            <v>154950</v>
          </cell>
          <cell r="M21">
            <v>297790</v>
          </cell>
          <cell r="N21">
            <v>0</v>
          </cell>
          <cell r="O21">
            <v>233450</v>
          </cell>
          <cell r="P21">
            <v>217400</v>
          </cell>
          <cell r="Q21">
            <v>47000</v>
          </cell>
          <cell r="R21">
            <v>233910.53</v>
          </cell>
          <cell r="S21">
            <v>84200</v>
          </cell>
          <cell r="T21">
            <v>92700</v>
          </cell>
          <cell r="U21">
            <v>84950</v>
          </cell>
          <cell r="V21">
            <v>95400</v>
          </cell>
          <cell r="W21">
            <v>1182450</v>
          </cell>
          <cell r="X21">
            <v>85350</v>
          </cell>
          <cell r="Y21">
            <v>284700</v>
          </cell>
          <cell r="Z21">
            <v>171100</v>
          </cell>
          <cell r="AA21">
            <v>73650</v>
          </cell>
          <cell r="AB21">
            <v>81800</v>
          </cell>
          <cell r="AC21">
            <v>345650</v>
          </cell>
          <cell r="AD21">
            <v>456800</v>
          </cell>
          <cell r="AE21">
            <v>178050</v>
          </cell>
          <cell r="AF21">
            <v>150450</v>
          </cell>
          <cell r="AG21">
            <v>197450</v>
          </cell>
          <cell r="AH21">
            <v>253000</v>
          </cell>
          <cell r="AI21">
            <v>115883</v>
          </cell>
          <cell r="AJ21">
            <v>213150</v>
          </cell>
          <cell r="AK21">
            <v>695850</v>
          </cell>
          <cell r="AL21">
            <v>91950</v>
          </cell>
          <cell r="AM21">
            <v>78900</v>
          </cell>
          <cell r="AN21">
            <v>309550</v>
          </cell>
          <cell r="AO21">
            <v>301900</v>
          </cell>
          <cell r="AP21">
            <v>323400</v>
          </cell>
          <cell r="AQ21">
            <v>64300</v>
          </cell>
          <cell r="AR21">
            <v>554272</v>
          </cell>
          <cell r="AS21">
            <v>227650</v>
          </cell>
          <cell r="AT21">
            <v>492850</v>
          </cell>
          <cell r="AU21">
            <v>389100</v>
          </cell>
          <cell r="AV21">
            <v>379750</v>
          </cell>
          <cell r="AW21">
            <v>58350</v>
          </cell>
          <cell r="AX21">
            <v>107450</v>
          </cell>
          <cell r="AY21">
            <v>84950</v>
          </cell>
          <cell r="AZ21">
            <v>75700</v>
          </cell>
          <cell r="BA21">
            <v>551200</v>
          </cell>
          <cell r="BB21">
            <v>153300</v>
          </cell>
          <cell r="BC21">
            <v>1031050</v>
          </cell>
          <cell r="BD21">
            <v>263150</v>
          </cell>
          <cell r="BE21">
            <v>69900</v>
          </cell>
          <cell r="BF21">
            <v>24450</v>
          </cell>
          <cell r="BG21">
            <v>70200</v>
          </cell>
          <cell r="BH21">
            <v>59950</v>
          </cell>
          <cell r="BI21">
            <v>3350</v>
          </cell>
          <cell r="BJ21">
            <v>92000</v>
          </cell>
          <cell r="BK21">
            <v>56550</v>
          </cell>
          <cell r="BL21">
            <v>801705</v>
          </cell>
          <cell r="BM21">
            <v>310850</v>
          </cell>
          <cell r="BN21">
            <v>152250</v>
          </cell>
          <cell r="BO21">
            <v>198450</v>
          </cell>
          <cell r="BP21">
            <v>160450</v>
          </cell>
          <cell r="BQ21">
            <v>93450</v>
          </cell>
          <cell r="BR21">
            <v>1284800</v>
          </cell>
          <cell r="BS21">
            <v>131400</v>
          </cell>
          <cell r="BT21">
            <v>66500</v>
          </cell>
          <cell r="BU21">
            <v>264850</v>
          </cell>
          <cell r="BV21">
            <v>52750</v>
          </cell>
          <cell r="BW21">
            <v>157450</v>
          </cell>
          <cell r="BX21">
            <v>300850</v>
          </cell>
          <cell r="BY21">
            <v>169600</v>
          </cell>
          <cell r="BZ21">
            <v>122400</v>
          </cell>
          <cell r="CA21">
            <v>106950</v>
          </cell>
          <cell r="CB21">
            <v>78950</v>
          </cell>
          <cell r="CC21">
            <v>243050</v>
          </cell>
          <cell r="CD21">
            <v>131900</v>
          </cell>
          <cell r="CE21">
            <v>144450</v>
          </cell>
          <cell r="CF21">
            <v>109100</v>
          </cell>
          <cell r="CG21">
            <v>45550</v>
          </cell>
          <cell r="CH21">
            <v>118150</v>
          </cell>
          <cell r="CI21">
            <v>115200</v>
          </cell>
          <cell r="CJ21">
            <v>251750</v>
          </cell>
          <cell r="CK21">
            <v>24500</v>
          </cell>
          <cell r="CL21">
            <v>34950</v>
          </cell>
        </row>
        <row r="22">
          <cell r="A22" t="str">
            <v>4301020102.106</v>
          </cell>
          <cell r="B22" t="str">
            <v xml:space="preserve">รายได้สนับสนุนยาและอื่น ๆ </v>
          </cell>
          <cell r="C22">
            <v>16357720.66</v>
          </cell>
          <cell r="D22">
            <v>0</v>
          </cell>
          <cell r="E22">
            <v>0</v>
          </cell>
          <cell r="F22">
            <v>1335768.21</v>
          </cell>
          <cell r="G22">
            <v>1244767.69</v>
          </cell>
          <cell r="H22">
            <v>2180792.48</v>
          </cell>
          <cell r="I22">
            <v>0</v>
          </cell>
          <cell r="J22">
            <v>4346448.22</v>
          </cell>
          <cell r="K22">
            <v>0</v>
          </cell>
          <cell r="L22">
            <v>1945015.24</v>
          </cell>
          <cell r="M22">
            <v>3892826.08</v>
          </cell>
          <cell r="N22">
            <v>302039.3</v>
          </cell>
          <cell r="O22">
            <v>10568309.17</v>
          </cell>
          <cell r="P22">
            <v>524719.14</v>
          </cell>
          <cell r="Q22">
            <v>1107733.03</v>
          </cell>
          <cell r="R22">
            <v>3165279.8</v>
          </cell>
          <cell r="S22">
            <v>0</v>
          </cell>
          <cell r="T22">
            <v>840329.59</v>
          </cell>
          <cell r="U22">
            <v>1408471.48</v>
          </cell>
          <cell r="V22">
            <v>0</v>
          </cell>
          <cell r="W22">
            <v>45962825</v>
          </cell>
          <cell r="X22">
            <v>0</v>
          </cell>
          <cell r="Y22">
            <v>1307786.83</v>
          </cell>
          <cell r="Z22">
            <v>0</v>
          </cell>
          <cell r="AA22">
            <v>104798.64</v>
          </cell>
          <cell r="AB22">
            <v>461457.62</v>
          </cell>
          <cell r="AC22">
            <v>0</v>
          </cell>
          <cell r="AD22">
            <v>0</v>
          </cell>
          <cell r="AE22">
            <v>0</v>
          </cell>
          <cell r="AF22">
            <v>1050</v>
          </cell>
          <cell r="AG22">
            <v>85942.399999999994</v>
          </cell>
          <cell r="AH22">
            <v>1201477.3600000001</v>
          </cell>
          <cell r="AI22">
            <v>0</v>
          </cell>
          <cell r="AJ22">
            <v>496763.28</v>
          </cell>
          <cell r="AK22">
            <v>54770714.729999997</v>
          </cell>
          <cell r="AL22">
            <v>0</v>
          </cell>
          <cell r="AM22">
            <v>0</v>
          </cell>
          <cell r="AN22">
            <v>315077.34999999998</v>
          </cell>
          <cell r="AO22">
            <v>0</v>
          </cell>
          <cell r="AP22">
            <v>3599995.45</v>
          </cell>
          <cell r="AQ22">
            <v>613891.78</v>
          </cell>
          <cell r="AR22">
            <v>131440</v>
          </cell>
          <cell r="AS22">
            <v>465057.93</v>
          </cell>
          <cell r="AT22">
            <v>2027558.87</v>
          </cell>
          <cell r="AU22">
            <v>2262880.73</v>
          </cell>
          <cell r="AV22">
            <v>530454</v>
          </cell>
          <cell r="AW22">
            <v>4023</v>
          </cell>
          <cell r="AX22">
            <v>2022639.6</v>
          </cell>
          <cell r="AY22">
            <v>2229795.81</v>
          </cell>
          <cell r="AZ22">
            <v>1467413.86</v>
          </cell>
          <cell r="BA22">
            <v>8839373.0399999991</v>
          </cell>
          <cell r="BB22">
            <v>633054.53</v>
          </cell>
          <cell r="BC22">
            <v>31568520.57</v>
          </cell>
          <cell r="BD22">
            <v>4261504.74</v>
          </cell>
          <cell r="BE22">
            <v>1117055.68</v>
          </cell>
          <cell r="BF22">
            <v>0</v>
          </cell>
          <cell r="BG22">
            <v>1187552.0900000001</v>
          </cell>
          <cell r="BH22">
            <v>2043224.22</v>
          </cell>
          <cell r="BI22">
            <v>0</v>
          </cell>
          <cell r="BJ22">
            <v>0</v>
          </cell>
          <cell r="BK22">
            <v>36611</v>
          </cell>
          <cell r="BL22">
            <v>2689037.73</v>
          </cell>
          <cell r="BM22">
            <v>3862046.92</v>
          </cell>
          <cell r="BN22">
            <v>2342501.7200000002</v>
          </cell>
          <cell r="BO22">
            <v>1502700.6</v>
          </cell>
          <cell r="BP22">
            <v>1054226.26</v>
          </cell>
          <cell r="BQ22">
            <v>869709.45</v>
          </cell>
          <cell r="BR22">
            <v>68988953.349999994</v>
          </cell>
          <cell r="BS22">
            <v>1104327.53</v>
          </cell>
          <cell r="BT22">
            <v>0</v>
          </cell>
          <cell r="BU22">
            <v>8110750.4199999999</v>
          </cell>
          <cell r="BV22">
            <v>0</v>
          </cell>
          <cell r="BW22">
            <v>1239321.51</v>
          </cell>
          <cell r="BX22">
            <v>6314339.4500000002</v>
          </cell>
          <cell r="BY22">
            <v>0</v>
          </cell>
          <cell r="BZ22">
            <v>0</v>
          </cell>
          <cell r="CA22">
            <v>1243218.1499999999</v>
          </cell>
          <cell r="CB22">
            <v>2223033.0699999998</v>
          </cell>
          <cell r="CC22">
            <v>3253911.15</v>
          </cell>
          <cell r="CD22">
            <v>1887795.3</v>
          </cell>
          <cell r="CE22">
            <v>3055947.29</v>
          </cell>
          <cell r="CF22">
            <v>0</v>
          </cell>
          <cell r="CG22">
            <v>446819.15</v>
          </cell>
          <cell r="CH22">
            <v>0</v>
          </cell>
          <cell r="CI22">
            <v>965830.43</v>
          </cell>
          <cell r="CJ22">
            <v>0</v>
          </cell>
          <cell r="CK22">
            <v>0</v>
          </cell>
          <cell r="CL22">
            <v>0</v>
          </cell>
        </row>
        <row r="23">
          <cell r="A23" t="str">
            <v>4301020104.104</v>
          </cell>
          <cell r="B23" t="str">
            <v>รายได้ค่ารักษาเบิกต้นสังกัด OP</v>
          </cell>
          <cell r="C23">
            <v>69674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51673</v>
          </cell>
          <cell r="J23">
            <v>2712450</v>
          </cell>
          <cell r="K23">
            <v>48620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613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21973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P23">
            <v>0</v>
          </cell>
          <cell r="AQ23">
            <v>0</v>
          </cell>
          <cell r="AR23">
            <v>0</v>
          </cell>
          <cell r="AS23">
            <v>13227</v>
          </cell>
          <cell r="AT23">
            <v>5810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299429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0</v>
          </cell>
          <cell r="BN23">
            <v>0</v>
          </cell>
          <cell r="BO23">
            <v>20690</v>
          </cell>
          <cell r="BP23">
            <v>0</v>
          </cell>
          <cell r="BQ23">
            <v>0</v>
          </cell>
          <cell r="BR23">
            <v>12911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0</v>
          </cell>
          <cell r="BZ23">
            <v>0</v>
          </cell>
          <cell r="CA23">
            <v>0</v>
          </cell>
          <cell r="CB23">
            <v>0</v>
          </cell>
          <cell r="CC23">
            <v>0</v>
          </cell>
          <cell r="CD23">
            <v>3570</v>
          </cell>
          <cell r="CE23">
            <v>0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</row>
        <row r="24">
          <cell r="A24" t="str">
            <v>4301020104.105</v>
          </cell>
          <cell r="B24" t="str">
            <v>รายได้ค่ารักษาเบิกต้นสังกัด IP</v>
          </cell>
          <cell r="C24">
            <v>1422061</v>
          </cell>
          <cell r="D24">
            <v>7919</v>
          </cell>
          <cell r="E24">
            <v>46254</v>
          </cell>
          <cell r="F24">
            <v>42359</v>
          </cell>
          <cell r="G24">
            <v>0</v>
          </cell>
          <cell r="H24">
            <v>92070</v>
          </cell>
          <cell r="I24">
            <v>6342.48</v>
          </cell>
          <cell r="J24">
            <v>53005</v>
          </cell>
          <cell r="K24">
            <v>0</v>
          </cell>
          <cell r="L24">
            <v>91603</v>
          </cell>
          <cell r="M24">
            <v>255749</v>
          </cell>
          <cell r="N24">
            <v>0</v>
          </cell>
          <cell r="O24">
            <v>497171.75</v>
          </cell>
          <cell r="P24">
            <v>53294</v>
          </cell>
          <cell r="Q24">
            <v>10576</v>
          </cell>
          <cell r="R24">
            <v>447488</v>
          </cell>
          <cell r="S24">
            <v>0</v>
          </cell>
          <cell r="T24">
            <v>106751</v>
          </cell>
          <cell r="U24">
            <v>25444</v>
          </cell>
          <cell r="V24">
            <v>0</v>
          </cell>
          <cell r="W24">
            <v>1807789</v>
          </cell>
          <cell r="X24">
            <v>0</v>
          </cell>
          <cell r="Y24">
            <v>18416</v>
          </cell>
          <cell r="Z24">
            <v>2382</v>
          </cell>
          <cell r="AA24">
            <v>72645</v>
          </cell>
          <cell r="AB24">
            <v>36889</v>
          </cell>
          <cell r="AC24">
            <v>75162</v>
          </cell>
          <cell r="AD24">
            <v>145361</v>
          </cell>
          <cell r="AE24">
            <v>66728</v>
          </cell>
          <cell r="AF24">
            <v>15711</v>
          </cell>
          <cell r="AG24">
            <v>15915</v>
          </cell>
          <cell r="AH24">
            <v>41616</v>
          </cell>
          <cell r="AI24">
            <v>13480</v>
          </cell>
          <cell r="AJ24">
            <v>2245</v>
          </cell>
          <cell r="AK24">
            <v>5518256</v>
          </cell>
          <cell r="AL24">
            <v>20437</v>
          </cell>
          <cell r="AM24">
            <v>0</v>
          </cell>
          <cell r="AN24">
            <v>172201</v>
          </cell>
          <cell r="AO24">
            <v>286230</v>
          </cell>
          <cell r="AP24">
            <v>62253</v>
          </cell>
          <cell r="AQ24">
            <v>2043</v>
          </cell>
          <cell r="AR24">
            <v>280523</v>
          </cell>
          <cell r="AS24">
            <v>5132</v>
          </cell>
          <cell r="AT24">
            <v>93513</v>
          </cell>
          <cell r="AU24">
            <v>49032</v>
          </cell>
          <cell r="AV24">
            <v>24877</v>
          </cell>
          <cell r="AW24">
            <v>24558</v>
          </cell>
          <cell r="AX24">
            <v>130265</v>
          </cell>
          <cell r="AY24">
            <v>15797</v>
          </cell>
          <cell r="AZ24">
            <v>4715</v>
          </cell>
          <cell r="BA24">
            <v>529079</v>
          </cell>
          <cell r="BB24">
            <v>0</v>
          </cell>
          <cell r="BC24">
            <v>2103644</v>
          </cell>
          <cell r="BD24">
            <v>153489</v>
          </cell>
          <cell r="BE24">
            <v>10992.25</v>
          </cell>
          <cell r="BF24">
            <v>6240</v>
          </cell>
          <cell r="BG24">
            <v>1177044.8</v>
          </cell>
          <cell r="BH24">
            <v>15116.5</v>
          </cell>
          <cell r="BI24">
            <v>0</v>
          </cell>
          <cell r="BJ24">
            <v>0</v>
          </cell>
          <cell r="BK24">
            <v>0</v>
          </cell>
          <cell r="BL24">
            <v>1078472</v>
          </cell>
          <cell r="BM24">
            <v>14109</v>
          </cell>
          <cell r="BN24">
            <v>0</v>
          </cell>
          <cell r="BO24">
            <v>43525</v>
          </cell>
          <cell r="BP24">
            <v>0</v>
          </cell>
          <cell r="BQ24">
            <v>0</v>
          </cell>
          <cell r="BR24">
            <v>10513633</v>
          </cell>
          <cell r="BS24">
            <v>90610</v>
          </cell>
          <cell r="BT24">
            <v>3749</v>
          </cell>
          <cell r="BU24">
            <v>829781</v>
          </cell>
          <cell r="BV24">
            <v>0</v>
          </cell>
          <cell r="BW24">
            <v>17690</v>
          </cell>
          <cell r="BX24">
            <v>91812</v>
          </cell>
          <cell r="BY24">
            <v>15249.94</v>
          </cell>
          <cell r="BZ24">
            <v>14629</v>
          </cell>
          <cell r="CA24">
            <v>93949</v>
          </cell>
          <cell r="CB24">
            <v>49555</v>
          </cell>
          <cell r="CC24">
            <v>85427</v>
          </cell>
          <cell r="CD24">
            <v>59838</v>
          </cell>
          <cell r="CE24">
            <v>25210</v>
          </cell>
          <cell r="CF24">
            <v>9580</v>
          </cell>
          <cell r="CG24">
            <v>0</v>
          </cell>
          <cell r="CH24">
            <v>0</v>
          </cell>
          <cell r="CI24">
            <v>10423</v>
          </cell>
          <cell r="CJ24">
            <v>249302</v>
          </cell>
          <cell r="CK24">
            <v>0</v>
          </cell>
          <cell r="CL24">
            <v>0</v>
          </cell>
        </row>
        <row r="25">
          <cell r="A25" t="str">
            <v>4301020104.106</v>
          </cell>
          <cell r="B25" t="str">
            <v>รายได้ค่ารักษาชำระเงิน OP</v>
          </cell>
          <cell r="C25">
            <v>32302008</v>
          </cell>
          <cell r="D25">
            <v>1977156</v>
          </cell>
          <cell r="E25">
            <v>1343397</v>
          </cell>
          <cell r="F25">
            <v>2716496</v>
          </cell>
          <cell r="G25">
            <v>892377</v>
          </cell>
          <cell r="H25">
            <v>3317808</v>
          </cell>
          <cell r="I25">
            <v>829352.83</v>
          </cell>
          <cell r="J25">
            <v>4415404</v>
          </cell>
          <cell r="K25">
            <v>722413</v>
          </cell>
          <cell r="L25">
            <v>1086919</v>
          </cell>
          <cell r="M25">
            <v>11240136.48</v>
          </cell>
          <cell r="N25">
            <v>33167</v>
          </cell>
          <cell r="O25">
            <v>15516752.25</v>
          </cell>
          <cell r="P25">
            <v>2391524</v>
          </cell>
          <cell r="Q25">
            <v>2373827.1</v>
          </cell>
          <cell r="R25">
            <v>3882390.5</v>
          </cell>
          <cell r="S25">
            <v>2165337</v>
          </cell>
          <cell r="T25">
            <v>3502209</v>
          </cell>
          <cell r="U25">
            <v>1583158.5</v>
          </cell>
          <cell r="V25">
            <v>1206916.24</v>
          </cell>
          <cell r="W25">
            <v>20827796.16</v>
          </cell>
          <cell r="X25">
            <v>1142115</v>
          </cell>
          <cell r="Y25">
            <v>4159984.26</v>
          </cell>
          <cell r="Z25">
            <v>2643689</v>
          </cell>
          <cell r="AA25">
            <v>920313.5</v>
          </cell>
          <cell r="AB25">
            <v>1331317.5</v>
          </cell>
          <cell r="AC25">
            <v>5574799.2000000002</v>
          </cell>
          <cell r="AD25">
            <v>6927669</v>
          </cell>
          <cell r="AE25">
            <v>1489282.64</v>
          </cell>
          <cell r="AF25">
            <v>949526</v>
          </cell>
          <cell r="AG25">
            <v>1029779</v>
          </cell>
          <cell r="AH25">
            <v>5369000.9199999999</v>
          </cell>
          <cell r="AI25">
            <v>1221876.25</v>
          </cell>
          <cell r="AJ25">
            <v>1803994.75</v>
          </cell>
          <cell r="AK25">
            <v>39360732</v>
          </cell>
          <cell r="AL25">
            <v>1504348</v>
          </cell>
          <cell r="AM25">
            <v>849556.47999999998</v>
          </cell>
          <cell r="AN25">
            <v>3436923</v>
          </cell>
          <cell r="AO25">
            <v>2907703</v>
          </cell>
          <cell r="AP25">
            <v>1399503</v>
          </cell>
          <cell r="AQ25">
            <v>475110</v>
          </cell>
          <cell r="AR25">
            <v>8137226</v>
          </cell>
          <cell r="AS25">
            <v>1619912</v>
          </cell>
          <cell r="AT25">
            <v>2916008.23</v>
          </cell>
          <cell r="AU25">
            <v>2167817</v>
          </cell>
          <cell r="AV25">
            <v>1056041</v>
          </cell>
          <cell r="AW25">
            <v>706259</v>
          </cell>
          <cell r="AX25">
            <v>1418027.25</v>
          </cell>
          <cell r="AY25">
            <v>1300735</v>
          </cell>
          <cell r="AZ25">
            <v>716617</v>
          </cell>
          <cell r="BA25">
            <v>12890238.5</v>
          </cell>
          <cell r="BB25">
            <v>1473050</v>
          </cell>
          <cell r="BC25">
            <v>35303988.299999997</v>
          </cell>
          <cell r="BD25">
            <v>5263503</v>
          </cell>
          <cell r="BE25">
            <v>1625024.5</v>
          </cell>
          <cell r="BF25">
            <v>2296705</v>
          </cell>
          <cell r="BG25">
            <v>30860615.129999999</v>
          </cell>
          <cell r="BH25">
            <v>819855.55</v>
          </cell>
          <cell r="BI25">
            <v>539571</v>
          </cell>
          <cell r="BJ25">
            <v>1370893</v>
          </cell>
          <cell r="BK25">
            <v>1514570</v>
          </cell>
          <cell r="BL25">
            <v>13778185.939999999</v>
          </cell>
          <cell r="BM25">
            <v>3669847</v>
          </cell>
          <cell r="BN25">
            <v>1542304.25</v>
          </cell>
          <cell r="BO25">
            <v>3714383.47</v>
          </cell>
          <cell r="BP25">
            <v>1544039</v>
          </cell>
          <cell r="BQ25">
            <v>3326053</v>
          </cell>
          <cell r="BR25">
            <v>45099895.549999997</v>
          </cell>
          <cell r="BS25">
            <v>2979228.25</v>
          </cell>
          <cell r="BT25">
            <v>2398370</v>
          </cell>
          <cell r="BU25">
            <v>9261401.5800000001</v>
          </cell>
          <cell r="BV25">
            <v>589414</v>
          </cell>
          <cell r="BW25">
            <v>2143766</v>
          </cell>
          <cell r="BX25">
            <v>6085195.25</v>
          </cell>
          <cell r="BY25">
            <v>1104400</v>
          </cell>
          <cell r="BZ25">
            <v>1667381</v>
          </cell>
          <cell r="CA25">
            <v>1354098</v>
          </cell>
          <cell r="CB25">
            <v>1889097.5</v>
          </cell>
          <cell r="CC25">
            <v>7693360.75</v>
          </cell>
          <cell r="CD25">
            <v>2484148</v>
          </cell>
          <cell r="CE25">
            <v>4713533</v>
          </cell>
          <cell r="CF25">
            <v>940860</v>
          </cell>
          <cell r="CG25">
            <v>1099532</v>
          </cell>
          <cell r="CH25">
            <v>626314</v>
          </cell>
          <cell r="CI25">
            <v>1192018</v>
          </cell>
          <cell r="CJ25">
            <v>7959432.5</v>
          </cell>
          <cell r="CK25">
            <v>556946</v>
          </cell>
          <cell r="CL25">
            <v>797957</v>
          </cell>
        </row>
        <row r="26">
          <cell r="A26" t="str">
            <v>4301020104.107</v>
          </cell>
          <cell r="B26" t="str">
            <v>รายได้ค่ารักษาชำระเงิน IP</v>
          </cell>
          <cell r="C26">
            <v>50035207</v>
          </cell>
          <cell r="D26">
            <v>895767</v>
          </cell>
          <cell r="E26">
            <v>828682</v>
          </cell>
          <cell r="F26">
            <v>2204794</v>
          </cell>
          <cell r="G26">
            <v>256084</v>
          </cell>
          <cell r="H26">
            <v>604729</v>
          </cell>
          <cell r="I26">
            <v>244176.38</v>
          </cell>
          <cell r="J26">
            <v>3101037</v>
          </cell>
          <cell r="K26">
            <v>45669</v>
          </cell>
          <cell r="L26">
            <v>430116</v>
          </cell>
          <cell r="M26">
            <v>7454455</v>
          </cell>
          <cell r="N26">
            <v>0</v>
          </cell>
          <cell r="O26">
            <v>20244723</v>
          </cell>
          <cell r="P26">
            <v>1249542</v>
          </cell>
          <cell r="Q26">
            <v>1054215</v>
          </cell>
          <cell r="R26">
            <v>4784914</v>
          </cell>
          <cell r="S26">
            <v>1503123</v>
          </cell>
          <cell r="T26">
            <v>4644419</v>
          </cell>
          <cell r="U26">
            <v>609249</v>
          </cell>
          <cell r="V26">
            <v>607513.98</v>
          </cell>
          <cell r="W26">
            <v>57904393.659999996</v>
          </cell>
          <cell r="X26">
            <v>368022</v>
          </cell>
          <cell r="Y26">
            <v>3541330</v>
          </cell>
          <cell r="Z26">
            <v>1907599</v>
          </cell>
          <cell r="AA26">
            <v>285269</v>
          </cell>
          <cell r="AB26">
            <v>567642</v>
          </cell>
          <cell r="AC26">
            <v>5528452</v>
          </cell>
          <cell r="AD26">
            <v>2870785</v>
          </cell>
          <cell r="AE26">
            <v>539983</v>
          </cell>
          <cell r="AF26">
            <v>327990</v>
          </cell>
          <cell r="AG26">
            <v>679662</v>
          </cell>
          <cell r="AH26">
            <v>5320466</v>
          </cell>
          <cell r="AI26">
            <v>664530</v>
          </cell>
          <cell r="AJ26">
            <v>466874</v>
          </cell>
          <cell r="AK26">
            <v>142883781.5</v>
          </cell>
          <cell r="AL26">
            <v>528549</v>
          </cell>
          <cell r="AM26">
            <v>604564.5</v>
          </cell>
          <cell r="AN26">
            <v>2720893</v>
          </cell>
          <cell r="AO26">
            <v>9333640</v>
          </cell>
          <cell r="AP26">
            <v>424937</v>
          </cell>
          <cell r="AQ26">
            <v>90349</v>
          </cell>
          <cell r="AR26">
            <v>9524077</v>
          </cell>
          <cell r="AS26">
            <v>429666</v>
          </cell>
          <cell r="AT26">
            <v>3454686</v>
          </cell>
          <cell r="AU26">
            <v>2822186</v>
          </cell>
          <cell r="AV26">
            <v>699558</v>
          </cell>
          <cell r="AW26">
            <v>435293</v>
          </cell>
          <cell r="AX26">
            <v>849843</v>
          </cell>
          <cell r="AY26">
            <v>454657</v>
          </cell>
          <cell r="AZ26">
            <v>351082</v>
          </cell>
          <cell r="BA26">
            <v>12949327</v>
          </cell>
          <cell r="BB26">
            <v>586427</v>
          </cell>
          <cell r="BC26">
            <v>60802715.420000002</v>
          </cell>
          <cell r="BD26">
            <v>4860349.9400000004</v>
          </cell>
          <cell r="BE26">
            <v>482930</v>
          </cell>
          <cell r="BF26">
            <v>1224365</v>
          </cell>
          <cell r="BG26">
            <v>49567269.880000003</v>
          </cell>
          <cell r="BH26">
            <v>267804</v>
          </cell>
          <cell r="BI26">
            <v>0</v>
          </cell>
          <cell r="BJ26">
            <v>164101</v>
          </cell>
          <cell r="BK26">
            <v>0</v>
          </cell>
          <cell r="BL26">
            <v>33432657</v>
          </cell>
          <cell r="BM26">
            <v>543459</v>
          </cell>
          <cell r="BN26">
            <v>290890</v>
          </cell>
          <cell r="BO26">
            <v>1653825.3</v>
          </cell>
          <cell r="BP26">
            <v>586753</v>
          </cell>
          <cell r="BQ26">
            <v>451032</v>
          </cell>
          <cell r="BR26">
            <v>99464939</v>
          </cell>
          <cell r="BS26">
            <v>844348</v>
          </cell>
          <cell r="BT26">
            <v>878519</v>
          </cell>
          <cell r="BU26">
            <v>7752089</v>
          </cell>
          <cell r="BV26">
            <v>10764</v>
          </cell>
          <cell r="BW26">
            <v>82055</v>
          </cell>
          <cell r="BX26">
            <v>3188598</v>
          </cell>
          <cell r="BY26">
            <v>392754</v>
          </cell>
          <cell r="BZ26">
            <v>342404</v>
          </cell>
          <cell r="CA26">
            <v>334138</v>
          </cell>
          <cell r="CB26">
            <v>1094372</v>
          </cell>
          <cell r="CC26">
            <v>3391454</v>
          </cell>
          <cell r="CD26">
            <v>2575348.9</v>
          </cell>
          <cell r="CE26">
            <v>3412091</v>
          </cell>
          <cell r="CF26">
            <v>663623</v>
          </cell>
          <cell r="CG26">
            <v>145453</v>
          </cell>
          <cell r="CH26">
            <v>448856</v>
          </cell>
          <cell r="CI26">
            <v>150600</v>
          </cell>
          <cell r="CJ26">
            <v>3136441</v>
          </cell>
          <cell r="CK26">
            <v>69631</v>
          </cell>
          <cell r="CL26">
            <v>14941</v>
          </cell>
        </row>
        <row r="27">
          <cell r="A27" t="str">
            <v>4301020104.401</v>
          </cell>
          <cell r="B27" t="str">
            <v>รายได้ค่ารักษาเบิกจ่ายตรงกรมบัญชีกลาง OP</v>
          </cell>
          <cell r="C27">
            <v>64973485</v>
          </cell>
          <cell r="D27">
            <v>9348908.3599999994</v>
          </cell>
          <cell r="E27">
            <v>3613667.5</v>
          </cell>
          <cell r="F27">
            <v>2674648</v>
          </cell>
          <cell r="G27">
            <v>1062952</v>
          </cell>
          <cell r="H27">
            <v>12150186</v>
          </cell>
          <cell r="I27">
            <v>2435057.64</v>
          </cell>
          <cell r="J27">
            <v>10848367.949999999</v>
          </cell>
          <cell r="K27">
            <v>2733541</v>
          </cell>
          <cell r="L27">
            <v>1761038.24</v>
          </cell>
          <cell r="M27">
            <v>18322668.829999998</v>
          </cell>
          <cell r="N27">
            <v>0</v>
          </cell>
          <cell r="O27">
            <v>27278596</v>
          </cell>
          <cell r="P27">
            <v>3449457.55</v>
          </cell>
          <cell r="Q27">
            <v>2384415.2999999998</v>
          </cell>
          <cell r="R27">
            <v>11021973</v>
          </cell>
          <cell r="S27">
            <v>4071017</v>
          </cell>
          <cell r="T27">
            <v>5373340</v>
          </cell>
          <cell r="U27">
            <v>3060373</v>
          </cell>
          <cell r="V27">
            <v>1212004.76</v>
          </cell>
          <cell r="W27">
            <v>70111467</v>
          </cell>
          <cell r="X27">
            <v>1079524</v>
          </cell>
          <cell r="Y27">
            <v>5354107.75</v>
          </cell>
          <cell r="Z27">
            <v>2136221</v>
          </cell>
          <cell r="AA27">
            <v>1617467</v>
          </cell>
          <cell r="AB27">
            <v>2577730.5</v>
          </cell>
          <cell r="AC27">
            <v>3953287.5</v>
          </cell>
          <cell r="AD27">
            <v>10213199.199999999</v>
          </cell>
          <cell r="AE27">
            <v>3039386.11</v>
          </cell>
          <cell r="AF27">
            <v>1930725</v>
          </cell>
          <cell r="AG27">
            <v>1960694</v>
          </cell>
          <cell r="AH27">
            <v>8332144</v>
          </cell>
          <cell r="AI27">
            <v>2095722</v>
          </cell>
          <cell r="AJ27">
            <v>1583376.75</v>
          </cell>
          <cell r="AK27">
            <v>218422368.59999999</v>
          </cell>
          <cell r="AL27">
            <v>2214753</v>
          </cell>
          <cell r="AM27">
            <v>2109997.5</v>
          </cell>
          <cell r="AN27">
            <v>7653909</v>
          </cell>
          <cell r="AO27">
            <v>8555746</v>
          </cell>
          <cell r="AP27">
            <v>5414663</v>
          </cell>
          <cell r="AQ27">
            <v>1186308</v>
          </cell>
          <cell r="AR27">
            <v>30486529.75</v>
          </cell>
          <cell r="AS27">
            <v>3325980.5</v>
          </cell>
          <cell r="AT27">
            <v>21139480</v>
          </cell>
          <cell r="AU27">
            <v>6730253</v>
          </cell>
          <cell r="AV27">
            <v>1789416</v>
          </cell>
          <cell r="AW27">
            <v>1327080.5</v>
          </cell>
          <cell r="AX27">
            <v>4592639.4400000004</v>
          </cell>
          <cell r="AY27">
            <v>2764886</v>
          </cell>
          <cell r="AZ27">
            <v>2116080</v>
          </cell>
          <cell r="BA27">
            <v>43390916</v>
          </cell>
          <cell r="BB27">
            <v>1954877.26</v>
          </cell>
          <cell r="BC27">
            <v>88650279</v>
          </cell>
          <cell r="BD27">
            <v>9230252</v>
          </cell>
          <cell r="BE27">
            <v>2965201.75</v>
          </cell>
          <cell r="BF27">
            <v>2070226</v>
          </cell>
          <cell r="BG27">
            <v>43547547.170000002</v>
          </cell>
          <cell r="BH27">
            <v>892437</v>
          </cell>
          <cell r="BI27">
            <v>612966</v>
          </cell>
          <cell r="BJ27">
            <v>742635.85</v>
          </cell>
          <cell r="BK27">
            <v>781705</v>
          </cell>
          <cell r="BL27">
            <v>44493282</v>
          </cell>
          <cell r="BM27">
            <v>6053035</v>
          </cell>
          <cell r="BN27">
            <v>3421531</v>
          </cell>
          <cell r="BO27">
            <v>5874070</v>
          </cell>
          <cell r="BP27">
            <v>2791178.51</v>
          </cell>
          <cell r="BQ27">
            <v>1988776</v>
          </cell>
          <cell r="BR27">
            <v>268917459</v>
          </cell>
          <cell r="BS27">
            <v>4184425.25</v>
          </cell>
          <cell r="BT27">
            <v>3013592.72</v>
          </cell>
          <cell r="BU27">
            <v>31863852.48</v>
          </cell>
          <cell r="BV27">
            <v>1077311</v>
          </cell>
          <cell r="BW27">
            <v>2858526</v>
          </cell>
          <cell r="BX27">
            <v>19978691.75</v>
          </cell>
          <cell r="BY27">
            <v>2662702.89</v>
          </cell>
          <cell r="BZ27">
            <v>2110813.85</v>
          </cell>
          <cell r="CA27">
            <v>3824714</v>
          </cell>
          <cell r="CB27">
            <v>3397516.75</v>
          </cell>
          <cell r="CC27">
            <v>12941554.25</v>
          </cell>
          <cell r="CD27">
            <v>2715401.4</v>
          </cell>
          <cell r="CE27">
            <v>7510011.5</v>
          </cell>
          <cell r="CF27">
            <v>2492688.5</v>
          </cell>
          <cell r="CG27">
            <v>1940293</v>
          </cell>
          <cell r="CH27">
            <v>1089978.5</v>
          </cell>
          <cell r="CI27">
            <v>1777923</v>
          </cell>
          <cell r="CJ27">
            <v>15440579.5</v>
          </cell>
          <cell r="CK27">
            <v>777575</v>
          </cell>
          <cell r="CL27">
            <v>629254.39</v>
          </cell>
        </row>
        <row r="28">
          <cell r="A28" t="str">
            <v>4301020104.402</v>
          </cell>
          <cell r="B28" t="str">
            <v>รายได้ค่ารักษาเบิกจ่ายตรงกรมบัญชีกลาง IP</v>
          </cell>
          <cell r="C28">
            <v>31717518.93</v>
          </cell>
          <cell r="D28">
            <v>513395</v>
          </cell>
          <cell r="E28">
            <v>1267882.95</v>
          </cell>
          <cell r="F28">
            <v>943408</v>
          </cell>
          <cell r="G28">
            <v>220633</v>
          </cell>
          <cell r="H28">
            <v>2862447.83</v>
          </cell>
          <cell r="I28">
            <v>1040409.18</v>
          </cell>
          <cell r="J28">
            <v>2789527.71</v>
          </cell>
          <cell r="K28">
            <v>727558</v>
          </cell>
          <cell r="L28">
            <v>641033.48</v>
          </cell>
          <cell r="M28">
            <v>8240945</v>
          </cell>
          <cell r="N28">
            <v>0</v>
          </cell>
          <cell r="O28">
            <v>14814964.5</v>
          </cell>
          <cell r="P28">
            <v>1623230</v>
          </cell>
          <cell r="Q28">
            <v>1465181.92</v>
          </cell>
          <cell r="R28">
            <v>6472442.4199999999</v>
          </cell>
          <cell r="S28">
            <v>943402.11</v>
          </cell>
          <cell r="T28">
            <v>1813231</v>
          </cell>
          <cell r="U28">
            <v>1778732</v>
          </cell>
          <cell r="V28">
            <v>430087.22</v>
          </cell>
          <cell r="W28">
            <v>61919053.710000001</v>
          </cell>
          <cell r="X28">
            <v>833159</v>
          </cell>
          <cell r="Y28">
            <v>2300348</v>
          </cell>
          <cell r="Z28">
            <v>1231002</v>
          </cell>
          <cell r="AA28">
            <v>647901</v>
          </cell>
          <cell r="AB28">
            <v>545499</v>
          </cell>
          <cell r="AC28">
            <v>2302801</v>
          </cell>
          <cell r="AD28">
            <v>4294563</v>
          </cell>
          <cell r="AE28">
            <v>1416782</v>
          </cell>
          <cell r="AF28">
            <v>962522</v>
          </cell>
          <cell r="AG28">
            <v>620986</v>
          </cell>
          <cell r="AH28">
            <v>3311461</v>
          </cell>
          <cell r="AI28">
            <v>867503</v>
          </cell>
          <cell r="AJ28">
            <v>557981.86</v>
          </cell>
          <cell r="AK28">
            <v>131826976.5</v>
          </cell>
          <cell r="AL28">
            <v>748524</v>
          </cell>
          <cell r="AM28">
            <v>903316.5</v>
          </cell>
          <cell r="AN28">
            <v>9075399.3399999999</v>
          </cell>
          <cell r="AO28">
            <v>4898455.96</v>
          </cell>
          <cell r="AP28">
            <v>1881609</v>
          </cell>
          <cell r="AQ28">
            <v>307081.05</v>
          </cell>
          <cell r="AR28">
            <v>12743474</v>
          </cell>
          <cell r="AS28">
            <v>1144820</v>
          </cell>
          <cell r="AT28">
            <v>2380584.09</v>
          </cell>
          <cell r="AU28">
            <v>4597407</v>
          </cell>
          <cell r="AV28">
            <v>1020207</v>
          </cell>
          <cell r="AW28">
            <v>999041</v>
          </cell>
          <cell r="AX28">
            <v>2166384.39</v>
          </cell>
          <cell r="AY28">
            <v>605323</v>
          </cell>
          <cell r="AZ28">
            <v>792285.7</v>
          </cell>
          <cell r="BA28">
            <v>15463921</v>
          </cell>
          <cell r="BB28">
            <v>1776212.8</v>
          </cell>
          <cell r="BC28">
            <v>58900411</v>
          </cell>
          <cell r="BD28">
            <v>4055181</v>
          </cell>
          <cell r="BE28">
            <v>634476.61</v>
          </cell>
          <cell r="BF28">
            <v>615254</v>
          </cell>
          <cell r="BG28">
            <v>34872369.899999999</v>
          </cell>
          <cell r="BH28">
            <v>315118</v>
          </cell>
          <cell r="BI28">
            <v>0</v>
          </cell>
          <cell r="BJ28">
            <v>267339</v>
          </cell>
          <cell r="BK28">
            <v>0</v>
          </cell>
          <cell r="BL28">
            <v>27757867</v>
          </cell>
          <cell r="BM28">
            <v>1807794.81</v>
          </cell>
          <cell r="BN28">
            <v>1116963.71</v>
          </cell>
          <cell r="BO28">
            <v>2708402.36</v>
          </cell>
          <cell r="BP28">
            <v>1165919</v>
          </cell>
          <cell r="BQ28">
            <v>1492598.35</v>
          </cell>
          <cell r="BR28">
            <v>218488425.87</v>
          </cell>
          <cell r="BS28">
            <v>2235840.12</v>
          </cell>
          <cell r="BT28">
            <v>2397330.04</v>
          </cell>
          <cell r="BU28">
            <v>13434131.779999999</v>
          </cell>
          <cell r="BV28">
            <v>102968</v>
          </cell>
          <cell r="BW28">
            <v>1044957</v>
          </cell>
          <cell r="BX28">
            <v>4530061.25</v>
          </cell>
          <cell r="BY28">
            <v>775791.5</v>
          </cell>
          <cell r="BZ28">
            <v>506692.09</v>
          </cell>
          <cell r="CA28">
            <v>1530153</v>
          </cell>
          <cell r="CB28">
            <v>2178481</v>
          </cell>
          <cell r="CC28">
            <v>3622239</v>
          </cell>
          <cell r="CD28">
            <v>1773479</v>
          </cell>
          <cell r="CE28">
            <v>3582300.5</v>
          </cell>
          <cell r="CF28">
            <v>1038001.3</v>
          </cell>
          <cell r="CG28">
            <v>784370</v>
          </cell>
          <cell r="CH28">
            <v>607690</v>
          </cell>
          <cell r="CI28">
            <v>1085003.7</v>
          </cell>
          <cell r="CJ28">
            <v>4820285.5</v>
          </cell>
          <cell r="CK28">
            <v>98457.31</v>
          </cell>
          <cell r="CL28">
            <v>87140</v>
          </cell>
        </row>
        <row r="29">
          <cell r="A29" t="str">
            <v>4301020104.405</v>
          </cell>
          <cell r="B29" t="str">
            <v>ส่วนต่างค่ารักษาที่สูงกว่าข้อตกลงในการจ่ายตาม DRG -เบิกจ่ายตรงกรมบัญชีกลาง</v>
          </cell>
          <cell r="C29">
            <v>-5920252.4800000004</v>
          </cell>
          <cell r="D29">
            <v>-18062.48</v>
          </cell>
          <cell r="E29">
            <v>-23875.7</v>
          </cell>
          <cell r="F29">
            <v>0</v>
          </cell>
          <cell r="G29">
            <v>-16838.490000000002</v>
          </cell>
          <cell r="H29">
            <v>-383152.25</v>
          </cell>
          <cell r="I29">
            <v>-758157.17</v>
          </cell>
          <cell r="J29">
            <v>-486678.32</v>
          </cell>
          <cell r="K29">
            <v>0</v>
          </cell>
          <cell r="L29">
            <v>-83117.25</v>
          </cell>
          <cell r="M29">
            <v>-2713155.83</v>
          </cell>
          <cell r="N29">
            <v>0</v>
          </cell>
          <cell r="O29">
            <v>-2598285.2599999998</v>
          </cell>
          <cell r="P29">
            <v>-404695.37</v>
          </cell>
          <cell r="Q29">
            <v>-271317.3</v>
          </cell>
          <cell r="R29">
            <v>-1729854.71</v>
          </cell>
          <cell r="S29">
            <v>-158699.17000000001</v>
          </cell>
          <cell r="T29">
            <v>-353952.45</v>
          </cell>
          <cell r="U29">
            <v>-254225.49</v>
          </cell>
          <cell r="V29">
            <v>-106029.42</v>
          </cell>
          <cell r="W29">
            <v>-5733189.0999999996</v>
          </cell>
          <cell r="X29">
            <v>-227948.65</v>
          </cell>
          <cell r="Y29">
            <v>-415489.76</v>
          </cell>
          <cell r="Z29">
            <v>-322057.15999999997</v>
          </cell>
          <cell r="AA29">
            <v>-149006.5</v>
          </cell>
          <cell r="AB29">
            <v>-42922.52</v>
          </cell>
          <cell r="AC29">
            <v>-309682.26</v>
          </cell>
          <cell r="AD29">
            <v>-482719.59</v>
          </cell>
          <cell r="AE29">
            <v>-475661.43</v>
          </cell>
          <cell r="AF29">
            <v>-156983.29999999999</v>
          </cell>
          <cell r="AG29">
            <v>-57569.03</v>
          </cell>
          <cell r="AH29">
            <v>-330156.52</v>
          </cell>
          <cell r="AI29">
            <v>-287880.09999999998</v>
          </cell>
          <cell r="AJ29">
            <v>-50013.23</v>
          </cell>
          <cell r="AK29">
            <v>-37999808.520000003</v>
          </cell>
          <cell r="AL29">
            <v>-95145.47</v>
          </cell>
          <cell r="AM29">
            <v>-103076.83</v>
          </cell>
          <cell r="AN29">
            <v>-3068962.41</v>
          </cell>
          <cell r="AO29">
            <v>-847435.08</v>
          </cell>
          <cell r="AP29">
            <v>-238637.3</v>
          </cell>
          <cell r="AQ29">
            <v>-30071.94</v>
          </cell>
          <cell r="AR29">
            <v>-2606881.7999999998</v>
          </cell>
          <cell r="AS29">
            <v>-133855.87</v>
          </cell>
          <cell r="AT29">
            <v>-557806.07999999996</v>
          </cell>
          <cell r="AU29">
            <v>-582146.42000000004</v>
          </cell>
          <cell r="AV29">
            <v>-137855.24</v>
          </cell>
          <cell r="AW29">
            <v>-207967.06</v>
          </cell>
          <cell r="AX29">
            <v>-341736.39</v>
          </cell>
          <cell r="AY29">
            <v>-98754.6</v>
          </cell>
          <cell r="AZ29">
            <v>-73443.789999999994</v>
          </cell>
          <cell r="BA29">
            <v>-2474194.92</v>
          </cell>
          <cell r="BB29">
            <v>-378546.45</v>
          </cell>
          <cell r="BC29">
            <v>-12514667.25</v>
          </cell>
          <cell r="BD29">
            <v>-521352.28</v>
          </cell>
          <cell r="BE29">
            <v>-33119.879999999997</v>
          </cell>
          <cell r="BF29">
            <v>-10240</v>
          </cell>
          <cell r="BG29">
            <v>-5143205.17</v>
          </cell>
          <cell r="BH29">
            <v>-41627.360000000001</v>
          </cell>
          <cell r="BI29">
            <v>0</v>
          </cell>
          <cell r="BJ29">
            <v>-113962.78</v>
          </cell>
          <cell r="BK29">
            <v>0</v>
          </cell>
          <cell r="BL29">
            <v>-7104449.7000000002</v>
          </cell>
          <cell r="BM29">
            <v>-263205.74</v>
          </cell>
          <cell r="BN29">
            <v>-273224.36</v>
          </cell>
          <cell r="BO29">
            <v>-360609.09</v>
          </cell>
          <cell r="BP29">
            <v>-377697.96</v>
          </cell>
          <cell r="BQ29">
            <v>-184435.02</v>
          </cell>
          <cell r="BR29">
            <v>-34826325.109999999</v>
          </cell>
          <cell r="BS29">
            <v>-556838.04</v>
          </cell>
          <cell r="BT29">
            <v>-406929.89</v>
          </cell>
          <cell r="BU29">
            <v>-2836756.48</v>
          </cell>
          <cell r="BV29">
            <v>-7449.27</v>
          </cell>
          <cell r="BW29">
            <v>-94646.52</v>
          </cell>
          <cell r="BX29">
            <v>-1204989.48</v>
          </cell>
          <cell r="BY29">
            <v>-66253.73</v>
          </cell>
          <cell r="BZ29">
            <v>-93506.53</v>
          </cell>
          <cell r="CA29">
            <v>-320377.65999999997</v>
          </cell>
          <cell r="CB29">
            <v>-263067.53999999998</v>
          </cell>
          <cell r="CC29">
            <v>-703816.76</v>
          </cell>
          <cell r="CD29">
            <v>-223359.37</v>
          </cell>
          <cell r="CE29">
            <v>-427180.37</v>
          </cell>
          <cell r="CF29">
            <v>-186139.01</v>
          </cell>
          <cell r="CG29">
            <v>-111188.43</v>
          </cell>
          <cell r="CH29">
            <v>-80964.45</v>
          </cell>
          <cell r="CI29">
            <v>-200216.81</v>
          </cell>
          <cell r="CJ29">
            <v>-1399999.48</v>
          </cell>
          <cell r="CK29">
            <v>-82154.41</v>
          </cell>
          <cell r="CL29">
            <v>-20198.52</v>
          </cell>
        </row>
        <row r="30">
          <cell r="A30" t="str">
            <v>4301020104.406</v>
          </cell>
          <cell r="B30" t="str">
            <v>ส่วนต่างค่ารักษาที่ต่ำกว่าข้อตกลงในการจ่ายตาม DRG -เบิกจ่ายตรงกรมบัญชีกลาง</v>
          </cell>
          <cell r="C30">
            <v>6826769.4299999997</v>
          </cell>
          <cell r="D30">
            <v>77633.84</v>
          </cell>
          <cell r="E30">
            <v>222422.89</v>
          </cell>
          <cell r="F30">
            <v>0</v>
          </cell>
          <cell r="G30">
            <v>66151.98</v>
          </cell>
          <cell r="H30">
            <v>67601.48</v>
          </cell>
          <cell r="I30">
            <v>341851.83</v>
          </cell>
          <cell r="J30">
            <v>1114927.1200000001</v>
          </cell>
          <cell r="K30">
            <v>1436</v>
          </cell>
          <cell r="L30">
            <v>106160.15</v>
          </cell>
          <cell r="M30">
            <v>1079522.6599999999</v>
          </cell>
          <cell r="N30">
            <v>0</v>
          </cell>
          <cell r="O30">
            <v>2792816.59</v>
          </cell>
          <cell r="P30">
            <v>161002.82</v>
          </cell>
          <cell r="Q30">
            <v>132941.04999999999</v>
          </cell>
          <cell r="R30">
            <v>117431.39</v>
          </cell>
          <cell r="S30">
            <v>822.59</v>
          </cell>
          <cell r="T30">
            <v>149409.25</v>
          </cell>
          <cell r="U30">
            <v>49066.65</v>
          </cell>
          <cell r="V30">
            <v>104344.95</v>
          </cell>
          <cell r="W30">
            <v>9303914.8100000005</v>
          </cell>
          <cell r="X30">
            <v>114893.63</v>
          </cell>
          <cell r="Y30">
            <v>397487.88</v>
          </cell>
          <cell r="Z30">
            <v>176902.21</v>
          </cell>
          <cell r="AA30">
            <v>80251.039999999994</v>
          </cell>
          <cell r="AB30">
            <v>153295.22</v>
          </cell>
          <cell r="AC30">
            <v>324580.5</v>
          </cell>
          <cell r="AD30">
            <v>686455.95</v>
          </cell>
          <cell r="AE30">
            <v>60738.7</v>
          </cell>
          <cell r="AF30">
            <v>267729.34999999998</v>
          </cell>
          <cell r="AG30">
            <v>85452.01</v>
          </cell>
          <cell r="AH30">
            <v>611833.64</v>
          </cell>
          <cell r="AI30">
            <v>216569.87</v>
          </cell>
          <cell r="AJ30">
            <v>170920.21</v>
          </cell>
          <cell r="AK30">
            <v>20427687.260000002</v>
          </cell>
          <cell r="AL30">
            <v>164267.99</v>
          </cell>
          <cell r="AM30">
            <v>150383.76999999999</v>
          </cell>
          <cell r="AN30">
            <v>688039.93</v>
          </cell>
          <cell r="AO30">
            <v>755399.31</v>
          </cell>
          <cell r="AP30">
            <v>276904.78000000003</v>
          </cell>
          <cell r="AQ30">
            <v>71435.570000000007</v>
          </cell>
          <cell r="AR30">
            <v>934600.49</v>
          </cell>
          <cell r="AS30">
            <v>290343.17</v>
          </cell>
          <cell r="AT30">
            <v>36876.480000000003</v>
          </cell>
          <cell r="AU30">
            <v>653482.54</v>
          </cell>
          <cell r="AV30">
            <v>165261.24</v>
          </cell>
          <cell r="AW30">
            <v>98729.98</v>
          </cell>
          <cell r="AX30">
            <v>254332.43</v>
          </cell>
          <cell r="AY30">
            <v>83302.45</v>
          </cell>
          <cell r="AZ30">
            <v>163817.26999999999</v>
          </cell>
          <cell r="BA30">
            <v>4084967.96</v>
          </cell>
          <cell r="BB30">
            <v>85232.46</v>
          </cell>
          <cell r="BC30">
            <v>8227267.4800000004</v>
          </cell>
          <cell r="BD30">
            <v>1263322.82</v>
          </cell>
          <cell r="BE30">
            <v>275331.26</v>
          </cell>
          <cell r="BF30">
            <v>70110</v>
          </cell>
          <cell r="BG30">
            <v>2804947.94</v>
          </cell>
          <cell r="BH30">
            <v>60126.5</v>
          </cell>
          <cell r="BI30">
            <v>0</v>
          </cell>
          <cell r="BJ30">
            <v>32294.47</v>
          </cell>
          <cell r="BK30">
            <v>0</v>
          </cell>
          <cell r="BL30">
            <v>6709138.6200000001</v>
          </cell>
          <cell r="BM30">
            <v>201701.53</v>
          </cell>
          <cell r="BN30">
            <v>153545.63</v>
          </cell>
          <cell r="BO30">
            <v>593021.9</v>
          </cell>
          <cell r="BP30">
            <v>93636.92</v>
          </cell>
          <cell r="BQ30">
            <v>269673.82</v>
          </cell>
          <cell r="BR30">
            <v>48385482.969999999</v>
          </cell>
          <cell r="BS30">
            <v>125013.09</v>
          </cell>
          <cell r="BT30">
            <v>228625.78</v>
          </cell>
          <cell r="BU30">
            <v>3623989.91</v>
          </cell>
          <cell r="BV30">
            <v>70191.16</v>
          </cell>
          <cell r="BW30">
            <v>292688.14</v>
          </cell>
          <cell r="BX30">
            <v>621276.54</v>
          </cell>
          <cell r="BY30">
            <v>334187.21999999997</v>
          </cell>
          <cell r="BZ30">
            <v>71587.839999999997</v>
          </cell>
          <cell r="CA30">
            <v>200456.72</v>
          </cell>
          <cell r="CB30">
            <v>283870.71999999997</v>
          </cell>
          <cell r="CC30">
            <v>510017.94</v>
          </cell>
          <cell r="CD30">
            <v>322437.26</v>
          </cell>
          <cell r="CE30">
            <v>650979.87</v>
          </cell>
          <cell r="CF30">
            <v>201554.04</v>
          </cell>
          <cell r="CG30">
            <v>107415.91</v>
          </cell>
          <cell r="CH30">
            <v>97733.37</v>
          </cell>
          <cell r="CI30">
            <v>118176.83</v>
          </cell>
          <cell r="CJ30">
            <v>397186.03</v>
          </cell>
          <cell r="CK30">
            <v>36240.589999999997</v>
          </cell>
          <cell r="CL30">
            <v>27115.49</v>
          </cell>
        </row>
        <row r="31">
          <cell r="A31" t="str">
            <v>4301020104.602</v>
          </cell>
          <cell r="B31" t="str">
            <v>รายได้ค่ารักษา พรบ.รถ OP</v>
          </cell>
          <cell r="C31">
            <v>233510</v>
          </cell>
          <cell r="D31">
            <v>91600</v>
          </cell>
          <cell r="E31">
            <v>131937</v>
          </cell>
          <cell r="F31">
            <v>52645</v>
          </cell>
          <cell r="G31">
            <v>94874</v>
          </cell>
          <cell r="H31">
            <v>291817</v>
          </cell>
          <cell r="I31">
            <v>744</v>
          </cell>
          <cell r="J31">
            <v>47672</v>
          </cell>
          <cell r="K31">
            <v>130116</v>
          </cell>
          <cell r="L31">
            <v>217768</v>
          </cell>
          <cell r="M31">
            <v>315523</v>
          </cell>
          <cell r="N31">
            <v>16023</v>
          </cell>
          <cell r="O31">
            <v>640050</v>
          </cell>
          <cell r="P31">
            <v>309839</v>
          </cell>
          <cell r="Q31">
            <v>180095</v>
          </cell>
          <cell r="R31">
            <v>64241</v>
          </cell>
          <cell r="S31">
            <v>115141</v>
          </cell>
          <cell r="T31">
            <v>272970</v>
          </cell>
          <cell r="U31">
            <v>308980</v>
          </cell>
          <cell r="V31">
            <v>48084</v>
          </cell>
          <cell r="W31">
            <v>158255</v>
          </cell>
          <cell r="X31">
            <v>8946</v>
          </cell>
          <cell r="Y31">
            <v>343110</v>
          </cell>
          <cell r="Z31">
            <v>90877</v>
          </cell>
          <cell r="AA31">
            <v>74021.75</v>
          </cell>
          <cell r="AB31">
            <v>137603</v>
          </cell>
          <cell r="AC31">
            <v>66591</v>
          </cell>
          <cell r="AD31">
            <v>351718</v>
          </cell>
          <cell r="AE31">
            <v>87873</v>
          </cell>
          <cell r="AF31">
            <v>101754</v>
          </cell>
          <cell r="AG31">
            <v>129987</v>
          </cell>
          <cell r="AH31">
            <v>80596</v>
          </cell>
          <cell r="AI31">
            <v>143425</v>
          </cell>
          <cell r="AJ31">
            <v>115925</v>
          </cell>
          <cell r="AK31">
            <v>984153</v>
          </cell>
          <cell r="AL31">
            <v>194161</v>
          </cell>
          <cell r="AM31">
            <v>84631.5</v>
          </cell>
          <cell r="AN31">
            <v>233770</v>
          </cell>
          <cell r="AO31">
            <v>436318</v>
          </cell>
          <cell r="AP31">
            <v>242492</v>
          </cell>
          <cell r="AQ31">
            <v>77636</v>
          </cell>
          <cell r="AR31">
            <v>415589</v>
          </cell>
          <cell r="AS31">
            <v>203124</v>
          </cell>
          <cell r="AT31">
            <v>442498</v>
          </cell>
          <cell r="AU31">
            <v>322744</v>
          </cell>
          <cell r="AV31">
            <v>63531</v>
          </cell>
          <cell r="AW31">
            <v>157466</v>
          </cell>
          <cell r="AX31">
            <v>151079</v>
          </cell>
          <cell r="AY31">
            <v>154562</v>
          </cell>
          <cell r="AZ31">
            <v>171994</v>
          </cell>
          <cell r="BA31">
            <v>1079827</v>
          </cell>
          <cell r="BB31">
            <v>167257</v>
          </cell>
          <cell r="BC31">
            <v>428904</v>
          </cell>
          <cell r="BD31">
            <v>327788</v>
          </cell>
          <cell r="BE31">
            <v>105965</v>
          </cell>
          <cell r="BF31">
            <v>2485</v>
          </cell>
          <cell r="BG31">
            <v>223179.3</v>
          </cell>
          <cell r="BH31">
            <v>66679.5</v>
          </cell>
          <cell r="BI31">
            <v>3565</v>
          </cell>
          <cell r="BJ31">
            <v>111939</v>
          </cell>
          <cell r="BK31">
            <v>0</v>
          </cell>
          <cell r="BL31">
            <v>518243</v>
          </cell>
          <cell r="BM31">
            <v>100869</v>
          </cell>
          <cell r="BN31">
            <v>29747</v>
          </cell>
          <cell r="BO31">
            <v>542895</v>
          </cell>
          <cell r="BP31">
            <v>129414</v>
          </cell>
          <cell r="BQ31">
            <v>115738</v>
          </cell>
          <cell r="BR31">
            <v>499204</v>
          </cell>
          <cell r="BS31">
            <v>442551</v>
          </cell>
          <cell r="BT31">
            <v>179124</v>
          </cell>
          <cell r="BU31">
            <v>1032685</v>
          </cell>
          <cell r="BV31">
            <v>106891</v>
          </cell>
          <cell r="BW31">
            <v>81243</v>
          </cell>
          <cell r="BX31">
            <v>321909</v>
          </cell>
          <cell r="BY31">
            <v>105804</v>
          </cell>
          <cell r="BZ31">
            <v>34430</v>
          </cell>
          <cell r="CA31">
            <v>252152</v>
          </cell>
          <cell r="CB31">
            <v>266271</v>
          </cell>
          <cell r="CC31">
            <v>638727</v>
          </cell>
          <cell r="CD31">
            <v>205023</v>
          </cell>
          <cell r="CE31">
            <v>308150</v>
          </cell>
          <cell r="CF31">
            <v>69716</v>
          </cell>
          <cell r="CG31">
            <v>285788</v>
          </cell>
          <cell r="CH31">
            <v>239216</v>
          </cell>
          <cell r="CI31">
            <v>111296</v>
          </cell>
          <cell r="CJ31">
            <v>1367312</v>
          </cell>
          <cell r="CK31">
            <v>21264</v>
          </cell>
          <cell r="CL31">
            <v>91341</v>
          </cell>
        </row>
        <row r="32">
          <cell r="A32" t="str">
            <v>4301020104.603</v>
          </cell>
          <cell r="B32" t="str">
            <v>รายได้ค่ารักษา พรบ.รถ IP</v>
          </cell>
          <cell r="C32">
            <v>7660978</v>
          </cell>
          <cell r="D32">
            <v>56892</v>
          </cell>
          <cell r="E32">
            <v>78586</v>
          </cell>
          <cell r="F32">
            <v>25799</v>
          </cell>
          <cell r="G32">
            <v>44811</v>
          </cell>
          <cell r="H32">
            <v>102081</v>
          </cell>
          <cell r="I32">
            <v>69025</v>
          </cell>
          <cell r="J32">
            <v>263844.5</v>
          </cell>
          <cell r="K32">
            <v>103865</v>
          </cell>
          <cell r="L32">
            <v>179920</v>
          </cell>
          <cell r="M32">
            <v>588743</v>
          </cell>
          <cell r="N32">
            <v>26010</v>
          </cell>
          <cell r="O32">
            <v>9237384</v>
          </cell>
          <cell r="P32">
            <v>364674</v>
          </cell>
          <cell r="Q32">
            <v>214763</v>
          </cell>
          <cell r="R32">
            <v>742136</v>
          </cell>
          <cell r="S32">
            <v>146039.75</v>
          </cell>
          <cell r="T32">
            <v>290436</v>
          </cell>
          <cell r="U32">
            <v>588599</v>
          </cell>
          <cell r="V32">
            <v>20259</v>
          </cell>
          <cell r="W32">
            <v>16578729.699999999</v>
          </cell>
          <cell r="X32">
            <v>56806</v>
          </cell>
          <cell r="Y32">
            <v>185209</v>
          </cell>
          <cell r="Z32">
            <v>96750</v>
          </cell>
          <cell r="AA32">
            <v>60621.75</v>
          </cell>
          <cell r="AB32">
            <v>82563</v>
          </cell>
          <cell r="AC32">
            <v>74682</v>
          </cell>
          <cell r="AD32">
            <v>480793</v>
          </cell>
          <cell r="AE32">
            <v>64748</v>
          </cell>
          <cell r="AF32">
            <v>110286</v>
          </cell>
          <cell r="AG32">
            <v>100085</v>
          </cell>
          <cell r="AH32">
            <v>35955</v>
          </cell>
          <cell r="AI32">
            <v>103241</v>
          </cell>
          <cell r="AJ32">
            <v>135795</v>
          </cell>
          <cell r="AK32">
            <v>33988811</v>
          </cell>
          <cell r="AL32">
            <v>188715</v>
          </cell>
          <cell r="AM32">
            <v>104316</v>
          </cell>
          <cell r="AN32">
            <v>261476</v>
          </cell>
          <cell r="AO32">
            <v>373166</v>
          </cell>
          <cell r="AP32">
            <v>59575</v>
          </cell>
          <cell r="AQ32">
            <v>21266</v>
          </cell>
          <cell r="AR32">
            <v>2812349</v>
          </cell>
          <cell r="AS32">
            <v>229847</v>
          </cell>
          <cell r="AT32">
            <v>572742</v>
          </cell>
          <cell r="AU32">
            <v>265021</v>
          </cell>
          <cell r="AV32">
            <v>105996</v>
          </cell>
          <cell r="AW32">
            <v>137725</v>
          </cell>
          <cell r="AX32">
            <v>43547</v>
          </cell>
          <cell r="AY32">
            <v>177179</v>
          </cell>
          <cell r="AZ32">
            <v>95268</v>
          </cell>
          <cell r="BA32">
            <v>3465747</v>
          </cell>
          <cell r="BB32">
            <v>111122</v>
          </cell>
          <cell r="BC32">
            <v>16841479</v>
          </cell>
          <cell r="BD32">
            <v>334718</v>
          </cell>
          <cell r="BE32">
            <v>191814</v>
          </cell>
          <cell r="BF32">
            <v>9432</v>
          </cell>
          <cell r="BG32">
            <v>1976996.3</v>
          </cell>
          <cell r="BH32">
            <v>115231</v>
          </cell>
          <cell r="BI32">
            <v>0</v>
          </cell>
          <cell r="BJ32">
            <v>95879</v>
          </cell>
          <cell r="BK32">
            <v>0</v>
          </cell>
          <cell r="BL32">
            <v>9726157</v>
          </cell>
          <cell r="BM32">
            <v>106488</v>
          </cell>
          <cell r="BN32">
            <v>111469</v>
          </cell>
          <cell r="BO32">
            <v>277488</v>
          </cell>
          <cell r="BP32">
            <v>82156</v>
          </cell>
          <cell r="BQ32">
            <v>58597</v>
          </cell>
          <cell r="BR32">
            <v>44504022</v>
          </cell>
          <cell r="BS32">
            <v>509015</v>
          </cell>
          <cell r="BT32">
            <v>180094</v>
          </cell>
          <cell r="BU32">
            <v>2285953</v>
          </cell>
          <cell r="BV32">
            <v>8236</v>
          </cell>
          <cell r="BW32">
            <v>33685</v>
          </cell>
          <cell r="BX32">
            <v>501279</v>
          </cell>
          <cell r="BY32">
            <v>95917</v>
          </cell>
          <cell r="BZ32">
            <v>18613</v>
          </cell>
          <cell r="CA32">
            <v>204011</v>
          </cell>
          <cell r="CB32">
            <v>189101</v>
          </cell>
          <cell r="CC32">
            <v>547144</v>
          </cell>
          <cell r="CD32">
            <v>247263</v>
          </cell>
          <cell r="CE32">
            <v>652146</v>
          </cell>
          <cell r="CF32">
            <v>44351</v>
          </cell>
          <cell r="CG32">
            <v>31739</v>
          </cell>
          <cell r="CH32">
            <v>121894</v>
          </cell>
          <cell r="CI32">
            <v>74709</v>
          </cell>
          <cell r="CJ32">
            <v>1161068</v>
          </cell>
          <cell r="CK32">
            <v>18383</v>
          </cell>
          <cell r="CL32">
            <v>7098</v>
          </cell>
        </row>
        <row r="33">
          <cell r="A33" t="str">
            <v>4301020104.801</v>
          </cell>
          <cell r="B33" t="str">
            <v>รายได้ค่ารักษาเบิกจ่ายตรง- อปท. OP</v>
          </cell>
          <cell r="C33">
            <v>7173403.5700000003</v>
          </cell>
          <cell r="D33">
            <v>1666415.06</v>
          </cell>
          <cell r="E33">
            <v>441445.5</v>
          </cell>
          <cell r="F33">
            <v>347132</v>
          </cell>
          <cell r="G33">
            <v>167483</v>
          </cell>
          <cell r="H33">
            <v>1538664</v>
          </cell>
          <cell r="I33">
            <v>294373.59000000003</v>
          </cell>
          <cell r="J33">
            <v>2097217.75</v>
          </cell>
          <cell r="K33">
            <v>415456</v>
          </cell>
          <cell r="L33">
            <v>429594.42</v>
          </cell>
          <cell r="M33">
            <v>2346268.1</v>
          </cell>
          <cell r="N33">
            <v>0</v>
          </cell>
          <cell r="O33">
            <v>4355160.5</v>
          </cell>
          <cell r="P33">
            <v>635532.25</v>
          </cell>
          <cell r="Q33">
            <v>502048.5</v>
          </cell>
          <cell r="R33">
            <v>730023.25</v>
          </cell>
          <cell r="S33">
            <v>546942</v>
          </cell>
          <cell r="T33">
            <v>833470</v>
          </cell>
          <cell r="U33">
            <v>534413</v>
          </cell>
          <cell r="V33">
            <v>191860</v>
          </cell>
          <cell r="W33">
            <v>10072612.25</v>
          </cell>
          <cell r="X33">
            <v>252169</v>
          </cell>
          <cell r="Y33">
            <v>909158.17</v>
          </cell>
          <cell r="Z33">
            <v>400150</v>
          </cell>
          <cell r="AA33">
            <v>351664</v>
          </cell>
          <cell r="AB33">
            <v>437369.5</v>
          </cell>
          <cell r="AC33">
            <v>532501</v>
          </cell>
          <cell r="AD33">
            <v>1572744.5</v>
          </cell>
          <cell r="AE33">
            <v>604380.65</v>
          </cell>
          <cell r="AF33">
            <v>565101</v>
          </cell>
          <cell r="AG33">
            <v>429215.08</v>
          </cell>
          <cell r="AH33">
            <v>911148</v>
          </cell>
          <cell r="AI33">
            <v>392899</v>
          </cell>
          <cell r="AJ33">
            <v>397906.25</v>
          </cell>
          <cell r="AK33">
            <v>20358328</v>
          </cell>
          <cell r="AL33">
            <v>399514</v>
          </cell>
          <cell r="AM33">
            <v>452229</v>
          </cell>
          <cell r="AN33">
            <v>1099548</v>
          </cell>
          <cell r="AO33">
            <v>1141785</v>
          </cell>
          <cell r="AP33">
            <v>655785</v>
          </cell>
          <cell r="AQ33">
            <v>322668.5</v>
          </cell>
          <cell r="AR33">
            <v>6180957</v>
          </cell>
          <cell r="AS33">
            <v>879784.25</v>
          </cell>
          <cell r="AT33">
            <v>3725537.77</v>
          </cell>
          <cell r="AU33">
            <v>1077841</v>
          </cell>
          <cell r="AV33">
            <v>400892</v>
          </cell>
          <cell r="AW33">
            <v>197524.25</v>
          </cell>
          <cell r="AX33">
            <v>747362.7</v>
          </cell>
          <cell r="AY33">
            <v>486394</v>
          </cell>
          <cell r="AZ33">
            <v>395379</v>
          </cell>
          <cell r="BA33">
            <v>6482557</v>
          </cell>
          <cell r="BB33">
            <v>221264.39</v>
          </cell>
          <cell r="BC33">
            <v>9888531.2799999993</v>
          </cell>
          <cell r="BD33">
            <v>1065301</v>
          </cell>
          <cell r="BE33">
            <v>519879.5</v>
          </cell>
          <cell r="BF33">
            <v>241110</v>
          </cell>
          <cell r="BG33">
            <v>5827486.4299999997</v>
          </cell>
          <cell r="BH33">
            <v>129158.2</v>
          </cell>
          <cell r="BI33">
            <v>122730</v>
          </cell>
          <cell r="BJ33">
            <v>222913.25</v>
          </cell>
          <cell r="BK33">
            <v>166129</v>
          </cell>
          <cell r="BL33">
            <v>8092340</v>
          </cell>
          <cell r="BM33">
            <v>698492</v>
          </cell>
          <cell r="BN33">
            <v>497807</v>
          </cell>
          <cell r="BO33">
            <v>862840.89</v>
          </cell>
          <cell r="BP33">
            <v>591115.85</v>
          </cell>
          <cell r="BQ33">
            <v>393627</v>
          </cell>
          <cell r="BR33">
            <v>27684129</v>
          </cell>
          <cell r="BS33">
            <v>740403.25</v>
          </cell>
          <cell r="BT33">
            <v>538535.24</v>
          </cell>
          <cell r="BU33">
            <v>3793232.45</v>
          </cell>
          <cell r="BV33">
            <v>228540</v>
          </cell>
          <cell r="BW33">
            <v>512436</v>
          </cell>
          <cell r="BX33">
            <v>1731149</v>
          </cell>
          <cell r="BY33">
            <v>418480.63</v>
          </cell>
          <cell r="BZ33">
            <v>400779.45</v>
          </cell>
          <cell r="CA33">
            <v>632045</v>
          </cell>
          <cell r="CB33">
            <v>649653.75</v>
          </cell>
          <cell r="CC33">
            <v>3122787.5</v>
          </cell>
          <cell r="CD33">
            <v>479206</v>
          </cell>
          <cell r="CE33">
            <v>1434404</v>
          </cell>
          <cell r="CF33">
            <v>456918</v>
          </cell>
          <cell r="CG33">
            <v>249235</v>
          </cell>
          <cell r="CH33">
            <v>218881.5</v>
          </cell>
          <cell r="CI33">
            <v>232542</v>
          </cell>
          <cell r="CJ33">
            <v>1733761.7</v>
          </cell>
          <cell r="CK33">
            <v>188510</v>
          </cell>
          <cell r="CL33">
            <v>79035</v>
          </cell>
        </row>
        <row r="34">
          <cell r="A34" t="str">
            <v>4301020104.802</v>
          </cell>
          <cell r="B34" t="str">
            <v>รายได้ค่ารักษาเบิกจ่ายตรงอปท. IP</v>
          </cell>
          <cell r="C34">
            <v>5188164</v>
          </cell>
          <cell r="D34">
            <v>112019</v>
          </cell>
          <cell r="E34">
            <v>148880</v>
          </cell>
          <cell r="F34">
            <v>147117</v>
          </cell>
          <cell r="G34">
            <v>48995</v>
          </cell>
          <cell r="H34">
            <v>391999</v>
          </cell>
          <cell r="I34">
            <v>117349.9</v>
          </cell>
          <cell r="J34">
            <v>505052.11</v>
          </cell>
          <cell r="K34">
            <v>101047</v>
          </cell>
          <cell r="L34">
            <v>230857</v>
          </cell>
          <cell r="M34">
            <v>607657</v>
          </cell>
          <cell r="N34">
            <v>0</v>
          </cell>
          <cell r="O34">
            <v>3363725.25</v>
          </cell>
          <cell r="P34">
            <v>383477</v>
          </cell>
          <cell r="Q34">
            <v>304727.18</v>
          </cell>
          <cell r="R34">
            <v>850028.95</v>
          </cell>
          <cell r="S34">
            <v>176869</v>
          </cell>
          <cell r="T34">
            <v>486403</v>
          </cell>
          <cell r="U34">
            <v>530750</v>
          </cell>
          <cell r="V34">
            <v>116582</v>
          </cell>
          <cell r="W34">
            <v>10617026.300000001</v>
          </cell>
          <cell r="X34">
            <v>113868</v>
          </cell>
          <cell r="Y34">
            <v>226250</v>
          </cell>
          <cell r="Z34">
            <v>220438</v>
          </cell>
          <cell r="AA34">
            <v>113500</v>
          </cell>
          <cell r="AB34">
            <v>137813</v>
          </cell>
          <cell r="AC34">
            <v>317006</v>
          </cell>
          <cell r="AD34">
            <v>776187</v>
          </cell>
          <cell r="AE34">
            <v>206878</v>
          </cell>
          <cell r="AF34">
            <v>362768</v>
          </cell>
          <cell r="AG34">
            <v>222601</v>
          </cell>
          <cell r="AH34">
            <v>335594</v>
          </cell>
          <cell r="AI34">
            <v>244881</v>
          </cell>
          <cell r="AJ34">
            <v>167681</v>
          </cell>
          <cell r="AK34">
            <v>24850091</v>
          </cell>
          <cell r="AL34">
            <v>178716</v>
          </cell>
          <cell r="AM34">
            <v>229735.5</v>
          </cell>
          <cell r="AN34">
            <v>1253589</v>
          </cell>
          <cell r="AO34">
            <v>565993</v>
          </cell>
          <cell r="AP34">
            <v>146278</v>
          </cell>
          <cell r="AQ34">
            <v>158923.57999999999</v>
          </cell>
          <cell r="AR34">
            <v>1969479.46</v>
          </cell>
          <cell r="AS34">
            <v>198215</v>
          </cell>
          <cell r="AT34">
            <v>564929</v>
          </cell>
          <cell r="AU34">
            <v>982345</v>
          </cell>
          <cell r="AV34">
            <v>228087</v>
          </cell>
          <cell r="AW34">
            <v>345880</v>
          </cell>
          <cell r="AX34">
            <v>351761.53</v>
          </cell>
          <cell r="AY34">
            <v>218548</v>
          </cell>
          <cell r="AZ34">
            <v>147407</v>
          </cell>
          <cell r="BA34">
            <v>3140097.55</v>
          </cell>
          <cell r="BB34">
            <v>284344.09999999998</v>
          </cell>
          <cell r="BC34">
            <v>7874026.5999999996</v>
          </cell>
          <cell r="BD34">
            <v>656006</v>
          </cell>
          <cell r="BE34">
            <v>122150.25</v>
          </cell>
          <cell r="BF34">
            <v>432091</v>
          </cell>
          <cell r="BG34">
            <v>6176419.5</v>
          </cell>
          <cell r="BH34">
            <v>40717.5</v>
          </cell>
          <cell r="BI34">
            <v>0</v>
          </cell>
          <cell r="BJ34">
            <v>66071</v>
          </cell>
          <cell r="BK34">
            <v>0</v>
          </cell>
          <cell r="BL34">
            <v>4008383</v>
          </cell>
          <cell r="BM34">
            <v>389070</v>
          </cell>
          <cell r="BN34">
            <v>177271</v>
          </cell>
          <cell r="BO34">
            <v>345059.2</v>
          </cell>
          <cell r="BP34">
            <v>229053</v>
          </cell>
          <cell r="BQ34">
            <v>317732</v>
          </cell>
          <cell r="BR34">
            <v>33719878</v>
          </cell>
          <cell r="BS34">
            <v>270129</v>
          </cell>
          <cell r="BT34">
            <v>317777</v>
          </cell>
          <cell r="BU34">
            <v>1936154.05</v>
          </cell>
          <cell r="BV34">
            <v>2504</v>
          </cell>
          <cell r="BW34">
            <v>123898.66</v>
          </cell>
          <cell r="BX34">
            <v>403611.25</v>
          </cell>
          <cell r="BY34">
            <v>207336</v>
          </cell>
          <cell r="BZ34">
            <v>61552.5</v>
          </cell>
          <cell r="CA34">
            <v>378099</v>
          </cell>
          <cell r="CB34">
            <v>410650</v>
          </cell>
          <cell r="CC34">
            <v>744637</v>
          </cell>
          <cell r="CD34">
            <v>371900</v>
          </cell>
          <cell r="CE34">
            <v>457253.1</v>
          </cell>
          <cell r="CF34">
            <v>152887.65</v>
          </cell>
          <cell r="CG34">
            <v>80169</v>
          </cell>
          <cell r="CH34">
            <v>84930</v>
          </cell>
          <cell r="CI34">
            <v>168954</v>
          </cell>
          <cell r="CJ34">
            <v>1016140.85</v>
          </cell>
          <cell r="CK34">
            <v>14670</v>
          </cell>
          <cell r="CL34">
            <v>1162</v>
          </cell>
        </row>
        <row r="35">
          <cell r="A35" t="str">
            <v>4301020104.803</v>
          </cell>
          <cell r="B35" t="str">
            <v>ส่วนต่างค่ารักษาที่สูงกว่าข้อตกลงในการจ่ายตาม DRG -เบิกจ่ายตรง อปท.</v>
          </cell>
          <cell r="C35">
            <v>-1526351.7</v>
          </cell>
          <cell r="D35">
            <v>0</v>
          </cell>
          <cell r="E35">
            <v>-6626.6</v>
          </cell>
          <cell r="F35">
            <v>0</v>
          </cell>
          <cell r="G35">
            <v>-1775.67</v>
          </cell>
          <cell r="H35">
            <v>-69771.81</v>
          </cell>
          <cell r="I35">
            <v>-87988.95</v>
          </cell>
          <cell r="J35">
            <v>-64358.78</v>
          </cell>
          <cell r="K35">
            <v>0</v>
          </cell>
          <cell r="L35">
            <v>-35617.279999999999</v>
          </cell>
          <cell r="M35">
            <v>-162375.5</v>
          </cell>
          <cell r="N35">
            <v>0</v>
          </cell>
          <cell r="O35">
            <v>-535727.39</v>
          </cell>
          <cell r="P35">
            <v>-76222.94</v>
          </cell>
          <cell r="Q35">
            <v>-47601.67</v>
          </cell>
          <cell r="R35">
            <v>-167323.12</v>
          </cell>
          <cell r="S35">
            <v>-5136.2700000000004</v>
          </cell>
          <cell r="T35">
            <v>-150224.57</v>
          </cell>
          <cell r="U35">
            <v>-53448.22</v>
          </cell>
          <cell r="V35">
            <v>-10247.85</v>
          </cell>
          <cell r="W35">
            <v>-1965953.59</v>
          </cell>
          <cell r="X35">
            <v>-12397.91</v>
          </cell>
          <cell r="Y35">
            <v>-48748.33</v>
          </cell>
          <cell r="Z35">
            <v>-50144.08</v>
          </cell>
          <cell r="AA35">
            <v>-23106.38</v>
          </cell>
          <cell r="AB35">
            <v>-9643.59</v>
          </cell>
          <cell r="AC35">
            <v>-44567.11</v>
          </cell>
          <cell r="AD35">
            <v>-107434.53</v>
          </cell>
          <cell r="AE35">
            <v>-32534.13</v>
          </cell>
          <cell r="AF35">
            <v>-63742.95</v>
          </cell>
          <cell r="AG35">
            <v>-34550.080000000002</v>
          </cell>
          <cell r="AH35">
            <v>-40325.629999999997</v>
          </cell>
          <cell r="AI35">
            <v>-13350.43</v>
          </cell>
          <cell r="AJ35">
            <v>-911.03</v>
          </cell>
          <cell r="AK35">
            <v>-7653854.2400000002</v>
          </cell>
          <cell r="AL35">
            <v>-47274.12</v>
          </cell>
          <cell r="AM35">
            <v>-31253.59</v>
          </cell>
          <cell r="AN35">
            <v>-547865.59999999998</v>
          </cell>
          <cell r="AO35">
            <v>-84423.28</v>
          </cell>
          <cell r="AP35">
            <v>-23644.85</v>
          </cell>
          <cell r="AQ35">
            <v>-38113.199999999997</v>
          </cell>
          <cell r="AR35">
            <v>-494229.5</v>
          </cell>
          <cell r="AS35">
            <v>-32613.66</v>
          </cell>
          <cell r="AT35">
            <v>-97344.59</v>
          </cell>
          <cell r="AU35">
            <v>-145973.92000000001</v>
          </cell>
          <cell r="AV35">
            <v>-66919.89</v>
          </cell>
          <cell r="AW35">
            <v>-118529.31</v>
          </cell>
          <cell r="AX35">
            <v>-39499.64</v>
          </cell>
          <cell r="AY35">
            <v>-50558.15</v>
          </cell>
          <cell r="AZ35">
            <v>-18063.71</v>
          </cell>
          <cell r="BA35">
            <v>-551414.27</v>
          </cell>
          <cell r="BB35">
            <v>-64678.27</v>
          </cell>
          <cell r="BC35">
            <v>-1127509.3600000001</v>
          </cell>
          <cell r="BD35">
            <v>-134557.04</v>
          </cell>
          <cell r="BE35">
            <v>-1736.51</v>
          </cell>
          <cell r="BF35">
            <v>-9542.6</v>
          </cell>
          <cell r="BG35">
            <v>-730650.23</v>
          </cell>
          <cell r="BH35">
            <v>0</v>
          </cell>
          <cell r="BI35">
            <v>0</v>
          </cell>
          <cell r="BJ35">
            <v>-2772.82</v>
          </cell>
          <cell r="BK35">
            <v>0</v>
          </cell>
          <cell r="BL35">
            <v>-730554.79</v>
          </cell>
          <cell r="BM35">
            <v>-56533.96</v>
          </cell>
          <cell r="BN35">
            <v>-52665.82</v>
          </cell>
          <cell r="BO35">
            <v>-42157.51</v>
          </cell>
          <cell r="BP35">
            <v>-51562.02</v>
          </cell>
          <cell r="BQ35">
            <v>-21741.34</v>
          </cell>
          <cell r="BR35">
            <v>-6431077.1699999999</v>
          </cell>
          <cell r="BS35">
            <v>-53709.58</v>
          </cell>
          <cell r="BT35">
            <v>-49935.56</v>
          </cell>
          <cell r="BU35">
            <v>-465444.43</v>
          </cell>
          <cell r="BV35">
            <v>0</v>
          </cell>
          <cell r="BW35">
            <v>-15244.93</v>
          </cell>
          <cell r="BX35">
            <v>-65171.91</v>
          </cell>
          <cell r="BY35">
            <v>-10615.18</v>
          </cell>
          <cell r="BZ35">
            <v>-5341.28</v>
          </cell>
          <cell r="CA35">
            <v>-82015.89</v>
          </cell>
          <cell r="CB35">
            <v>-46152.55</v>
          </cell>
          <cell r="CC35">
            <v>-156918.57</v>
          </cell>
          <cell r="CD35">
            <v>-48911.95</v>
          </cell>
          <cell r="CE35">
            <v>-77066.97</v>
          </cell>
          <cell r="CF35">
            <v>-15446.95</v>
          </cell>
          <cell r="CG35">
            <v>-7887.29</v>
          </cell>
          <cell r="CH35">
            <v>-15245.46</v>
          </cell>
          <cell r="CI35">
            <v>-32969.11</v>
          </cell>
          <cell r="CJ35">
            <v>-294927.95</v>
          </cell>
          <cell r="CK35">
            <v>-13109.81</v>
          </cell>
          <cell r="CL35">
            <v>-139.44</v>
          </cell>
        </row>
        <row r="36">
          <cell r="A36" t="str">
            <v>4301020104.804</v>
          </cell>
          <cell r="B36" t="str">
            <v>ส่วนต่างค่ารักษาที่ต่ำกว่าข้อตกลงในการจ่ายตาม DRG -เบิกจ่ายตรง อปท.</v>
          </cell>
          <cell r="C36">
            <v>572198.02</v>
          </cell>
          <cell r="D36">
            <v>35533.760000000002</v>
          </cell>
          <cell r="E36">
            <v>15343.88</v>
          </cell>
          <cell r="F36">
            <v>0</v>
          </cell>
          <cell r="G36">
            <v>7508.94</v>
          </cell>
          <cell r="H36">
            <v>148428.54999999999</v>
          </cell>
          <cell r="I36">
            <v>46437.65</v>
          </cell>
          <cell r="J36">
            <v>183294.03</v>
          </cell>
          <cell r="K36">
            <v>0</v>
          </cell>
          <cell r="L36">
            <v>79956.62</v>
          </cell>
          <cell r="M36">
            <v>171727.9</v>
          </cell>
          <cell r="N36">
            <v>0</v>
          </cell>
          <cell r="O36">
            <v>434441.31</v>
          </cell>
          <cell r="P36">
            <v>27835.09</v>
          </cell>
          <cell r="Q36">
            <v>44186.37</v>
          </cell>
          <cell r="R36">
            <v>30746.3</v>
          </cell>
          <cell r="S36">
            <v>38086.9</v>
          </cell>
          <cell r="T36">
            <v>40605.79</v>
          </cell>
          <cell r="U36">
            <v>8006.8</v>
          </cell>
          <cell r="V36">
            <v>3872.49</v>
          </cell>
          <cell r="W36">
            <v>3093087.12</v>
          </cell>
          <cell r="X36">
            <v>19401.02</v>
          </cell>
          <cell r="Y36">
            <v>0</v>
          </cell>
          <cell r="Z36">
            <v>23117.89</v>
          </cell>
          <cell r="AA36">
            <v>4977.54</v>
          </cell>
          <cell r="AB36">
            <v>13556.63</v>
          </cell>
          <cell r="AC36">
            <v>39258.879999999997</v>
          </cell>
          <cell r="AD36">
            <v>129728.54</v>
          </cell>
          <cell r="AE36">
            <v>13127.57</v>
          </cell>
          <cell r="AF36">
            <v>88313.5</v>
          </cell>
          <cell r="AG36">
            <v>6137.96</v>
          </cell>
          <cell r="AH36">
            <v>64154.46</v>
          </cell>
          <cell r="AI36">
            <v>101755.88</v>
          </cell>
          <cell r="AJ36">
            <v>52817.53</v>
          </cell>
          <cell r="AK36">
            <v>3967733.03</v>
          </cell>
          <cell r="AL36">
            <v>7159.32</v>
          </cell>
          <cell r="AM36">
            <v>42276.94</v>
          </cell>
          <cell r="AN36">
            <v>130606.99</v>
          </cell>
          <cell r="AO36">
            <v>69537.710000000006</v>
          </cell>
          <cell r="AP36">
            <v>27430.720000000001</v>
          </cell>
          <cell r="AQ36">
            <v>12753.94</v>
          </cell>
          <cell r="AR36">
            <v>255627.69</v>
          </cell>
          <cell r="AS36">
            <v>25058.67</v>
          </cell>
          <cell r="AT36">
            <v>27634.720000000001</v>
          </cell>
          <cell r="AU36">
            <v>87877.72</v>
          </cell>
          <cell r="AV36">
            <v>53194.14</v>
          </cell>
          <cell r="AW36">
            <v>6641.39</v>
          </cell>
          <cell r="AX36">
            <v>63691.22</v>
          </cell>
          <cell r="AY36">
            <v>10640.44</v>
          </cell>
          <cell r="AZ36">
            <v>60801.27</v>
          </cell>
          <cell r="BA36">
            <v>945259.48</v>
          </cell>
          <cell r="BB36">
            <v>10381.35</v>
          </cell>
          <cell r="BC36">
            <v>943387.33</v>
          </cell>
          <cell r="BD36">
            <v>133297.98000000001</v>
          </cell>
          <cell r="BE36">
            <v>62531.51</v>
          </cell>
          <cell r="BF36">
            <v>22320</v>
          </cell>
          <cell r="BG36">
            <v>535376.74</v>
          </cell>
          <cell r="BH36">
            <v>13938.3</v>
          </cell>
          <cell r="BI36">
            <v>0</v>
          </cell>
          <cell r="BJ36">
            <v>0</v>
          </cell>
          <cell r="BK36">
            <v>0</v>
          </cell>
          <cell r="BL36">
            <v>1026160.85</v>
          </cell>
          <cell r="BM36">
            <v>32316.92</v>
          </cell>
          <cell r="BN36">
            <v>6405.28</v>
          </cell>
          <cell r="BO36">
            <v>61032.56</v>
          </cell>
          <cell r="BP36">
            <v>38974.769999999997</v>
          </cell>
          <cell r="BQ36">
            <v>85266.03</v>
          </cell>
          <cell r="BR36">
            <v>7207153.6100000003</v>
          </cell>
          <cell r="BS36">
            <v>13665.4</v>
          </cell>
          <cell r="BT36">
            <v>17625.88</v>
          </cell>
          <cell r="BU36">
            <v>520896.64</v>
          </cell>
          <cell r="BV36">
            <v>0</v>
          </cell>
          <cell r="BW36">
            <v>59476.61</v>
          </cell>
          <cell r="BX36">
            <v>53943.57</v>
          </cell>
          <cell r="BY36">
            <v>39015.599999999999</v>
          </cell>
          <cell r="BZ36">
            <v>12079.98</v>
          </cell>
          <cell r="CA36">
            <v>64802.78</v>
          </cell>
          <cell r="CB36">
            <v>36747.51</v>
          </cell>
          <cell r="CC36">
            <v>116632.08</v>
          </cell>
          <cell r="CD36">
            <v>60998.2</v>
          </cell>
          <cell r="CE36">
            <v>92899.9</v>
          </cell>
          <cell r="CF36">
            <v>47475.26</v>
          </cell>
          <cell r="CG36">
            <v>7254.87</v>
          </cell>
          <cell r="CH36">
            <v>25268.52</v>
          </cell>
          <cell r="CI36">
            <v>58969.45</v>
          </cell>
          <cell r="CJ36">
            <v>78187.649999999994</v>
          </cell>
          <cell r="CK36">
            <v>237</v>
          </cell>
          <cell r="CL36">
            <v>2042.62</v>
          </cell>
        </row>
        <row r="37">
          <cell r="A37" t="str">
            <v>4301020104.805</v>
          </cell>
          <cell r="B37" t="str">
            <v>รายได้ค่ารักษาเบิกจ่ายตรง- กทม. OP</v>
          </cell>
          <cell r="C37">
            <v>674209</v>
          </cell>
          <cell r="D37">
            <v>274297</v>
          </cell>
          <cell r="E37">
            <v>23608</v>
          </cell>
          <cell r="F37">
            <v>0</v>
          </cell>
          <cell r="G37">
            <v>2714</v>
          </cell>
          <cell r="H37">
            <v>24628</v>
          </cell>
          <cell r="I37">
            <v>17300.099999999999</v>
          </cell>
          <cell r="J37">
            <v>4597</v>
          </cell>
          <cell r="K37">
            <v>4293</v>
          </cell>
          <cell r="L37">
            <v>0</v>
          </cell>
          <cell r="M37">
            <v>55062</v>
          </cell>
          <cell r="N37">
            <v>0</v>
          </cell>
          <cell r="O37">
            <v>317818</v>
          </cell>
          <cell r="P37">
            <v>86887</v>
          </cell>
          <cell r="Q37">
            <v>0</v>
          </cell>
          <cell r="R37">
            <v>59217</v>
          </cell>
          <cell r="S37">
            <v>25168</v>
          </cell>
          <cell r="T37">
            <v>80129</v>
          </cell>
          <cell r="U37">
            <v>90192.8</v>
          </cell>
          <cell r="V37">
            <v>0</v>
          </cell>
          <cell r="W37">
            <v>59855</v>
          </cell>
          <cell r="X37">
            <v>0</v>
          </cell>
          <cell r="Y37">
            <v>0</v>
          </cell>
          <cell r="Z37">
            <v>13930</v>
          </cell>
          <cell r="AA37">
            <v>0</v>
          </cell>
          <cell r="AB37">
            <v>250</v>
          </cell>
          <cell r="AC37">
            <v>56848</v>
          </cell>
          <cell r="AD37">
            <v>138336</v>
          </cell>
          <cell r="AE37">
            <v>0</v>
          </cell>
          <cell r="AF37">
            <v>26709</v>
          </cell>
          <cell r="AG37">
            <v>0</v>
          </cell>
          <cell r="AH37">
            <v>34354</v>
          </cell>
          <cell r="AI37">
            <v>0</v>
          </cell>
          <cell r="AJ37">
            <v>0</v>
          </cell>
          <cell r="AK37">
            <v>2669760.5</v>
          </cell>
          <cell r="AL37">
            <v>0</v>
          </cell>
          <cell r="AM37">
            <v>33728</v>
          </cell>
          <cell r="AN37">
            <v>0</v>
          </cell>
          <cell r="AO37">
            <v>57844</v>
          </cell>
          <cell r="AP37">
            <v>0</v>
          </cell>
          <cell r="AQ37">
            <v>670</v>
          </cell>
          <cell r="AR37">
            <v>383436</v>
          </cell>
          <cell r="AS37">
            <v>0</v>
          </cell>
          <cell r="AT37">
            <v>0</v>
          </cell>
          <cell r="AU37">
            <v>77369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975996</v>
          </cell>
          <cell r="BB37">
            <v>0</v>
          </cell>
          <cell r="BC37">
            <v>80534</v>
          </cell>
          <cell r="BD37">
            <v>88482</v>
          </cell>
          <cell r="BE37">
            <v>0</v>
          </cell>
          <cell r="BF37">
            <v>0</v>
          </cell>
          <cell r="BG37">
            <v>120904.15</v>
          </cell>
          <cell r="BH37">
            <v>0</v>
          </cell>
          <cell r="BI37">
            <v>0</v>
          </cell>
          <cell r="BJ37">
            <v>0</v>
          </cell>
          <cell r="BK37">
            <v>0</v>
          </cell>
          <cell r="BL37">
            <v>331242</v>
          </cell>
          <cell r="BM37">
            <v>11504</v>
          </cell>
          <cell r="BN37">
            <v>0</v>
          </cell>
          <cell r="BO37">
            <v>65758</v>
          </cell>
          <cell r="BP37">
            <v>59645</v>
          </cell>
          <cell r="BQ37">
            <v>0</v>
          </cell>
          <cell r="BR37">
            <v>732059</v>
          </cell>
          <cell r="BS37">
            <v>0</v>
          </cell>
          <cell r="BT37">
            <v>0</v>
          </cell>
          <cell r="BU37">
            <v>1329680</v>
          </cell>
          <cell r="BV37">
            <v>0</v>
          </cell>
          <cell r="BW37">
            <v>0</v>
          </cell>
          <cell r="BX37">
            <v>0</v>
          </cell>
          <cell r="BY37">
            <v>610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9807</v>
          </cell>
          <cell r="CK37">
            <v>860</v>
          </cell>
          <cell r="CL37">
            <v>0</v>
          </cell>
        </row>
        <row r="38">
          <cell r="A38" t="str">
            <v>4301020104.806</v>
          </cell>
          <cell r="B38" t="str">
            <v>รายได้ค่ารักษาเบิกจ่ายตรง- กทม. IP</v>
          </cell>
          <cell r="C38">
            <v>302020</v>
          </cell>
          <cell r="D38">
            <v>20953</v>
          </cell>
          <cell r="E38">
            <v>20461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111884</v>
          </cell>
          <cell r="N38">
            <v>0</v>
          </cell>
          <cell r="O38">
            <v>327678</v>
          </cell>
          <cell r="P38">
            <v>48635</v>
          </cell>
          <cell r="Q38">
            <v>0</v>
          </cell>
          <cell r="R38">
            <v>168067</v>
          </cell>
          <cell r="S38">
            <v>0</v>
          </cell>
          <cell r="T38">
            <v>41904</v>
          </cell>
          <cell r="U38">
            <v>15381</v>
          </cell>
          <cell r="V38">
            <v>0</v>
          </cell>
          <cell r="W38">
            <v>190375</v>
          </cell>
          <cell r="X38">
            <v>0</v>
          </cell>
          <cell r="Y38">
            <v>47722</v>
          </cell>
          <cell r="Z38">
            <v>0</v>
          </cell>
          <cell r="AA38">
            <v>0</v>
          </cell>
          <cell r="AB38">
            <v>0</v>
          </cell>
          <cell r="AC38">
            <v>223379</v>
          </cell>
          <cell r="AD38">
            <v>180247</v>
          </cell>
          <cell r="AE38">
            <v>0</v>
          </cell>
          <cell r="AF38">
            <v>32321</v>
          </cell>
          <cell r="AG38">
            <v>19149</v>
          </cell>
          <cell r="AH38">
            <v>5406</v>
          </cell>
          <cell r="AI38">
            <v>0</v>
          </cell>
          <cell r="AJ38">
            <v>0</v>
          </cell>
          <cell r="AK38">
            <v>1896114.89</v>
          </cell>
          <cell r="AL38">
            <v>0</v>
          </cell>
          <cell r="AM38">
            <v>3411</v>
          </cell>
          <cell r="AN38">
            <v>0</v>
          </cell>
          <cell r="AO38">
            <v>37746</v>
          </cell>
          <cell r="AP38">
            <v>0</v>
          </cell>
          <cell r="AQ38">
            <v>902</v>
          </cell>
          <cell r="AR38">
            <v>605575</v>
          </cell>
          <cell r="AS38">
            <v>0</v>
          </cell>
          <cell r="AT38">
            <v>0</v>
          </cell>
          <cell r="AU38">
            <v>40267</v>
          </cell>
          <cell r="AV38">
            <v>5634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  <cell r="BA38">
            <v>74988</v>
          </cell>
          <cell r="BB38">
            <v>0</v>
          </cell>
          <cell r="BC38">
            <v>346040</v>
          </cell>
          <cell r="BD38">
            <v>82484</v>
          </cell>
          <cell r="BE38">
            <v>0</v>
          </cell>
          <cell r="BF38">
            <v>0</v>
          </cell>
          <cell r="BG38">
            <v>322699</v>
          </cell>
          <cell r="BH38">
            <v>0</v>
          </cell>
          <cell r="BI38">
            <v>0</v>
          </cell>
          <cell r="BJ38">
            <v>0</v>
          </cell>
          <cell r="BK38">
            <v>0</v>
          </cell>
          <cell r="BL38">
            <v>178042</v>
          </cell>
          <cell r="BM38">
            <v>6944</v>
          </cell>
          <cell r="BN38">
            <v>0</v>
          </cell>
          <cell r="BO38">
            <v>39969</v>
          </cell>
          <cell r="BP38">
            <v>18913</v>
          </cell>
          <cell r="BQ38">
            <v>0</v>
          </cell>
          <cell r="BR38">
            <v>816676.58</v>
          </cell>
          <cell r="BS38">
            <v>0</v>
          </cell>
          <cell r="BT38">
            <v>0</v>
          </cell>
          <cell r="BU38">
            <v>173227</v>
          </cell>
          <cell r="BV38">
            <v>0</v>
          </cell>
          <cell r="BW38">
            <v>0</v>
          </cell>
          <cell r="BX38">
            <v>0</v>
          </cell>
          <cell r="BY38">
            <v>20682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29750</v>
          </cell>
          <cell r="CE38">
            <v>0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</row>
        <row r="39">
          <cell r="A39" t="str">
            <v>4301020104.807</v>
          </cell>
          <cell r="B39" t="str">
            <v>ส่วนต่างค่ารักษาที่สูงกว่าข้อตกลงในการจ่ายตาม DRG -เบิกจ่ายตรง กทม.</v>
          </cell>
          <cell r="C39">
            <v>-37947.93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-10252.68</v>
          </cell>
          <cell r="N39">
            <v>0</v>
          </cell>
          <cell r="O39">
            <v>-36252.639999999999</v>
          </cell>
          <cell r="P39">
            <v>-8503.56</v>
          </cell>
          <cell r="Q39">
            <v>0</v>
          </cell>
          <cell r="R39">
            <v>0</v>
          </cell>
          <cell r="S39">
            <v>0</v>
          </cell>
          <cell r="T39">
            <v>-5149.32</v>
          </cell>
          <cell r="U39">
            <v>0</v>
          </cell>
          <cell r="V39">
            <v>0</v>
          </cell>
          <cell r="W39">
            <v>-421.35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-6648.82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-1081997.8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0</v>
          </cell>
          <cell r="AQ39">
            <v>0</v>
          </cell>
          <cell r="AR39">
            <v>-86094.36</v>
          </cell>
          <cell r="AS39">
            <v>0</v>
          </cell>
          <cell r="AT39">
            <v>0</v>
          </cell>
          <cell r="AU39">
            <v>-10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-12516.06</v>
          </cell>
          <cell r="BB39">
            <v>0</v>
          </cell>
          <cell r="BC39">
            <v>-12803.8</v>
          </cell>
          <cell r="BD39">
            <v>-7078.88</v>
          </cell>
          <cell r="BE39">
            <v>0</v>
          </cell>
          <cell r="BF39">
            <v>0</v>
          </cell>
          <cell r="BG39">
            <v>-30838.7</v>
          </cell>
          <cell r="BH39">
            <v>0</v>
          </cell>
          <cell r="BI39">
            <v>0</v>
          </cell>
          <cell r="BJ39">
            <v>0</v>
          </cell>
          <cell r="BK39">
            <v>0</v>
          </cell>
          <cell r="BL39">
            <v>-17005.29</v>
          </cell>
          <cell r="BM39">
            <v>0</v>
          </cell>
          <cell r="BN39">
            <v>0</v>
          </cell>
          <cell r="BO39">
            <v>-2169.7399999999998</v>
          </cell>
          <cell r="BP39">
            <v>0</v>
          </cell>
          <cell r="BQ39">
            <v>0</v>
          </cell>
          <cell r="BR39">
            <v>-17030.740000000002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-270</v>
          </cell>
          <cell r="CL39">
            <v>0</v>
          </cell>
        </row>
        <row r="40">
          <cell r="A40" t="str">
            <v>4301020104.808</v>
          </cell>
          <cell r="B40" t="str">
            <v>ส่วนต่างค่ารักษาที่ต่ำกว่าข้อตกลงในการจ่ายตาม DRG -เบิกจ่ายตรง กทม.</v>
          </cell>
          <cell r="C40">
            <v>149137.76999999999</v>
          </cell>
          <cell r="D40">
            <v>0</v>
          </cell>
          <cell r="E40">
            <v>8273.08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3768.63</v>
          </cell>
          <cell r="N40">
            <v>0</v>
          </cell>
          <cell r="O40">
            <v>24791.94</v>
          </cell>
          <cell r="P40">
            <v>4191.28</v>
          </cell>
          <cell r="Q40">
            <v>0</v>
          </cell>
          <cell r="R40">
            <v>0</v>
          </cell>
          <cell r="S40">
            <v>0</v>
          </cell>
          <cell r="T40">
            <v>5798.93</v>
          </cell>
          <cell r="U40">
            <v>0</v>
          </cell>
          <cell r="V40">
            <v>0</v>
          </cell>
          <cell r="W40">
            <v>4438.0600000000004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252.44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198460.5</v>
          </cell>
          <cell r="AL40">
            <v>0</v>
          </cell>
          <cell r="AM40">
            <v>494.98</v>
          </cell>
          <cell r="AN40">
            <v>0</v>
          </cell>
          <cell r="AO40">
            <v>3134.68</v>
          </cell>
          <cell r="AP40">
            <v>0</v>
          </cell>
          <cell r="AQ40">
            <v>0</v>
          </cell>
          <cell r="AR40">
            <v>347177.71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0</v>
          </cell>
          <cell r="BA40">
            <v>10243.82</v>
          </cell>
          <cell r="BB40">
            <v>0</v>
          </cell>
          <cell r="BC40">
            <v>48009.599999999999</v>
          </cell>
          <cell r="BD40">
            <v>0</v>
          </cell>
          <cell r="BE40">
            <v>0</v>
          </cell>
          <cell r="BF40">
            <v>0</v>
          </cell>
          <cell r="BG40">
            <v>16868.810000000001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37775.56</v>
          </cell>
          <cell r="BM40">
            <v>0</v>
          </cell>
          <cell r="BN40">
            <v>0</v>
          </cell>
          <cell r="BO40">
            <v>3240.7</v>
          </cell>
          <cell r="BP40">
            <v>0</v>
          </cell>
          <cell r="BQ40">
            <v>0</v>
          </cell>
          <cell r="BR40">
            <v>447374.69</v>
          </cell>
          <cell r="BS40">
            <v>0</v>
          </cell>
          <cell r="BT40">
            <v>0</v>
          </cell>
          <cell r="BU40">
            <v>130.22999999999999</v>
          </cell>
          <cell r="BV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G40">
            <v>0</v>
          </cell>
          <cell r="CH40">
            <v>0</v>
          </cell>
          <cell r="CI40">
            <v>1037.32</v>
          </cell>
          <cell r="CJ40">
            <v>0</v>
          </cell>
          <cell r="CK40">
            <v>0</v>
          </cell>
          <cell r="CL40">
            <v>0</v>
          </cell>
        </row>
        <row r="41">
          <cell r="A41" t="str">
            <v>4301020104.809</v>
          </cell>
          <cell r="B41" t="str">
            <v>รายได้ค่ารักษาเบิกจ่ายตรง- อปท.(พัทยา)  OP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</row>
        <row r="42">
          <cell r="A42" t="str">
            <v>4301020104.810</v>
          </cell>
          <cell r="B42" t="str">
            <v>รายได้ค่ารักษาเบิกจ่ายตรงอปท. (พัทยา)IP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</row>
        <row r="43">
          <cell r="A43" t="str">
            <v>4301020104.811</v>
          </cell>
          <cell r="B43" t="str">
            <v>ส่วนต่างค่ารักษาที่สูงกว่าข้อตกลงในการจ่ายตาม DRG -เบิกจ่ายตรง อปท.(พัทยา)</v>
          </cell>
          <cell r="C43">
            <v>0</v>
          </cell>
          <cell r="D43">
            <v>0</v>
          </cell>
          <cell r="E43">
            <v>-5.5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-34559.360000000001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-1538.06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-170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</row>
        <row r="44">
          <cell r="A44" t="str">
            <v>4301020104.812</v>
          </cell>
          <cell r="B44" t="str">
            <v>ส่วนต่างค่ารักษาที่ต่ำกว่าข้อตกลงในการจ่ายตาม DRG -เบิกจ่ายตรง อปท.(พัทยา)</v>
          </cell>
          <cell r="C44">
            <v>0</v>
          </cell>
          <cell r="D44">
            <v>0</v>
          </cell>
          <cell r="E44">
            <v>3427.84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43188.46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5873.13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13402.94</v>
          </cell>
          <cell r="CK44">
            <v>0</v>
          </cell>
          <cell r="CL44">
            <v>0</v>
          </cell>
        </row>
        <row r="45">
          <cell r="A45" t="str">
            <v>4301020105.201</v>
          </cell>
          <cell r="B45" t="str">
            <v>รายได้ค่ารักษา UC -OP  ใน CUP</v>
          </cell>
          <cell r="C45">
            <v>96128690.700000003</v>
          </cell>
          <cell r="D45">
            <v>27711420</v>
          </cell>
          <cell r="E45">
            <v>22623394</v>
          </cell>
          <cell r="F45">
            <v>18862831</v>
          </cell>
          <cell r="G45">
            <v>14615604</v>
          </cell>
          <cell r="H45">
            <v>28303171</v>
          </cell>
          <cell r="I45">
            <v>23515167.760000002</v>
          </cell>
          <cell r="J45">
            <v>47842129.649999999</v>
          </cell>
          <cell r="K45">
            <v>31301636</v>
          </cell>
          <cell r="L45">
            <v>31640877</v>
          </cell>
          <cell r="M45">
            <v>47896588</v>
          </cell>
          <cell r="N45">
            <v>0</v>
          </cell>
          <cell r="O45">
            <v>69119346</v>
          </cell>
          <cell r="P45">
            <v>35595687</v>
          </cell>
          <cell r="Q45">
            <v>29165364.510000002</v>
          </cell>
          <cell r="R45">
            <v>37556251.299999997</v>
          </cell>
          <cell r="S45">
            <v>22101383</v>
          </cell>
          <cell r="T45">
            <v>25283283.100000001</v>
          </cell>
          <cell r="U45">
            <v>25034184.5</v>
          </cell>
          <cell r="V45">
            <v>8811913.8000000007</v>
          </cell>
          <cell r="W45">
            <v>97021367.900000006</v>
          </cell>
          <cell r="X45">
            <v>14998800</v>
          </cell>
          <cell r="Y45">
            <v>47393934.740000002</v>
          </cell>
          <cell r="Z45">
            <v>30683012</v>
          </cell>
          <cell r="AA45">
            <v>9099386.8900000006</v>
          </cell>
          <cell r="AB45">
            <v>15285973</v>
          </cell>
          <cell r="AC45">
            <v>28603814.050000001</v>
          </cell>
          <cell r="AD45">
            <v>64260413.82</v>
          </cell>
          <cell r="AE45">
            <v>24357669</v>
          </cell>
          <cell r="AF45">
            <v>21838330.5</v>
          </cell>
          <cell r="AG45">
            <v>26380902</v>
          </cell>
          <cell r="AH45">
            <v>37801018</v>
          </cell>
          <cell r="AI45">
            <v>24093455</v>
          </cell>
          <cell r="AJ45">
            <v>15826707</v>
          </cell>
          <cell r="AK45">
            <v>177245267.59999999</v>
          </cell>
          <cell r="AL45">
            <v>20455987</v>
          </cell>
          <cell r="AM45">
            <v>16517329.35</v>
          </cell>
          <cell r="AN45">
            <v>46001005</v>
          </cell>
          <cell r="AO45">
            <v>41424166.159999996</v>
          </cell>
          <cell r="AP45">
            <v>28457898</v>
          </cell>
          <cell r="AQ45">
            <v>7324363</v>
          </cell>
          <cell r="AR45">
            <v>88971874</v>
          </cell>
          <cell r="AS45">
            <v>25253616</v>
          </cell>
          <cell r="AT45">
            <v>52349362.960000001</v>
          </cell>
          <cell r="AU45">
            <v>40705611</v>
          </cell>
          <cell r="AV45">
            <v>20437767.449999999</v>
          </cell>
          <cell r="AW45">
            <v>11876021.130000001</v>
          </cell>
          <cell r="AX45">
            <v>22191481.129999999</v>
          </cell>
          <cell r="AY45">
            <v>27608572.199999999</v>
          </cell>
          <cell r="AZ45">
            <v>19479173</v>
          </cell>
          <cell r="BA45">
            <v>90748836</v>
          </cell>
          <cell r="BB45">
            <v>17241379</v>
          </cell>
          <cell r="BC45">
            <v>113402803.62</v>
          </cell>
          <cell r="BD45">
            <v>41700396</v>
          </cell>
          <cell r="BE45">
            <v>14846800.5</v>
          </cell>
          <cell r="BF45">
            <v>18853673</v>
          </cell>
          <cell r="BG45">
            <v>61296870.350000001</v>
          </cell>
          <cell r="BH45">
            <v>12708652.9</v>
          </cell>
          <cell r="BI45">
            <v>6753330</v>
          </cell>
          <cell r="BJ45">
            <v>16717683</v>
          </cell>
          <cell r="BK45">
            <v>12909073</v>
          </cell>
          <cell r="BL45">
            <v>95676126.379999995</v>
          </cell>
          <cell r="BM45">
            <v>45014972.460000001</v>
          </cell>
          <cell r="BN45">
            <v>32266285</v>
          </cell>
          <cell r="BO45">
            <v>60223737.899999999</v>
          </cell>
          <cell r="BP45">
            <v>42306640.57</v>
          </cell>
          <cell r="BQ45">
            <v>20235579.129999999</v>
          </cell>
          <cell r="BR45">
            <v>219729270</v>
          </cell>
          <cell r="BS45">
            <v>39681603.759999998</v>
          </cell>
          <cell r="BT45">
            <v>28541027.859999999</v>
          </cell>
          <cell r="BU45">
            <v>75240137.239999995</v>
          </cell>
          <cell r="BV45">
            <v>5053070</v>
          </cell>
          <cell r="BW45">
            <v>26745287.699999999</v>
          </cell>
          <cell r="BX45">
            <v>75270161</v>
          </cell>
          <cell r="BY45">
            <v>21650113</v>
          </cell>
          <cell r="BZ45">
            <v>24489311</v>
          </cell>
          <cell r="CA45">
            <v>23018245</v>
          </cell>
          <cell r="CB45">
            <v>30771989</v>
          </cell>
          <cell r="CC45">
            <v>57314685.32</v>
          </cell>
          <cell r="CD45">
            <v>27903222</v>
          </cell>
          <cell r="CE45">
            <v>49592989</v>
          </cell>
          <cell r="CF45">
            <v>20217502</v>
          </cell>
          <cell r="CG45">
            <v>18438999.699999999</v>
          </cell>
          <cell r="CH45">
            <v>13932922</v>
          </cell>
          <cell r="CI45">
            <v>15818030</v>
          </cell>
          <cell r="CJ45">
            <v>80533112.150000006</v>
          </cell>
          <cell r="CK45">
            <v>12110606</v>
          </cell>
          <cell r="CL45">
            <v>10552645</v>
          </cell>
        </row>
        <row r="46">
          <cell r="A46" t="str">
            <v>4301020105.202</v>
          </cell>
          <cell r="B46" t="str">
            <v xml:space="preserve">รายได้ค่ารักษา UC-IP  </v>
          </cell>
          <cell r="C46">
            <v>245871667.27000001</v>
          </cell>
          <cell r="D46">
            <v>5986521</v>
          </cell>
          <cell r="E46">
            <v>6175866.4800000004</v>
          </cell>
          <cell r="F46">
            <v>6148646</v>
          </cell>
          <cell r="G46">
            <v>3553256</v>
          </cell>
          <cell r="H46">
            <v>8481550</v>
          </cell>
          <cell r="I46">
            <v>12351761.84</v>
          </cell>
          <cell r="J46">
            <v>37531485.75</v>
          </cell>
          <cell r="K46">
            <v>9095933</v>
          </cell>
          <cell r="L46">
            <v>11609025</v>
          </cell>
          <cell r="M46">
            <v>43658427.210000001</v>
          </cell>
          <cell r="N46">
            <v>0</v>
          </cell>
          <cell r="O46">
            <v>142478304</v>
          </cell>
          <cell r="P46">
            <v>19749626.100000001</v>
          </cell>
          <cell r="Q46">
            <v>20676788</v>
          </cell>
          <cell r="R46">
            <v>60718211.090000004</v>
          </cell>
          <cell r="S46">
            <v>10786261.5</v>
          </cell>
          <cell r="T46">
            <v>22479727.670000002</v>
          </cell>
          <cell r="U46">
            <v>13395726</v>
          </cell>
          <cell r="V46">
            <v>3774415</v>
          </cell>
          <cell r="W46">
            <v>414956425.75</v>
          </cell>
          <cell r="X46">
            <v>8190744</v>
          </cell>
          <cell r="Y46">
            <v>18428453.359999999</v>
          </cell>
          <cell r="Z46">
            <v>18624742.960000001</v>
          </cell>
          <cell r="AA46">
            <v>4092493.7</v>
          </cell>
          <cell r="AB46">
            <v>5243655</v>
          </cell>
          <cell r="AC46">
            <v>13939738.84</v>
          </cell>
          <cell r="AD46">
            <v>38072612.799999997</v>
          </cell>
          <cell r="AE46">
            <v>10807384</v>
          </cell>
          <cell r="AF46">
            <v>12855555.380000001</v>
          </cell>
          <cell r="AG46">
            <v>12116562</v>
          </cell>
          <cell r="AH46">
            <v>21622488</v>
          </cell>
          <cell r="AI46">
            <v>12092838</v>
          </cell>
          <cell r="AJ46">
            <v>7205070</v>
          </cell>
          <cell r="AK46">
            <v>728525300.05999994</v>
          </cell>
          <cell r="AL46">
            <v>13160522.76</v>
          </cell>
          <cell r="AM46">
            <v>8541734.25</v>
          </cell>
          <cell r="AN46">
            <v>37212003.609999999</v>
          </cell>
          <cell r="AO46">
            <v>33284469.690000001</v>
          </cell>
          <cell r="AP46">
            <v>11628048</v>
          </cell>
          <cell r="AQ46">
            <v>3562761.75</v>
          </cell>
          <cell r="AR46">
            <v>94432165</v>
          </cell>
          <cell r="AS46">
            <v>9467655</v>
          </cell>
          <cell r="AT46">
            <v>28938111.149999999</v>
          </cell>
          <cell r="AU46">
            <v>21846503</v>
          </cell>
          <cell r="AV46">
            <v>10117055</v>
          </cell>
          <cell r="AW46">
            <v>9779423</v>
          </cell>
          <cell r="AX46">
            <v>10858742.470000001</v>
          </cell>
          <cell r="AY46">
            <v>9941672</v>
          </cell>
          <cell r="AZ46">
            <v>9517591.8200000003</v>
          </cell>
          <cell r="BA46">
            <v>123461460.55</v>
          </cell>
          <cell r="BB46">
            <v>10443329.4</v>
          </cell>
          <cell r="BC46">
            <v>265975136.40000001</v>
          </cell>
          <cell r="BD46">
            <v>42953280.049999997</v>
          </cell>
          <cell r="BE46">
            <v>5417614.25</v>
          </cell>
          <cell r="BF46">
            <v>7649174</v>
          </cell>
          <cell r="BG46">
            <v>145154474.46000001</v>
          </cell>
          <cell r="BH46">
            <v>5882277.0099999998</v>
          </cell>
          <cell r="BI46">
            <v>0</v>
          </cell>
          <cell r="BJ46">
            <v>11598522</v>
          </cell>
          <cell r="BK46">
            <v>0</v>
          </cell>
          <cell r="BL46">
            <v>244300808.99000001</v>
          </cell>
          <cell r="BM46">
            <v>23949450.699999999</v>
          </cell>
          <cell r="BN46">
            <v>13170131.9</v>
          </cell>
          <cell r="BO46">
            <v>36097057.329999998</v>
          </cell>
          <cell r="BP46">
            <v>20913163.84</v>
          </cell>
          <cell r="BQ46">
            <v>11120634.119999999</v>
          </cell>
          <cell r="BR46">
            <v>1339230449.0599999</v>
          </cell>
          <cell r="BS46">
            <v>21892300.079999998</v>
          </cell>
          <cell r="BT46">
            <v>18484819.050000001</v>
          </cell>
          <cell r="BU46">
            <v>121171876.72</v>
          </cell>
          <cell r="BV46">
            <v>321739</v>
          </cell>
          <cell r="BW46">
            <v>10482543.08</v>
          </cell>
          <cell r="BX46">
            <v>60767587.030000001</v>
          </cell>
          <cell r="BY46">
            <v>7311574.3899999997</v>
          </cell>
          <cell r="BZ46">
            <v>6717227.29</v>
          </cell>
          <cell r="CA46">
            <v>15374048.6</v>
          </cell>
          <cell r="CB46">
            <v>19547575.760000002</v>
          </cell>
          <cell r="CC46">
            <v>47857046.399999999</v>
          </cell>
          <cell r="CD46">
            <v>24531806.789999999</v>
          </cell>
          <cell r="CE46">
            <v>42711662.159999996</v>
          </cell>
          <cell r="CF46">
            <v>9502453.6500000004</v>
          </cell>
          <cell r="CG46">
            <v>7158441.4299999997</v>
          </cell>
          <cell r="CH46">
            <v>8049770.4400000004</v>
          </cell>
          <cell r="CI46">
            <v>8808556</v>
          </cell>
          <cell r="CJ46">
            <v>69891873.030000001</v>
          </cell>
          <cell r="CK46">
            <v>3329396.96</v>
          </cell>
          <cell r="CL46">
            <v>2830372.77</v>
          </cell>
        </row>
        <row r="47">
          <cell r="A47" t="str">
            <v>4301020105.203</v>
          </cell>
          <cell r="B47" t="str">
            <v>รายได้ค่ารักษา UC - OP นอก CUP ในจังหวัด</v>
          </cell>
          <cell r="C47">
            <v>44446237</v>
          </cell>
          <cell r="D47">
            <v>1011599</v>
          </cell>
          <cell r="E47">
            <v>411334</v>
          </cell>
          <cell r="F47">
            <v>833871</v>
          </cell>
          <cell r="G47">
            <v>365301</v>
          </cell>
          <cell r="H47">
            <v>504158</v>
          </cell>
          <cell r="I47">
            <v>185823.3</v>
          </cell>
          <cell r="J47">
            <v>5414381.9000000004</v>
          </cell>
          <cell r="K47">
            <v>329812</v>
          </cell>
          <cell r="L47">
            <v>987219</v>
          </cell>
          <cell r="M47">
            <v>4001721</v>
          </cell>
          <cell r="N47">
            <v>917</v>
          </cell>
          <cell r="O47">
            <v>22762385</v>
          </cell>
          <cell r="P47">
            <v>374448</v>
          </cell>
          <cell r="Q47">
            <v>1009302</v>
          </cell>
          <cell r="R47">
            <v>2201623</v>
          </cell>
          <cell r="S47">
            <v>6346302</v>
          </cell>
          <cell r="T47">
            <v>350533.54</v>
          </cell>
          <cell r="U47">
            <v>104750</v>
          </cell>
          <cell r="V47">
            <v>5563</v>
          </cell>
          <cell r="W47">
            <v>105191305</v>
          </cell>
          <cell r="X47">
            <v>188282</v>
          </cell>
          <cell r="Y47">
            <v>467046</v>
          </cell>
          <cell r="Z47">
            <v>287619</v>
          </cell>
          <cell r="AA47">
            <v>140216</v>
          </cell>
          <cell r="AB47">
            <v>535240</v>
          </cell>
          <cell r="AC47">
            <v>207459</v>
          </cell>
          <cell r="AD47">
            <v>906486</v>
          </cell>
          <cell r="AE47">
            <v>260214</v>
          </cell>
          <cell r="AF47">
            <v>168024</v>
          </cell>
          <cell r="AG47">
            <v>198216</v>
          </cell>
          <cell r="AH47">
            <v>3013058</v>
          </cell>
          <cell r="AI47">
            <v>242016</v>
          </cell>
          <cell r="AJ47">
            <v>1185456</v>
          </cell>
          <cell r="AK47">
            <v>134144943.40000001</v>
          </cell>
          <cell r="AL47">
            <v>325374</v>
          </cell>
          <cell r="AM47">
            <v>1210721.5</v>
          </cell>
          <cell r="AN47">
            <v>1823367</v>
          </cell>
          <cell r="AO47">
            <v>1672529.7</v>
          </cell>
          <cell r="AP47">
            <v>247825</v>
          </cell>
          <cell r="AQ47">
            <v>47775</v>
          </cell>
          <cell r="AR47">
            <v>5048412</v>
          </cell>
          <cell r="AS47">
            <v>178633</v>
          </cell>
          <cell r="AT47">
            <v>1093177</v>
          </cell>
          <cell r="AU47">
            <v>425054</v>
          </cell>
          <cell r="AV47">
            <v>340580</v>
          </cell>
          <cell r="AW47">
            <v>493120</v>
          </cell>
          <cell r="AX47">
            <v>741621.56</v>
          </cell>
          <cell r="AY47">
            <v>559229</v>
          </cell>
          <cell r="AZ47">
            <v>151194</v>
          </cell>
          <cell r="BA47">
            <v>7375440</v>
          </cell>
          <cell r="BB47">
            <v>784312</v>
          </cell>
          <cell r="BC47">
            <v>27613900.920000002</v>
          </cell>
          <cell r="BD47">
            <v>7706588</v>
          </cell>
          <cell r="BE47">
            <v>761997.5</v>
          </cell>
          <cell r="BF47">
            <v>223474.9</v>
          </cell>
          <cell r="BG47">
            <v>14563443.92</v>
          </cell>
          <cell r="BH47">
            <v>12332</v>
          </cell>
          <cell r="BI47">
            <v>130688</v>
          </cell>
          <cell r="BJ47">
            <v>640226</v>
          </cell>
          <cell r="BK47">
            <v>43733</v>
          </cell>
          <cell r="BL47">
            <v>16020629</v>
          </cell>
          <cell r="BM47">
            <v>90518</v>
          </cell>
          <cell r="BN47">
            <v>34653</v>
          </cell>
          <cell r="BO47">
            <v>1349196.5</v>
          </cell>
          <cell r="BP47">
            <v>124641</v>
          </cell>
          <cell r="BQ47">
            <v>0</v>
          </cell>
          <cell r="BR47">
            <v>157190810</v>
          </cell>
          <cell r="BS47">
            <v>111878</v>
          </cell>
          <cell r="BT47">
            <v>143978</v>
          </cell>
          <cell r="BU47">
            <v>8465098.6500000004</v>
          </cell>
          <cell r="BV47">
            <v>727647</v>
          </cell>
          <cell r="BW47">
            <v>112137</v>
          </cell>
          <cell r="BX47">
            <v>3222513</v>
          </cell>
          <cell r="BY47">
            <v>28563</v>
          </cell>
          <cell r="BZ47">
            <v>56243</v>
          </cell>
          <cell r="CA47">
            <v>38129</v>
          </cell>
          <cell r="CB47">
            <v>74282</v>
          </cell>
          <cell r="CC47">
            <v>270663</v>
          </cell>
          <cell r="CD47">
            <v>964036</v>
          </cell>
          <cell r="CE47">
            <v>970818</v>
          </cell>
          <cell r="CF47">
            <v>3832</v>
          </cell>
          <cell r="CG47">
            <v>20060</v>
          </cell>
          <cell r="CH47">
            <v>40111</v>
          </cell>
          <cell r="CI47">
            <v>1048614</v>
          </cell>
          <cell r="CJ47">
            <v>227730</v>
          </cell>
          <cell r="CK47">
            <v>47182</v>
          </cell>
          <cell r="CL47">
            <v>112631</v>
          </cell>
        </row>
        <row r="48">
          <cell r="A48" t="str">
            <v>4301020105.205</v>
          </cell>
          <cell r="B48" t="str">
            <v>รายได้ค่ารักษา UC-OP  นอก CUP ต่างจังหวัด</v>
          </cell>
          <cell r="C48">
            <v>76892</v>
          </cell>
          <cell r="D48">
            <v>205978.06</v>
          </cell>
          <cell r="E48">
            <v>98202</v>
          </cell>
          <cell r="F48">
            <v>0</v>
          </cell>
          <cell r="G48">
            <v>156503</v>
          </cell>
          <cell r="H48">
            <v>0</v>
          </cell>
          <cell r="I48">
            <v>225510.22</v>
          </cell>
          <cell r="J48">
            <v>0</v>
          </cell>
          <cell r="K48">
            <v>3087</v>
          </cell>
          <cell r="L48">
            <v>0</v>
          </cell>
          <cell r="M48">
            <v>162675</v>
          </cell>
          <cell r="N48">
            <v>0</v>
          </cell>
          <cell r="O48">
            <v>27112</v>
          </cell>
          <cell r="P48">
            <v>0</v>
          </cell>
          <cell r="Q48">
            <v>661567</v>
          </cell>
          <cell r="R48">
            <v>71899</v>
          </cell>
          <cell r="S48">
            <v>2003974</v>
          </cell>
          <cell r="T48">
            <v>20456</v>
          </cell>
          <cell r="U48">
            <v>99112</v>
          </cell>
          <cell r="V48">
            <v>3620</v>
          </cell>
          <cell r="W48">
            <v>255897.2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42953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642458</v>
          </cell>
          <cell r="AH48">
            <v>0</v>
          </cell>
          <cell r="AI48">
            <v>0</v>
          </cell>
          <cell r="AJ48">
            <v>0</v>
          </cell>
          <cell r="AK48">
            <v>46639874</v>
          </cell>
          <cell r="AL48">
            <v>173891</v>
          </cell>
          <cell r="AM48">
            <v>0</v>
          </cell>
          <cell r="AN48">
            <v>21382</v>
          </cell>
          <cell r="AO48">
            <v>0</v>
          </cell>
          <cell r="AP48">
            <v>0</v>
          </cell>
          <cell r="AQ48">
            <v>0</v>
          </cell>
          <cell r="AR48">
            <v>1001467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387087</v>
          </cell>
          <cell r="AX48">
            <v>25539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5971125.1299999999</v>
          </cell>
          <cell r="BD48">
            <v>1533</v>
          </cell>
          <cell r="BE48">
            <v>0</v>
          </cell>
          <cell r="BF48">
            <v>0</v>
          </cell>
          <cell r="BG48">
            <v>1304054.5</v>
          </cell>
          <cell r="BH48">
            <v>0</v>
          </cell>
          <cell r="BI48">
            <v>0</v>
          </cell>
          <cell r="BJ48">
            <v>112117</v>
          </cell>
          <cell r="BK48">
            <v>1228</v>
          </cell>
          <cell r="BL48">
            <v>28957</v>
          </cell>
          <cell r="BM48">
            <v>55129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8552332</v>
          </cell>
          <cell r="BS48">
            <v>0</v>
          </cell>
          <cell r="BT48">
            <v>0</v>
          </cell>
          <cell r="BU48">
            <v>675</v>
          </cell>
          <cell r="BV48">
            <v>0</v>
          </cell>
          <cell r="BW48">
            <v>34151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G48">
            <v>0</v>
          </cell>
          <cell r="CH48">
            <v>34499.949999999997</v>
          </cell>
          <cell r="CI48">
            <v>0</v>
          </cell>
          <cell r="CJ48">
            <v>66028</v>
          </cell>
          <cell r="CK48">
            <v>270</v>
          </cell>
          <cell r="CL48">
            <v>0</v>
          </cell>
        </row>
        <row r="49">
          <cell r="A49" t="str">
            <v>4301020105.207</v>
          </cell>
          <cell r="B49" t="str">
            <v>รายได้ค่ารักษาUC-OP ต่างสังกัด สป.</v>
          </cell>
          <cell r="C49">
            <v>90644</v>
          </cell>
          <cell r="D49">
            <v>0</v>
          </cell>
          <cell r="E49">
            <v>21439</v>
          </cell>
          <cell r="F49">
            <v>0</v>
          </cell>
          <cell r="G49">
            <v>0</v>
          </cell>
          <cell r="H49">
            <v>300</v>
          </cell>
          <cell r="I49">
            <v>81168.179999999993</v>
          </cell>
          <cell r="J49">
            <v>10001</v>
          </cell>
          <cell r="K49">
            <v>0</v>
          </cell>
          <cell r="L49">
            <v>560</v>
          </cell>
          <cell r="M49">
            <v>28800</v>
          </cell>
          <cell r="N49">
            <v>0</v>
          </cell>
          <cell r="O49">
            <v>1328</v>
          </cell>
          <cell r="P49">
            <v>0</v>
          </cell>
          <cell r="Q49">
            <v>0</v>
          </cell>
          <cell r="R49">
            <v>172519.5</v>
          </cell>
          <cell r="S49">
            <v>600</v>
          </cell>
          <cell r="T49">
            <v>0</v>
          </cell>
          <cell r="U49">
            <v>11474</v>
          </cell>
          <cell r="V49">
            <v>1468</v>
          </cell>
          <cell r="W49">
            <v>43408.45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1471061</v>
          </cell>
          <cell r="AL49">
            <v>3021</v>
          </cell>
          <cell r="AM49">
            <v>2591</v>
          </cell>
          <cell r="AN49">
            <v>5244</v>
          </cell>
          <cell r="AO49">
            <v>28152</v>
          </cell>
          <cell r="AP49">
            <v>13577</v>
          </cell>
          <cell r="AQ49">
            <v>1304</v>
          </cell>
          <cell r="AR49">
            <v>122772</v>
          </cell>
          <cell r="AS49">
            <v>12808</v>
          </cell>
          <cell r="AT49">
            <v>36699</v>
          </cell>
          <cell r="AU49">
            <v>14561</v>
          </cell>
          <cell r="AV49">
            <v>17631</v>
          </cell>
          <cell r="AW49">
            <v>3169</v>
          </cell>
          <cell r="AX49">
            <v>0</v>
          </cell>
          <cell r="AY49">
            <v>0</v>
          </cell>
          <cell r="AZ49">
            <v>10467</v>
          </cell>
          <cell r="BA49">
            <v>0</v>
          </cell>
          <cell r="BB49">
            <v>5096</v>
          </cell>
          <cell r="BC49">
            <v>1588404.3</v>
          </cell>
          <cell r="BD49">
            <v>274877</v>
          </cell>
          <cell r="BE49">
            <v>0</v>
          </cell>
          <cell r="BF49">
            <v>0</v>
          </cell>
          <cell r="BG49">
            <v>31286</v>
          </cell>
          <cell r="BH49">
            <v>0</v>
          </cell>
          <cell r="BI49">
            <v>0</v>
          </cell>
          <cell r="BJ49">
            <v>819850</v>
          </cell>
          <cell r="BK49">
            <v>36444</v>
          </cell>
          <cell r="BL49">
            <v>145479</v>
          </cell>
          <cell r="BM49">
            <v>0</v>
          </cell>
          <cell r="BN49">
            <v>388</v>
          </cell>
          <cell r="BO49">
            <v>8317</v>
          </cell>
          <cell r="BP49">
            <v>0</v>
          </cell>
          <cell r="BQ49">
            <v>0</v>
          </cell>
          <cell r="BR49">
            <v>16518037</v>
          </cell>
          <cell r="BS49">
            <v>1306</v>
          </cell>
          <cell r="BT49">
            <v>0</v>
          </cell>
          <cell r="BU49">
            <v>2406</v>
          </cell>
          <cell r="BV49">
            <v>0</v>
          </cell>
          <cell r="BW49">
            <v>2338</v>
          </cell>
          <cell r="BX49">
            <v>6943</v>
          </cell>
          <cell r="BY49">
            <v>0</v>
          </cell>
          <cell r="BZ49">
            <v>0</v>
          </cell>
          <cell r="CA49">
            <v>1168</v>
          </cell>
          <cell r="CB49">
            <v>4369</v>
          </cell>
          <cell r="CC49">
            <v>11812</v>
          </cell>
          <cell r="CD49">
            <v>0</v>
          </cell>
          <cell r="CE49">
            <v>8890</v>
          </cell>
          <cell r="CF49">
            <v>545</v>
          </cell>
          <cell r="CG49">
            <v>0</v>
          </cell>
          <cell r="CH49">
            <v>0</v>
          </cell>
          <cell r="CI49">
            <v>0</v>
          </cell>
          <cell r="CJ49">
            <v>33143</v>
          </cell>
          <cell r="CK49">
            <v>0</v>
          </cell>
          <cell r="CL49">
            <v>0</v>
          </cell>
        </row>
        <row r="50">
          <cell r="A50" t="str">
            <v>4301020105.211</v>
          </cell>
          <cell r="B50" t="str">
            <v>รายได้กองทุน UC (งบลงทุน)</v>
          </cell>
          <cell r="C50">
            <v>12835090.41</v>
          </cell>
          <cell r="D50">
            <v>3110494.68</v>
          </cell>
          <cell r="E50">
            <v>3434362.8</v>
          </cell>
          <cell r="F50">
            <v>3343645.43</v>
          </cell>
          <cell r="G50">
            <v>895519.55</v>
          </cell>
          <cell r="H50">
            <v>2488697.96</v>
          </cell>
          <cell r="I50">
            <v>2236149.9500000002</v>
          </cell>
          <cell r="J50">
            <v>4038725.4</v>
          </cell>
          <cell r="K50">
            <v>3363392.37</v>
          </cell>
          <cell r="L50">
            <v>2146566.5699999998</v>
          </cell>
          <cell r="M50">
            <v>4525750.8099999996</v>
          </cell>
          <cell r="N50">
            <v>600000</v>
          </cell>
          <cell r="O50">
            <v>6296365.1500000004</v>
          </cell>
          <cell r="P50">
            <v>3728100.46</v>
          </cell>
          <cell r="Q50">
            <v>4411941.6100000003</v>
          </cell>
          <cell r="R50">
            <v>3676953.73</v>
          </cell>
          <cell r="S50">
            <v>2010956.62</v>
          </cell>
          <cell r="T50">
            <v>2948747.76</v>
          </cell>
          <cell r="U50">
            <v>1909206.5</v>
          </cell>
          <cell r="V50">
            <v>623453.64</v>
          </cell>
          <cell r="W50">
            <v>19031870.550000001</v>
          </cell>
          <cell r="X50">
            <v>1621000</v>
          </cell>
          <cell r="Y50">
            <v>3579722.7</v>
          </cell>
          <cell r="Z50">
            <v>3508912.97</v>
          </cell>
          <cell r="AA50">
            <v>1265670.3999999999</v>
          </cell>
          <cell r="AB50">
            <v>1362834.78</v>
          </cell>
          <cell r="AC50">
            <v>2165764.4500000002</v>
          </cell>
          <cell r="AD50">
            <v>5124105.6900000004</v>
          </cell>
          <cell r="AE50">
            <v>2816854.29</v>
          </cell>
          <cell r="AF50">
            <v>1873400</v>
          </cell>
          <cell r="AG50">
            <v>2339590.2999999998</v>
          </cell>
          <cell r="AH50">
            <v>3103264.51</v>
          </cell>
          <cell r="AI50">
            <v>2979431.07</v>
          </cell>
          <cell r="AJ50">
            <v>2150000</v>
          </cell>
          <cell r="AK50">
            <v>26150127.309999999</v>
          </cell>
          <cell r="AL50">
            <v>4531271.7699999996</v>
          </cell>
          <cell r="AM50">
            <v>2718439.31</v>
          </cell>
          <cell r="AN50">
            <v>2958659.21</v>
          </cell>
          <cell r="AO50">
            <v>4077453.29</v>
          </cell>
          <cell r="AP50">
            <v>4185962.42</v>
          </cell>
          <cell r="AQ50">
            <v>902047.68</v>
          </cell>
          <cell r="AR50">
            <v>8856353.2799999993</v>
          </cell>
          <cell r="AS50">
            <v>2565685.69</v>
          </cell>
          <cell r="AT50">
            <v>5435814.79</v>
          </cell>
          <cell r="AU50">
            <v>5474916.7000000002</v>
          </cell>
          <cell r="AV50">
            <v>1750000</v>
          </cell>
          <cell r="AW50">
            <v>1357004.12</v>
          </cell>
          <cell r="AX50">
            <v>2268067.23</v>
          </cell>
          <cell r="AY50">
            <v>4989526.82</v>
          </cell>
          <cell r="AZ50">
            <v>2383264.66</v>
          </cell>
          <cell r="BA50">
            <v>11335871.52</v>
          </cell>
          <cell r="BB50">
            <v>3593802.85</v>
          </cell>
          <cell r="BC50">
            <v>14371653.73</v>
          </cell>
          <cell r="BD50">
            <v>4326851.75</v>
          </cell>
          <cell r="BE50">
            <v>1264255.1299999999</v>
          </cell>
          <cell r="BF50">
            <v>1087471.55</v>
          </cell>
          <cell r="BG50">
            <v>11624125.939999999</v>
          </cell>
          <cell r="BH50">
            <v>844200</v>
          </cell>
          <cell r="BI50">
            <v>967363.36</v>
          </cell>
          <cell r="BJ50">
            <v>1623300.91</v>
          </cell>
          <cell r="BK50">
            <v>1034633.5</v>
          </cell>
          <cell r="BL50">
            <v>11427705.369999999</v>
          </cell>
          <cell r="BM50">
            <v>4135869.5</v>
          </cell>
          <cell r="BN50">
            <v>2281094.4700000002</v>
          </cell>
          <cell r="BO50">
            <v>5344122.58</v>
          </cell>
          <cell r="BP50">
            <v>3293902.11</v>
          </cell>
          <cell r="BQ50">
            <v>2086614.94</v>
          </cell>
          <cell r="BR50">
            <v>55190826.590000004</v>
          </cell>
          <cell r="BS50">
            <v>3185822.98</v>
          </cell>
          <cell r="BT50">
            <v>3022641.76</v>
          </cell>
          <cell r="BU50">
            <v>7390765.4199999999</v>
          </cell>
          <cell r="BV50">
            <v>357989.58</v>
          </cell>
          <cell r="BW50">
            <v>4082629.32</v>
          </cell>
          <cell r="BX50">
            <v>5755892.2999999998</v>
          </cell>
          <cell r="BY50">
            <v>1258918.3600000001</v>
          </cell>
          <cell r="BZ50">
            <v>1965549.58</v>
          </cell>
          <cell r="CA50">
            <v>2122100</v>
          </cell>
          <cell r="CB50">
            <v>2860401.15</v>
          </cell>
          <cell r="CC50">
            <v>5347146.32</v>
          </cell>
          <cell r="CD50">
            <v>3204286.94</v>
          </cell>
          <cell r="CE50">
            <v>5366150.0199999996</v>
          </cell>
          <cell r="CF50">
            <v>1396064.27</v>
          </cell>
          <cell r="CG50">
            <v>1279232.9099999999</v>
          </cell>
          <cell r="CH50">
            <v>1082518.1499999999</v>
          </cell>
          <cell r="CI50">
            <v>1332618.08</v>
          </cell>
          <cell r="CJ50">
            <v>9249784.5899999999</v>
          </cell>
          <cell r="CK50">
            <v>1067951.3700000001</v>
          </cell>
          <cell r="CL50">
            <v>878000</v>
          </cell>
        </row>
        <row r="51">
          <cell r="A51" t="str">
            <v>4301020105.214</v>
          </cell>
          <cell r="B51" t="str">
            <v>รายได้กองทุน UC - OP แบบเหมาจ่ายต่อผู้มีสิทธิ</v>
          </cell>
          <cell r="C51">
            <v>0</v>
          </cell>
          <cell r="D51">
            <v>9501684.0800000001</v>
          </cell>
          <cell r="E51">
            <v>19048682.920000002</v>
          </cell>
          <cell r="F51">
            <v>9456811.6500000004</v>
          </cell>
          <cell r="G51">
            <v>7054390.0800000001</v>
          </cell>
          <cell r="H51">
            <v>6182126.2599999998</v>
          </cell>
          <cell r="I51">
            <v>4547533.63</v>
          </cell>
          <cell r="J51">
            <v>0</v>
          </cell>
          <cell r="K51">
            <v>15043004.49</v>
          </cell>
          <cell r="L51">
            <v>8009394.6299999999</v>
          </cell>
          <cell r="M51">
            <v>9580492.6500000004</v>
          </cell>
          <cell r="N51">
            <v>332514.15999999997</v>
          </cell>
          <cell r="O51">
            <v>9803747.0999999996</v>
          </cell>
          <cell r="P51">
            <v>6519991.5199999996</v>
          </cell>
          <cell r="Q51">
            <v>16459709.26</v>
          </cell>
          <cell r="R51">
            <v>20353701.510000002</v>
          </cell>
          <cell r="S51">
            <v>10880543.109999999</v>
          </cell>
          <cell r="T51">
            <v>7195595.6100000003</v>
          </cell>
          <cell r="U51">
            <v>11891755.369999999</v>
          </cell>
          <cell r="V51">
            <v>6864127.1799999997</v>
          </cell>
          <cell r="W51">
            <v>0</v>
          </cell>
          <cell r="X51">
            <v>7445024.7599999998</v>
          </cell>
          <cell r="Y51">
            <v>0</v>
          </cell>
          <cell r="Z51">
            <v>7022113.1100000003</v>
          </cell>
          <cell r="AA51">
            <v>631146.86</v>
          </cell>
          <cell r="AB51">
            <v>3185909.41</v>
          </cell>
          <cell r="AC51">
            <v>0</v>
          </cell>
          <cell r="AD51">
            <v>10513903.880000001</v>
          </cell>
          <cell r="AE51">
            <v>3765670.9</v>
          </cell>
          <cell r="AF51">
            <v>2418812.5</v>
          </cell>
          <cell r="AG51">
            <v>0</v>
          </cell>
          <cell r="AH51">
            <v>9632476.1300000008</v>
          </cell>
          <cell r="AI51">
            <v>4778363.3499999996</v>
          </cell>
          <cell r="AJ51">
            <v>3080996.37</v>
          </cell>
          <cell r="AK51">
            <v>0</v>
          </cell>
          <cell r="AL51">
            <v>10555761.33</v>
          </cell>
          <cell r="AM51">
            <v>7911432.7400000002</v>
          </cell>
          <cell r="AN51">
            <v>3176785.52</v>
          </cell>
          <cell r="AO51">
            <v>0</v>
          </cell>
          <cell r="AP51">
            <v>7449777.3099999996</v>
          </cell>
          <cell r="AQ51">
            <v>3595341.61</v>
          </cell>
          <cell r="AR51">
            <v>361356.57</v>
          </cell>
          <cell r="AS51">
            <v>4746344.1900000004</v>
          </cell>
          <cell r="AT51">
            <v>0</v>
          </cell>
          <cell r="AU51">
            <v>2221769.4300000002</v>
          </cell>
          <cell r="AV51">
            <v>5501599.8700000001</v>
          </cell>
          <cell r="AW51">
            <v>7664455.5199999996</v>
          </cell>
          <cell r="AX51">
            <v>2826073.94</v>
          </cell>
          <cell r="AY51">
            <v>243400</v>
          </cell>
          <cell r="AZ51">
            <v>5155824.16</v>
          </cell>
          <cell r="BA51">
            <v>0</v>
          </cell>
          <cell r="BB51">
            <v>8586555.0600000005</v>
          </cell>
          <cell r="BC51">
            <v>0</v>
          </cell>
          <cell r="BD51">
            <v>39490.720000000001</v>
          </cell>
          <cell r="BE51">
            <v>6212971.4299999997</v>
          </cell>
          <cell r="BF51">
            <v>1711981.85</v>
          </cell>
          <cell r="BG51">
            <v>0</v>
          </cell>
          <cell r="BH51">
            <v>0</v>
          </cell>
          <cell r="BI51">
            <v>5757357.9900000002</v>
          </cell>
          <cell r="BJ51">
            <v>16864045.140000001</v>
          </cell>
          <cell r="BK51">
            <v>14393965.16</v>
          </cell>
          <cell r="BL51">
            <v>21695349.719999999</v>
          </cell>
          <cell r="BM51">
            <v>10493415.25</v>
          </cell>
          <cell r="BN51">
            <v>8082645.4900000002</v>
          </cell>
          <cell r="BO51">
            <v>26313101.649999999</v>
          </cell>
          <cell r="BP51">
            <v>11800282.41</v>
          </cell>
          <cell r="BQ51">
            <v>11317762.800000001</v>
          </cell>
          <cell r="BR51">
            <v>0</v>
          </cell>
          <cell r="BS51">
            <v>8015926.8700000001</v>
          </cell>
          <cell r="BT51">
            <v>18300602.670000002</v>
          </cell>
          <cell r="BU51">
            <v>0</v>
          </cell>
          <cell r="BV51">
            <v>2043027.59</v>
          </cell>
          <cell r="BW51">
            <v>9660164.0199999996</v>
          </cell>
          <cell r="BX51">
            <v>3215737.95</v>
          </cell>
          <cell r="BY51">
            <v>3810365.81</v>
          </cell>
          <cell r="BZ51">
            <v>8653216.0999999996</v>
          </cell>
          <cell r="CA51">
            <v>12533110.140000001</v>
          </cell>
          <cell r="CB51">
            <v>7712388.6900000004</v>
          </cell>
          <cell r="CC51">
            <v>14955993.09</v>
          </cell>
          <cell r="CD51">
            <v>15256350.359999999</v>
          </cell>
          <cell r="CE51">
            <v>24923875.760000002</v>
          </cell>
          <cell r="CF51">
            <v>6313319.4699999997</v>
          </cell>
          <cell r="CG51">
            <v>8876736.1099999994</v>
          </cell>
          <cell r="CH51">
            <v>11163113.220000001</v>
          </cell>
          <cell r="CI51">
            <v>6604118.6200000001</v>
          </cell>
          <cell r="CJ51">
            <v>1002812.05</v>
          </cell>
          <cell r="CK51">
            <v>8327300.7599999998</v>
          </cell>
          <cell r="CL51">
            <v>5556105.6900000004</v>
          </cell>
        </row>
        <row r="52">
          <cell r="A52" t="str">
            <v>4301020105.215</v>
          </cell>
          <cell r="B52" t="str">
            <v>รายได้กองทุน UC-OP ตามเกณฑ์คุณภาพผลงานบริการ</v>
          </cell>
          <cell r="C52">
            <v>176291.03</v>
          </cell>
          <cell r="D52">
            <v>35864.46</v>
          </cell>
          <cell r="E52">
            <v>0</v>
          </cell>
          <cell r="F52">
            <v>0</v>
          </cell>
          <cell r="G52">
            <v>21328.67</v>
          </cell>
          <cell r="H52">
            <v>3850</v>
          </cell>
          <cell r="I52">
            <v>0</v>
          </cell>
          <cell r="J52">
            <v>299388.83</v>
          </cell>
          <cell r="K52">
            <v>0</v>
          </cell>
          <cell r="L52">
            <v>46459.22</v>
          </cell>
          <cell r="M52">
            <v>120125.75999999999</v>
          </cell>
          <cell r="N52">
            <v>61520.69</v>
          </cell>
          <cell r="O52">
            <v>1832044.62</v>
          </cell>
          <cell r="P52">
            <v>39692</v>
          </cell>
          <cell r="Q52">
            <v>0</v>
          </cell>
          <cell r="R52">
            <v>0</v>
          </cell>
          <cell r="S52">
            <v>419133.56</v>
          </cell>
          <cell r="T52">
            <v>0</v>
          </cell>
          <cell r="U52">
            <v>459682.82</v>
          </cell>
          <cell r="V52">
            <v>190361.23</v>
          </cell>
          <cell r="W52">
            <v>33360.46</v>
          </cell>
          <cell r="X52">
            <v>174222.75</v>
          </cell>
          <cell r="Y52">
            <v>905399.77</v>
          </cell>
          <cell r="Z52">
            <v>316302.7</v>
          </cell>
          <cell r="AA52">
            <v>42172.08</v>
          </cell>
          <cell r="AB52">
            <v>70820.47</v>
          </cell>
          <cell r="AC52">
            <v>4953.49</v>
          </cell>
          <cell r="AD52">
            <v>324425.40000000002</v>
          </cell>
          <cell r="AE52">
            <v>427790.9</v>
          </cell>
          <cell r="AF52">
            <v>10053.34</v>
          </cell>
          <cell r="AG52">
            <v>29429.53</v>
          </cell>
          <cell r="AH52">
            <v>95152.9</v>
          </cell>
          <cell r="AI52">
            <v>157819.32</v>
          </cell>
          <cell r="AJ52">
            <v>10316.67</v>
          </cell>
          <cell r="AK52">
            <v>1303306.94</v>
          </cell>
          <cell r="AL52">
            <v>1043784.54</v>
          </cell>
          <cell r="AM52">
            <v>597046.02</v>
          </cell>
          <cell r="AN52">
            <v>1526989.98</v>
          </cell>
          <cell r="AO52">
            <v>126767.89</v>
          </cell>
          <cell r="AP52">
            <v>0</v>
          </cell>
          <cell r="AQ52">
            <v>0</v>
          </cell>
          <cell r="AR52">
            <v>2547620.0499999998</v>
          </cell>
          <cell r="AS52">
            <v>0</v>
          </cell>
          <cell r="AT52">
            <v>618618.89</v>
          </cell>
          <cell r="AU52">
            <v>1347058.47</v>
          </cell>
          <cell r="AV52">
            <v>0</v>
          </cell>
          <cell r="AW52">
            <v>278648.94</v>
          </cell>
          <cell r="AX52">
            <v>680745.07</v>
          </cell>
          <cell r="AY52">
            <v>1012521.59</v>
          </cell>
          <cell r="AZ52">
            <v>355234.47</v>
          </cell>
          <cell r="BA52">
            <v>2565370.71</v>
          </cell>
          <cell r="BB52">
            <v>357551.97</v>
          </cell>
          <cell r="BC52">
            <v>0</v>
          </cell>
          <cell r="BD52">
            <v>348283.5</v>
          </cell>
          <cell r="BE52">
            <v>31536.95</v>
          </cell>
          <cell r="BF52">
            <v>509717.1</v>
          </cell>
          <cell r="BG52">
            <v>2927767.25</v>
          </cell>
          <cell r="BH52">
            <v>0</v>
          </cell>
          <cell r="BI52">
            <v>33696.22</v>
          </cell>
          <cell r="BJ52">
            <v>42595.23</v>
          </cell>
          <cell r="BK52">
            <v>355819.58</v>
          </cell>
          <cell r="BL52">
            <v>400558.06</v>
          </cell>
          <cell r="BM52">
            <v>218550.26</v>
          </cell>
          <cell r="BN52">
            <v>132878.92000000001</v>
          </cell>
          <cell r="BO52">
            <v>163562.04</v>
          </cell>
          <cell r="BP52">
            <v>35963.4</v>
          </cell>
          <cell r="BQ52">
            <v>96938.19</v>
          </cell>
          <cell r="BR52">
            <v>266982.61</v>
          </cell>
          <cell r="BS52">
            <v>693434.3</v>
          </cell>
          <cell r="BT52">
            <v>168474.32</v>
          </cell>
          <cell r="BU52">
            <v>35890.620000000003</v>
          </cell>
          <cell r="BV52">
            <v>730706.23</v>
          </cell>
          <cell r="BW52">
            <v>72413.19</v>
          </cell>
          <cell r="BX52">
            <v>0</v>
          </cell>
          <cell r="BY52">
            <v>0</v>
          </cell>
          <cell r="BZ52">
            <v>171273.07</v>
          </cell>
          <cell r="CA52">
            <v>172904.61</v>
          </cell>
          <cell r="CB52">
            <v>0</v>
          </cell>
          <cell r="CC52">
            <v>87700.21</v>
          </cell>
          <cell r="CD52">
            <v>0</v>
          </cell>
          <cell r="CE52">
            <v>0</v>
          </cell>
          <cell r="CF52">
            <v>97686.98</v>
          </cell>
          <cell r="CG52">
            <v>22435.49</v>
          </cell>
          <cell r="CH52">
            <v>28853.14</v>
          </cell>
          <cell r="CI52">
            <v>0</v>
          </cell>
          <cell r="CJ52">
            <v>317367.58</v>
          </cell>
          <cell r="CK52">
            <v>0</v>
          </cell>
          <cell r="CL52">
            <v>61404.32</v>
          </cell>
        </row>
        <row r="53">
          <cell r="A53" t="str">
            <v>4301020105.217</v>
          </cell>
          <cell r="B53" t="str">
            <v>รายได้กองทุน UC - P&amp;P แบบเหมาจ่ายต่อผู้มีสิทธิ</v>
          </cell>
          <cell r="C53">
            <v>14030182.789999999</v>
          </cell>
          <cell r="D53">
            <v>10085161.57</v>
          </cell>
          <cell r="E53">
            <v>10946679.810000001</v>
          </cell>
          <cell r="F53">
            <v>7454327.7699999996</v>
          </cell>
          <cell r="G53">
            <v>5341786.75</v>
          </cell>
          <cell r="H53">
            <v>9078777.8300000001</v>
          </cell>
          <cell r="I53">
            <v>9092263.2699999996</v>
          </cell>
          <cell r="J53">
            <v>12336361.17</v>
          </cell>
          <cell r="K53">
            <v>3605065.89</v>
          </cell>
          <cell r="L53">
            <v>10532593.550000001</v>
          </cell>
          <cell r="M53">
            <v>13432942.49</v>
          </cell>
          <cell r="N53">
            <v>0</v>
          </cell>
          <cell r="O53">
            <v>13822417.09</v>
          </cell>
          <cell r="P53">
            <v>3448318.68</v>
          </cell>
          <cell r="Q53">
            <v>7214150.71</v>
          </cell>
          <cell r="R53">
            <v>8324271.0499999998</v>
          </cell>
          <cell r="S53">
            <v>5584668.9299999997</v>
          </cell>
          <cell r="T53">
            <v>5089598.88</v>
          </cell>
          <cell r="U53">
            <v>2870205.68</v>
          </cell>
          <cell r="V53">
            <v>1183664.71</v>
          </cell>
          <cell r="W53">
            <v>22609506.559999999</v>
          </cell>
          <cell r="X53">
            <v>5660843.5899999999</v>
          </cell>
          <cell r="Y53">
            <v>11900687.699999999</v>
          </cell>
          <cell r="Z53">
            <v>5281340.82</v>
          </cell>
          <cell r="AA53">
            <v>2736787.23</v>
          </cell>
          <cell r="AB53">
            <v>2390941.86</v>
          </cell>
          <cell r="AC53">
            <v>3605379.87</v>
          </cell>
          <cell r="AD53">
            <v>7207978.4699999997</v>
          </cell>
          <cell r="AE53">
            <v>7671918.2699999996</v>
          </cell>
          <cell r="AF53">
            <v>6081980.9400000004</v>
          </cell>
          <cell r="AG53">
            <v>3796548.44</v>
          </cell>
          <cell r="AH53">
            <v>12138940.369999999</v>
          </cell>
          <cell r="AI53">
            <v>8274043.8099999996</v>
          </cell>
          <cell r="AJ53">
            <v>5232757.29</v>
          </cell>
          <cell r="AK53">
            <v>38636157.619999997</v>
          </cell>
          <cell r="AL53">
            <v>7540633.2400000002</v>
          </cell>
          <cell r="AM53">
            <v>5035591.6399999997</v>
          </cell>
          <cell r="AN53">
            <v>11761222.27</v>
          </cell>
          <cell r="AO53">
            <v>2975483.55</v>
          </cell>
          <cell r="AP53">
            <v>9644909.4800000004</v>
          </cell>
          <cell r="AQ53">
            <v>2545643.81</v>
          </cell>
          <cell r="AR53">
            <v>2393680.7200000002</v>
          </cell>
          <cell r="AS53">
            <v>7593779.9400000004</v>
          </cell>
          <cell r="AT53">
            <v>11529331.619999999</v>
          </cell>
          <cell r="AU53">
            <v>10488765.15</v>
          </cell>
          <cell r="AV53">
            <v>6031952.3399999999</v>
          </cell>
          <cell r="AW53">
            <v>4562784.01</v>
          </cell>
          <cell r="AX53">
            <v>6580197.0300000003</v>
          </cell>
          <cell r="AY53">
            <v>7711065.29</v>
          </cell>
          <cell r="AZ53">
            <v>3122093.93</v>
          </cell>
          <cell r="BA53">
            <v>11858692.99</v>
          </cell>
          <cell r="BB53">
            <v>5939232.1500000004</v>
          </cell>
          <cell r="BC53">
            <v>17268012.050000001</v>
          </cell>
          <cell r="BD53">
            <v>8163164.8799999999</v>
          </cell>
          <cell r="BE53">
            <v>3956185.33</v>
          </cell>
          <cell r="BF53">
            <v>5167553.13</v>
          </cell>
          <cell r="BG53">
            <v>8402286.9900000002</v>
          </cell>
          <cell r="BH53">
            <v>4007020.67</v>
          </cell>
          <cell r="BI53">
            <v>749156.63</v>
          </cell>
          <cell r="BJ53">
            <v>5142971.05</v>
          </cell>
          <cell r="BK53">
            <v>4419910.1100000003</v>
          </cell>
          <cell r="BL53">
            <v>23500516.98</v>
          </cell>
          <cell r="BM53">
            <v>11776331.98</v>
          </cell>
          <cell r="BN53">
            <v>6963155.21</v>
          </cell>
          <cell r="BO53">
            <v>5141941.79</v>
          </cell>
          <cell r="BP53">
            <v>7450899.46</v>
          </cell>
          <cell r="BQ53">
            <v>4969216.18</v>
          </cell>
          <cell r="BR53">
            <v>37113328.369999997</v>
          </cell>
          <cell r="BS53">
            <v>3695779.42</v>
          </cell>
          <cell r="BT53">
            <v>4852977.3099999996</v>
          </cell>
          <cell r="BU53">
            <v>10155720.970000001</v>
          </cell>
          <cell r="BV53">
            <v>2711802.91</v>
          </cell>
          <cell r="BW53">
            <v>3620046.77</v>
          </cell>
          <cell r="BX53">
            <v>10481262.33</v>
          </cell>
          <cell r="BY53">
            <v>6207210.2699999996</v>
          </cell>
          <cell r="BZ53">
            <v>4121962.33</v>
          </cell>
          <cell r="CA53">
            <v>2161849.46</v>
          </cell>
          <cell r="CB53">
            <v>9889702.1099999994</v>
          </cell>
          <cell r="CC53">
            <v>7953465.4699999997</v>
          </cell>
          <cell r="CD53">
            <v>6515199.25</v>
          </cell>
          <cell r="CE53">
            <v>4784004.16</v>
          </cell>
          <cell r="CF53">
            <v>2576406.9700000002</v>
          </cell>
          <cell r="CG53">
            <v>3068621.66</v>
          </cell>
          <cell r="CH53">
            <v>3157367.83</v>
          </cell>
          <cell r="CI53">
            <v>2315879.2999999998</v>
          </cell>
          <cell r="CJ53">
            <v>20476261.350000001</v>
          </cell>
          <cell r="CK53">
            <v>870251.11</v>
          </cell>
          <cell r="CL53">
            <v>2410310.54</v>
          </cell>
        </row>
        <row r="54">
          <cell r="A54" t="str">
            <v>4301020105.222</v>
          </cell>
          <cell r="B54" t="str">
            <v>รายได้กองทุน UC เฉพาะโรคอื่น</v>
          </cell>
          <cell r="C54">
            <v>12697344.58</v>
          </cell>
          <cell r="D54">
            <v>886153.56</v>
          </cell>
          <cell r="E54">
            <v>882443.06</v>
          </cell>
          <cell r="F54">
            <v>836862.26</v>
          </cell>
          <cell r="G54">
            <v>422413.29</v>
          </cell>
          <cell r="H54">
            <v>1274151.74</v>
          </cell>
          <cell r="I54">
            <v>3003758.31</v>
          </cell>
          <cell r="J54">
            <v>1538951.83</v>
          </cell>
          <cell r="K54">
            <v>981269.83</v>
          </cell>
          <cell r="L54">
            <v>1230315.2</v>
          </cell>
          <cell r="M54">
            <v>2812333.22</v>
          </cell>
          <cell r="N54">
            <v>22200</v>
          </cell>
          <cell r="O54">
            <v>4658293.29</v>
          </cell>
          <cell r="P54">
            <v>666753.69999999995</v>
          </cell>
          <cell r="Q54">
            <v>1532023.7</v>
          </cell>
          <cell r="R54">
            <v>1840493</v>
          </cell>
          <cell r="S54">
            <v>174073.08</v>
          </cell>
          <cell r="T54">
            <v>120373.56</v>
          </cell>
          <cell r="U54">
            <v>1805184.91</v>
          </cell>
          <cell r="V54">
            <v>407209.44</v>
          </cell>
          <cell r="W54">
            <v>17298649.84</v>
          </cell>
          <cell r="X54">
            <v>586943.9</v>
          </cell>
          <cell r="Y54">
            <v>1872773.28</v>
          </cell>
          <cell r="Z54">
            <v>888789.55</v>
          </cell>
          <cell r="AA54">
            <v>356619.36</v>
          </cell>
          <cell r="AB54">
            <v>618412.49</v>
          </cell>
          <cell r="AC54">
            <v>990693.5</v>
          </cell>
          <cell r="AD54">
            <v>2281273.13</v>
          </cell>
          <cell r="AE54">
            <v>926201.8</v>
          </cell>
          <cell r="AF54">
            <v>699936.25</v>
          </cell>
          <cell r="AG54">
            <v>3876788.66</v>
          </cell>
          <cell r="AH54">
            <v>1398061.57</v>
          </cell>
          <cell r="AI54">
            <v>777261</v>
          </cell>
          <cell r="AJ54">
            <v>572772.69999999995</v>
          </cell>
          <cell r="AK54">
            <v>16574719.109999999</v>
          </cell>
          <cell r="AL54">
            <v>608364.84</v>
          </cell>
          <cell r="AM54">
            <v>539893.66</v>
          </cell>
          <cell r="AN54">
            <v>611242.69999999995</v>
          </cell>
          <cell r="AO54">
            <v>2922545.26</v>
          </cell>
          <cell r="AP54">
            <v>1211926.6100000001</v>
          </cell>
          <cell r="AQ54">
            <v>243611.79</v>
          </cell>
          <cell r="AR54">
            <v>2376721.4700000002</v>
          </cell>
          <cell r="AS54">
            <v>792742.53</v>
          </cell>
          <cell r="AT54">
            <v>5726448.21</v>
          </cell>
          <cell r="AU54">
            <v>1489056.98</v>
          </cell>
          <cell r="AV54">
            <v>443838.98</v>
          </cell>
          <cell r="AW54">
            <v>484112.7</v>
          </cell>
          <cell r="AX54">
            <v>606491.16</v>
          </cell>
          <cell r="AY54">
            <v>756924.39</v>
          </cell>
          <cell r="AZ54">
            <v>511774.9</v>
          </cell>
          <cell r="BA54">
            <v>9035327.1999999993</v>
          </cell>
          <cell r="BB54">
            <v>437589.58</v>
          </cell>
          <cell r="BC54">
            <v>9259758.7899999991</v>
          </cell>
          <cell r="BD54">
            <v>510797.58</v>
          </cell>
          <cell r="BE54">
            <v>864990.18</v>
          </cell>
          <cell r="BF54">
            <v>2502713.73</v>
          </cell>
          <cell r="BG54">
            <v>6315935.54</v>
          </cell>
          <cell r="BH54">
            <v>740576.27</v>
          </cell>
          <cell r="BI54">
            <v>557347</v>
          </cell>
          <cell r="BJ54">
            <v>61128.01</v>
          </cell>
          <cell r="BK54">
            <v>669841</v>
          </cell>
          <cell r="BL54">
            <v>7478133.3099999996</v>
          </cell>
          <cell r="BM54">
            <v>2091613.17</v>
          </cell>
          <cell r="BN54">
            <v>1233067.77</v>
          </cell>
          <cell r="BO54">
            <v>1830109.5</v>
          </cell>
          <cell r="BP54">
            <v>1571398.97</v>
          </cell>
          <cell r="BQ54">
            <v>1370215.19</v>
          </cell>
          <cell r="BR54">
            <v>22314407.300000001</v>
          </cell>
          <cell r="BS54">
            <v>205266.55</v>
          </cell>
          <cell r="BT54">
            <v>1771126.17</v>
          </cell>
          <cell r="BU54">
            <v>1269457.8999999999</v>
          </cell>
          <cell r="BV54">
            <v>20440</v>
          </cell>
          <cell r="BW54">
            <v>814998.17</v>
          </cell>
          <cell r="BX54">
            <v>2454440.09</v>
          </cell>
          <cell r="BY54">
            <v>849013.85</v>
          </cell>
          <cell r="BZ54">
            <v>837272.72</v>
          </cell>
          <cell r="CA54">
            <v>707541.96</v>
          </cell>
          <cell r="CB54">
            <v>1132484.8999999999</v>
          </cell>
          <cell r="CC54">
            <v>1884885.38</v>
          </cell>
          <cell r="CD54">
            <v>986830.62</v>
          </cell>
          <cell r="CE54">
            <v>1569822.03</v>
          </cell>
          <cell r="CF54">
            <v>556953.30000000005</v>
          </cell>
          <cell r="CG54">
            <v>683117.75</v>
          </cell>
          <cell r="CH54">
            <v>412821.72</v>
          </cell>
          <cell r="CI54">
            <v>620911.37</v>
          </cell>
          <cell r="CJ54">
            <v>2376566.67</v>
          </cell>
          <cell r="CK54">
            <v>361557.07</v>
          </cell>
          <cell r="CL54">
            <v>427004.36</v>
          </cell>
        </row>
        <row r="55">
          <cell r="A55" t="str">
            <v>4301020105.223</v>
          </cell>
          <cell r="B55" t="str">
            <v>รายได้กองทุน P&amp;P อื่น</v>
          </cell>
          <cell r="C55">
            <v>65000</v>
          </cell>
          <cell r="D55">
            <v>0</v>
          </cell>
          <cell r="E55">
            <v>80000</v>
          </cell>
          <cell r="F55">
            <v>20000</v>
          </cell>
          <cell r="G55">
            <v>159019.66</v>
          </cell>
          <cell r="H55">
            <v>100000</v>
          </cell>
          <cell r="I55">
            <v>435696.82</v>
          </cell>
          <cell r="J55">
            <v>280837</v>
          </cell>
          <cell r="K55">
            <v>170000</v>
          </cell>
          <cell r="L55">
            <v>40560</v>
          </cell>
          <cell r="M55">
            <v>35417</v>
          </cell>
          <cell r="N55">
            <v>200397</v>
          </cell>
          <cell r="O55">
            <v>2130118.9500000002</v>
          </cell>
          <cell r="P55">
            <v>2065702.84</v>
          </cell>
          <cell r="Q55">
            <v>2674303.38</v>
          </cell>
          <cell r="R55">
            <v>25198215.640000001</v>
          </cell>
          <cell r="S55">
            <v>303613</v>
          </cell>
          <cell r="T55">
            <v>573979.56999999995</v>
          </cell>
          <cell r="U55">
            <v>640896.26</v>
          </cell>
          <cell r="V55">
            <v>859346.45</v>
          </cell>
          <cell r="W55">
            <v>1290144</v>
          </cell>
          <cell r="X55">
            <v>0</v>
          </cell>
          <cell r="Y55">
            <v>1468971.13</v>
          </cell>
          <cell r="Z55">
            <v>100000</v>
          </cell>
          <cell r="AA55">
            <v>0</v>
          </cell>
          <cell r="AB55">
            <v>3250804.93</v>
          </cell>
          <cell r="AC55">
            <v>120000</v>
          </cell>
          <cell r="AD55">
            <v>0</v>
          </cell>
          <cell r="AE55">
            <v>0</v>
          </cell>
          <cell r="AF55">
            <v>0</v>
          </cell>
          <cell r="AG55">
            <v>7500</v>
          </cell>
          <cell r="AH55">
            <v>1853846</v>
          </cell>
          <cell r="AI55">
            <v>197164</v>
          </cell>
          <cell r="AJ55">
            <v>77717.279999999999</v>
          </cell>
          <cell r="AK55">
            <v>2192149.2999999998</v>
          </cell>
          <cell r="AL55">
            <v>963120.28</v>
          </cell>
          <cell r="AM55">
            <v>0</v>
          </cell>
          <cell r="AN55">
            <v>3999106.81</v>
          </cell>
          <cell r="AO55">
            <v>0</v>
          </cell>
          <cell r="AP55">
            <v>20000</v>
          </cell>
          <cell r="AQ55">
            <v>347702.29</v>
          </cell>
          <cell r="AR55">
            <v>802191.77</v>
          </cell>
          <cell r="AS55">
            <v>20000</v>
          </cell>
          <cell r="AT55">
            <v>2041859.7</v>
          </cell>
          <cell r="AU55">
            <v>1358571.29</v>
          </cell>
          <cell r="AV55">
            <v>20000</v>
          </cell>
          <cell r="AW55">
            <v>864469.15</v>
          </cell>
          <cell r="AX55">
            <v>28214</v>
          </cell>
          <cell r="AY55">
            <v>25000</v>
          </cell>
          <cell r="AZ55">
            <v>0</v>
          </cell>
          <cell r="BA55">
            <v>509750</v>
          </cell>
          <cell r="BB55">
            <v>857822.05</v>
          </cell>
          <cell r="BC55">
            <v>4190733.95</v>
          </cell>
          <cell r="BD55">
            <v>2308687.5</v>
          </cell>
          <cell r="BE55">
            <v>430752.74</v>
          </cell>
          <cell r="BF55">
            <v>27489</v>
          </cell>
          <cell r="BG55">
            <v>1357579.4</v>
          </cell>
          <cell r="BH55">
            <v>20000</v>
          </cell>
          <cell r="BI55">
            <v>0</v>
          </cell>
          <cell r="BJ55">
            <v>0</v>
          </cell>
          <cell r="BK55">
            <v>0</v>
          </cell>
          <cell r="BL55">
            <v>100000</v>
          </cell>
          <cell r="BM55">
            <v>557515.87</v>
          </cell>
          <cell r="BN55">
            <v>1926156.81</v>
          </cell>
          <cell r="BO55">
            <v>269440</v>
          </cell>
          <cell r="BP55">
            <v>2269248.2999999998</v>
          </cell>
          <cell r="BQ55">
            <v>1230792.92</v>
          </cell>
          <cell r="BR55">
            <v>4706163.7</v>
          </cell>
          <cell r="BS55">
            <v>2169355.15</v>
          </cell>
          <cell r="BT55">
            <v>0</v>
          </cell>
          <cell r="BU55">
            <v>3478355.27</v>
          </cell>
          <cell r="BV55">
            <v>181284</v>
          </cell>
          <cell r="BW55">
            <v>0</v>
          </cell>
          <cell r="BX55">
            <v>15000</v>
          </cell>
          <cell r="BY55">
            <v>115863</v>
          </cell>
          <cell r="BZ55">
            <v>60000</v>
          </cell>
          <cell r="CA55">
            <v>541188.01</v>
          </cell>
          <cell r="CB55">
            <v>63400</v>
          </cell>
          <cell r="CC55">
            <v>2148267.14</v>
          </cell>
          <cell r="CD55">
            <v>0</v>
          </cell>
          <cell r="CE55">
            <v>0</v>
          </cell>
          <cell r="CF55">
            <v>30000</v>
          </cell>
          <cell r="CG55">
            <v>133757.01999999999</v>
          </cell>
          <cell r="CH55">
            <v>0</v>
          </cell>
          <cell r="CI55">
            <v>0</v>
          </cell>
          <cell r="CJ55">
            <v>147500</v>
          </cell>
          <cell r="CK55">
            <v>173167</v>
          </cell>
          <cell r="CL55">
            <v>233735</v>
          </cell>
        </row>
        <row r="56">
          <cell r="A56" t="str">
            <v>4301020105.228</v>
          </cell>
          <cell r="B56" t="str">
            <v xml:space="preserve">รายได้กองทุน UC อื่น </v>
          </cell>
          <cell r="C56">
            <v>1296670.5</v>
          </cell>
          <cell r="D56">
            <v>804177.18</v>
          </cell>
          <cell r="E56">
            <v>540760.61</v>
          </cell>
          <cell r="F56">
            <v>983059.61</v>
          </cell>
          <cell r="G56">
            <v>303817.55</v>
          </cell>
          <cell r="H56">
            <v>1210746</v>
          </cell>
          <cell r="I56">
            <v>59845.4</v>
          </cell>
          <cell r="J56">
            <v>1093112.75</v>
          </cell>
          <cell r="K56">
            <v>332388.09999999998</v>
          </cell>
          <cell r="L56">
            <v>456017.85</v>
          </cell>
          <cell r="M56">
            <v>2387726.34</v>
          </cell>
          <cell r="N56">
            <v>160000</v>
          </cell>
          <cell r="O56">
            <v>522363.82</v>
          </cell>
          <cell r="P56">
            <v>376626.54</v>
          </cell>
          <cell r="Q56">
            <v>100450</v>
          </cell>
          <cell r="R56">
            <v>1561362.78</v>
          </cell>
          <cell r="S56">
            <v>153206</v>
          </cell>
          <cell r="T56">
            <v>1018330.35</v>
          </cell>
          <cell r="U56">
            <v>204975.83</v>
          </cell>
          <cell r="V56">
            <v>2910</v>
          </cell>
          <cell r="W56">
            <v>4271451.04</v>
          </cell>
          <cell r="X56">
            <v>357124.04</v>
          </cell>
          <cell r="Y56">
            <v>140313.42000000001</v>
          </cell>
          <cell r="Z56">
            <v>1170477.76</v>
          </cell>
          <cell r="AA56">
            <v>331849.49</v>
          </cell>
          <cell r="AB56">
            <v>147184.35999999999</v>
          </cell>
          <cell r="AC56">
            <v>335583.57</v>
          </cell>
          <cell r="AD56">
            <v>843873.9</v>
          </cell>
          <cell r="AE56">
            <v>528085</v>
          </cell>
          <cell r="AF56">
            <v>649116.42000000004</v>
          </cell>
          <cell r="AG56">
            <v>397751.23</v>
          </cell>
          <cell r="AH56">
            <v>1720455.38</v>
          </cell>
          <cell r="AI56">
            <v>815971.51</v>
          </cell>
          <cell r="AJ56">
            <v>340880.52</v>
          </cell>
          <cell r="AK56">
            <v>7498087.9299999997</v>
          </cell>
          <cell r="AL56">
            <v>1028256.69</v>
          </cell>
          <cell r="AM56">
            <v>839098.17</v>
          </cell>
          <cell r="AN56">
            <v>3280236.85</v>
          </cell>
          <cell r="AO56">
            <v>1038710</v>
          </cell>
          <cell r="AP56">
            <v>2624723.58</v>
          </cell>
          <cell r="AQ56">
            <v>871554.51</v>
          </cell>
          <cell r="AR56">
            <v>4533962.9000000004</v>
          </cell>
          <cell r="AS56">
            <v>1932773.29</v>
          </cell>
          <cell r="AT56">
            <v>1208434</v>
          </cell>
          <cell r="AU56">
            <v>2032124.41</v>
          </cell>
          <cell r="AV56">
            <v>1529419.12</v>
          </cell>
          <cell r="AW56">
            <v>626077.89</v>
          </cell>
          <cell r="AX56">
            <v>1940490.33</v>
          </cell>
          <cell r="AY56">
            <v>1705027.1</v>
          </cell>
          <cell r="AZ56">
            <v>2750806.9</v>
          </cell>
          <cell r="BA56">
            <v>4977818.57</v>
          </cell>
          <cell r="BB56">
            <v>508795.96</v>
          </cell>
          <cell r="BC56">
            <v>2104623.4900000002</v>
          </cell>
          <cell r="BD56">
            <v>2418009.58</v>
          </cell>
          <cell r="BE56">
            <v>523528.44</v>
          </cell>
          <cell r="BF56">
            <v>2055611.28</v>
          </cell>
          <cell r="BG56">
            <v>2185070.25</v>
          </cell>
          <cell r="BH56">
            <v>2158633.08</v>
          </cell>
          <cell r="BI56">
            <v>266781.44</v>
          </cell>
          <cell r="BJ56">
            <v>486408.86</v>
          </cell>
          <cell r="BK56">
            <v>480264.56</v>
          </cell>
          <cell r="BL56">
            <v>1362750</v>
          </cell>
          <cell r="BM56">
            <v>1974160.39</v>
          </cell>
          <cell r="BN56">
            <v>899497.68</v>
          </cell>
          <cell r="BO56">
            <v>849553.14</v>
          </cell>
          <cell r="BP56">
            <v>980688.25</v>
          </cell>
          <cell r="BQ56">
            <v>453547.35</v>
          </cell>
          <cell r="BR56">
            <v>10162363.32</v>
          </cell>
          <cell r="BS56">
            <v>2220604.2000000002</v>
          </cell>
          <cell r="BT56">
            <v>1362525.86</v>
          </cell>
          <cell r="BU56">
            <v>3622643.72</v>
          </cell>
          <cell r="BV56">
            <v>291467.77</v>
          </cell>
          <cell r="BW56">
            <v>1481702.94</v>
          </cell>
          <cell r="BX56">
            <v>1226386.8999999999</v>
          </cell>
          <cell r="BY56">
            <v>920740.59</v>
          </cell>
          <cell r="BZ56">
            <v>650427.48</v>
          </cell>
          <cell r="CA56">
            <v>1122595.67</v>
          </cell>
          <cell r="CB56">
            <v>1225813.07</v>
          </cell>
          <cell r="CC56">
            <v>3198086.64</v>
          </cell>
          <cell r="CD56">
            <v>1250449.3</v>
          </cell>
          <cell r="CE56">
            <v>2051697.44</v>
          </cell>
          <cell r="CF56">
            <v>3986462</v>
          </cell>
          <cell r="CG56">
            <v>481628.51</v>
          </cell>
          <cell r="CH56">
            <v>460376.23</v>
          </cell>
          <cell r="CI56">
            <v>591118.43000000005</v>
          </cell>
          <cell r="CJ56">
            <v>2674312.91</v>
          </cell>
          <cell r="CK56">
            <v>437004.03</v>
          </cell>
          <cell r="CL56">
            <v>3622017.87</v>
          </cell>
        </row>
        <row r="57">
          <cell r="A57" t="str">
            <v>4301020105.229</v>
          </cell>
          <cell r="B57" t="str">
            <v>ส่วนต่างค่ารักษาที่สูงกว่าเหมาจ่ายรายหัว - กองทุน UC OP</v>
          </cell>
          <cell r="C57">
            <v>-61961320.590000004</v>
          </cell>
          <cell r="D57">
            <v>0</v>
          </cell>
          <cell r="E57">
            <v>-336124.15999999997</v>
          </cell>
          <cell r="F57">
            <v>0</v>
          </cell>
          <cell r="G57">
            <v>0</v>
          </cell>
          <cell r="H57">
            <v>0</v>
          </cell>
          <cell r="I57">
            <v>29038261.07</v>
          </cell>
          <cell r="J57">
            <v>-2712114.92</v>
          </cell>
          <cell r="K57">
            <v>-11254820.51</v>
          </cell>
          <cell r="L57">
            <v>-85777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-8620271</v>
          </cell>
          <cell r="S57">
            <v>-1580642</v>
          </cell>
          <cell r="T57">
            <v>0</v>
          </cell>
          <cell r="U57">
            <v>0</v>
          </cell>
          <cell r="V57">
            <v>0</v>
          </cell>
          <cell r="W57">
            <v>-16889285.440000001</v>
          </cell>
          <cell r="X57">
            <v>0</v>
          </cell>
          <cell r="Y57">
            <v>-11274266.5</v>
          </cell>
          <cell r="Z57">
            <v>0</v>
          </cell>
          <cell r="AA57">
            <v>0</v>
          </cell>
          <cell r="AB57">
            <v>0</v>
          </cell>
          <cell r="AC57">
            <v>-5708620.2300000004</v>
          </cell>
          <cell r="AD57">
            <v>0</v>
          </cell>
          <cell r="AE57">
            <v>2241.3000000000002</v>
          </cell>
          <cell r="AF57">
            <v>-2705736.57</v>
          </cell>
          <cell r="AG57">
            <v>8440151.4199999999</v>
          </cell>
          <cell r="AH57">
            <v>0</v>
          </cell>
          <cell r="AI57">
            <v>0</v>
          </cell>
          <cell r="AJ57">
            <v>0</v>
          </cell>
          <cell r="AK57">
            <v>-62605003.520000003</v>
          </cell>
          <cell r="AL57">
            <v>0</v>
          </cell>
          <cell r="AM57">
            <v>-2055526.87</v>
          </cell>
          <cell r="AN57">
            <v>-6202437.7800000003</v>
          </cell>
          <cell r="AO57">
            <v>-6499620.3499999996</v>
          </cell>
          <cell r="AP57">
            <v>44919.62</v>
          </cell>
          <cell r="AQ57">
            <v>0</v>
          </cell>
          <cell r="AR57">
            <v>-12125798.83</v>
          </cell>
          <cell r="AS57">
            <v>0</v>
          </cell>
          <cell r="AT57">
            <v>-12688855.109999999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-784204.1</v>
          </cell>
          <cell r="AZ57">
            <v>0</v>
          </cell>
          <cell r="BA57">
            <v>-10032016.039999999</v>
          </cell>
          <cell r="BB57">
            <v>0</v>
          </cell>
          <cell r="BC57">
            <v>6231971.29</v>
          </cell>
          <cell r="BD57">
            <v>-35</v>
          </cell>
          <cell r="BE57">
            <v>0</v>
          </cell>
          <cell r="BF57">
            <v>-1459373</v>
          </cell>
          <cell r="BG57">
            <v>-8534604.4499999993</v>
          </cell>
          <cell r="BH57">
            <v>-1351305.37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O57">
            <v>-15329119.23</v>
          </cell>
          <cell r="BP57">
            <v>0</v>
          </cell>
          <cell r="BQ57">
            <v>0</v>
          </cell>
          <cell r="BR57">
            <v>-13025161.359999999</v>
          </cell>
          <cell r="BS57">
            <v>0</v>
          </cell>
          <cell r="BT57">
            <v>-22248</v>
          </cell>
          <cell r="BU57">
            <v>-6282498.4299999997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-711789.48</v>
          </cell>
          <cell r="CG57">
            <v>-1318342.5</v>
          </cell>
          <cell r="CH57">
            <v>0</v>
          </cell>
          <cell r="CI57">
            <v>-350</v>
          </cell>
          <cell r="CJ57">
            <v>0</v>
          </cell>
          <cell r="CK57">
            <v>0</v>
          </cell>
          <cell r="CL57">
            <v>-63</v>
          </cell>
        </row>
        <row r="58">
          <cell r="A58" t="str">
            <v>4301020105.231</v>
          </cell>
          <cell r="B58" t="str">
            <v>ส่วนต่างค่ารักษาที่สูงกว่าข้อตกลงในการจ่ายตาม DRG-กองทุน UC -IP</v>
          </cell>
          <cell r="C58">
            <v>-86759490</v>
          </cell>
          <cell r="D58">
            <v>-121662.56</v>
          </cell>
          <cell r="E58">
            <v>-31852.05</v>
          </cell>
          <cell r="F58">
            <v>0</v>
          </cell>
          <cell r="G58">
            <v>-305042.40000000002</v>
          </cell>
          <cell r="H58">
            <v>0</v>
          </cell>
          <cell r="I58">
            <v>3121699.95</v>
          </cell>
          <cell r="J58">
            <v>-6465442.8600000003</v>
          </cell>
          <cell r="K58">
            <v>0</v>
          </cell>
          <cell r="L58">
            <v>595613</v>
          </cell>
          <cell r="M58">
            <v>-15184312.09</v>
          </cell>
          <cell r="N58">
            <v>0</v>
          </cell>
          <cell r="O58">
            <v>-46883007.640000001</v>
          </cell>
          <cell r="P58">
            <v>-5763065.5</v>
          </cell>
          <cell r="Q58">
            <v>0</v>
          </cell>
          <cell r="R58">
            <v>-13475825.35</v>
          </cell>
          <cell r="S58">
            <v>571262.73</v>
          </cell>
          <cell r="T58">
            <v>-3521809.56</v>
          </cell>
          <cell r="U58">
            <v>0</v>
          </cell>
          <cell r="V58">
            <v>-237205.44</v>
          </cell>
          <cell r="W58">
            <v>-71357675.909999996</v>
          </cell>
          <cell r="X58">
            <v>-1431721.99</v>
          </cell>
          <cell r="Y58">
            <v>-2214332.94</v>
          </cell>
          <cell r="Z58">
            <v>-4123938.02</v>
          </cell>
          <cell r="AA58">
            <v>-645786.89</v>
          </cell>
          <cell r="AB58">
            <v>-89134.55</v>
          </cell>
          <cell r="AC58">
            <v>-2143341.5299999998</v>
          </cell>
          <cell r="AD58">
            <v>-8300806.1799999997</v>
          </cell>
          <cell r="AE58">
            <v>-2081438.4</v>
          </cell>
          <cell r="AF58">
            <v>-1047589.71</v>
          </cell>
          <cell r="AG58">
            <v>2474122.4700000002</v>
          </cell>
          <cell r="AH58">
            <v>-3299159.09</v>
          </cell>
          <cell r="AI58">
            <v>-843300.22</v>
          </cell>
          <cell r="AJ58">
            <v>-289919.95</v>
          </cell>
          <cell r="AK58">
            <v>-317157208.35000002</v>
          </cell>
          <cell r="AL58">
            <v>-2450050.39</v>
          </cell>
          <cell r="AM58">
            <v>-426700.55</v>
          </cell>
          <cell r="AN58">
            <v>-7218163.7000000002</v>
          </cell>
          <cell r="AO58">
            <v>-3479156</v>
          </cell>
          <cell r="AP58">
            <v>-1888970.25</v>
          </cell>
          <cell r="AQ58">
            <v>-193026.1</v>
          </cell>
          <cell r="AR58">
            <v>-26626407.5</v>
          </cell>
          <cell r="AS58">
            <v>-338638.17</v>
          </cell>
          <cell r="AT58">
            <v>-6841825.0899999999</v>
          </cell>
          <cell r="AU58">
            <v>-584899.22</v>
          </cell>
          <cell r="AV58">
            <v>-2114733.92</v>
          </cell>
          <cell r="AW58">
            <v>-1292427.31</v>
          </cell>
          <cell r="AX58">
            <v>-718998.59</v>
          </cell>
          <cell r="AY58">
            <v>-1211988.22</v>
          </cell>
          <cell r="AZ58">
            <v>-643234.25</v>
          </cell>
          <cell r="BA58">
            <v>-32308681.57</v>
          </cell>
          <cell r="BB58">
            <v>-1502576.61</v>
          </cell>
          <cell r="BC58">
            <v>-79509547.730000004</v>
          </cell>
          <cell r="BD58">
            <v>-11299006.470000001</v>
          </cell>
          <cell r="BE58">
            <v>73915.7</v>
          </cell>
          <cell r="BF58">
            <v>0</v>
          </cell>
          <cell r="BG58">
            <v>-38400295.100000001</v>
          </cell>
          <cell r="BH58">
            <v>-924759.68</v>
          </cell>
          <cell r="BI58">
            <v>0</v>
          </cell>
          <cell r="BJ58">
            <v>-3046609.47</v>
          </cell>
          <cell r="BK58">
            <v>0</v>
          </cell>
          <cell r="BL58">
            <v>-97980701.75</v>
          </cell>
          <cell r="BM58">
            <v>-4794920.3899999997</v>
          </cell>
          <cell r="BN58">
            <v>-2981089.88</v>
          </cell>
          <cell r="BO58">
            <v>-5090704.21</v>
          </cell>
          <cell r="BP58">
            <v>-5410249.2300000004</v>
          </cell>
          <cell r="BQ58">
            <v>-2689538.77</v>
          </cell>
          <cell r="BR58">
            <v>-487395238.92000002</v>
          </cell>
          <cell r="BS58">
            <v>-5457066.6100000003</v>
          </cell>
          <cell r="BT58">
            <v>-5700524.5899999999</v>
          </cell>
          <cell r="BU58">
            <v>-40422098.560000002</v>
          </cell>
          <cell r="BV58">
            <v>-2796.43</v>
          </cell>
          <cell r="BW58">
            <v>-1536303.07</v>
          </cell>
          <cell r="BX58">
            <v>-18863681.559999999</v>
          </cell>
          <cell r="BY58">
            <v>-397061</v>
          </cell>
          <cell r="BZ58">
            <v>0</v>
          </cell>
          <cell r="CA58">
            <v>-3255221.15</v>
          </cell>
          <cell r="CB58">
            <v>-3386458.76</v>
          </cell>
          <cell r="CC58">
            <v>-11262679.16</v>
          </cell>
          <cell r="CD58">
            <v>-3372507.49</v>
          </cell>
          <cell r="CE58">
            <v>-9853090.7400000002</v>
          </cell>
          <cell r="CF58">
            <v>-1030467.87</v>
          </cell>
          <cell r="CG58">
            <v>-426317.42</v>
          </cell>
          <cell r="CH58">
            <v>-1116545.8899999999</v>
          </cell>
          <cell r="CI58">
            <v>-1178804.0900000001</v>
          </cell>
          <cell r="CJ58">
            <v>-24088465.210000001</v>
          </cell>
          <cell r="CK58">
            <v>-387792</v>
          </cell>
          <cell r="CL58">
            <v>-252512.21</v>
          </cell>
        </row>
        <row r="59">
          <cell r="A59" t="str">
            <v>4301020105.232</v>
          </cell>
          <cell r="B59" t="str">
            <v>ส่วนต่างค่ารักษาที่ต่ำกว่าข้อตกลงในการจ่ายตาม DRG-กองทุน UC -IP</v>
          </cell>
          <cell r="C59">
            <v>0</v>
          </cell>
          <cell r="D59">
            <v>1728469.51</v>
          </cell>
          <cell r="E59">
            <v>2381474.62</v>
          </cell>
          <cell r="F59">
            <v>4985523.63</v>
          </cell>
          <cell r="G59">
            <v>2390303.4700000002</v>
          </cell>
          <cell r="H59">
            <v>3523016.83</v>
          </cell>
          <cell r="I59">
            <v>1364338.1</v>
          </cell>
          <cell r="J59">
            <v>2345221.34</v>
          </cell>
          <cell r="K59">
            <v>803518.43</v>
          </cell>
          <cell r="L59">
            <v>303145.59000000003</v>
          </cell>
          <cell r="M59">
            <v>4001579.68</v>
          </cell>
          <cell r="N59">
            <v>0</v>
          </cell>
          <cell r="O59">
            <v>16173209.029999999</v>
          </cell>
          <cell r="P59">
            <v>3029187.73</v>
          </cell>
          <cell r="Q59">
            <v>38766.32</v>
          </cell>
          <cell r="R59">
            <v>0</v>
          </cell>
          <cell r="S59">
            <v>2092168.16</v>
          </cell>
          <cell r="T59">
            <v>3591065.54</v>
          </cell>
          <cell r="U59">
            <v>111145.75</v>
          </cell>
          <cell r="V59">
            <v>366008.32000000001</v>
          </cell>
          <cell r="W59">
            <v>31934192.75</v>
          </cell>
          <cell r="X59">
            <v>2726912.42</v>
          </cell>
          <cell r="Y59">
            <v>4693271.84</v>
          </cell>
          <cell r="Z59">
            <v>2972678.9</v>
          </cell>
          <cell r="AA59">
            <v>1393851.57</v>
          </cell>
          <cell r="AB59">
            <v>2192680.38</v>
          </cell>
          <cell r="AC59">
            <v>2810417.58</v>
          </cell>
          <cell r="AD59">
            <v>9937399.1300000008</v>
          </cell>
          <cell r="AE59">
            <v>2918459.33</v>
          </cell>
          <cell r="AF59">
            <v>1741921.71</v>
          </cell>
          <cell r="AG59">
            <v>763524.7</v>
          </cell>
          <cell r="AH59">
            <v>4950937.54</v>
          </cell>
          <cell r="AI59">
            <v>6971832.4699999997</v>
          </cell>
          <cell r="AJ59">
            <v>4582586.66</v>
          </cell>
          <cell r="AK59">
            <v>56102407.359999999</v>
          </cell>
          <cell r="AL59">
            <v>3927698.64</v>
          </cell>
          <cell r="AM59">
            <v>2588351.65</v>
          </cell>
          <cell r="AN59">
            <v>5191907.42</v>
          </cell>
          <cell r="AO59">
            <v>3206089.55</v>
          </cell>
          <cell r="AP59">
            <v>3630567.72</v>
          </cell>
          <cell r="AQ59">
            <v>280260.77</v>
          </cell>
          <cell r="AR59">
            <v>7303738.3700000001</v>
          </cell>
          <cell r="AS59">
            <v>1893772.35</v>
          </cell>
          <cell r="AT59">
            <v>382908.86</v>
          </cell>
          <cell r="AU59">
            <v>10421047.779999999</v>
          </cell>
          <cell r="AV59">
            <v>3327625.24</v>
          </cell>
          <cell r="AW59">
            <v>2232751.3199999998</v>
          </cell>
          <cell r="AX59">
            <v>2178201.91</v>
          </cell>
          <cell r="AY59">
            <v>1801546.95</v>
          </cell>
          <cell r="AZ59">
            <v>4766599.6100000003</v>
          </cell>
          <cell r="BA59">
            <v>16096699.880000001</v>
          </cell>
          <cell r="BB59">
            <v>1360334.13</v>
          </cell>
          <cell r="BC59">
            <v>22202394.260000002</v>
          </cell>
          <cell r="BD59">
            <v>12833009.6</v>
          </cell>
          <cell r="BE59">
            <v>3184521.45</v>
          </cell>
          <cell r="BF59">
            <v>3025999.53</v>
          </cell>
          <cell r="BG59">
            <v>17841970.609999999</v>
          </cell>
          <cell r="BH59">
            <v>1513118.54</v>
          </cell>
          <cell r="BI59">
            <v>0</v>
          </cell>
          <cell r="BJ59">
            <v>2591445.16</v>
          </cell>
          <cell r="BK59">
            <v>0</v>
          </cell>
          <cell r="BL59">
            <v>31059639.77</v>
          </cell>
          <cell r="BM59">
            <v>3474955.08</v>
          </cell>
          <cell r="BN59">
            <v>2104496.54</v>
          </cell>
          <cell r="BO59">
            <v>4832190.8499999996</v>
          </cell>
          <cell r="BP59">
            <v>1366254.24</v>
          </cell>
          <cell r="BQ59">
            <v>3148829.26</v>
          </cell>
          <cell r="BR59">
            <v>99398466.890000001</v>
          </cell>
          <cell r="BS59">
            <v>3249853.69</v>
          </cell>
          <cell r="BT59">
            <v>3244766.12</v>
          </cell>
          <cell r="BU59">
            <v>8407498.3399999999</v>
          </cell>
          <cell r="BV59">
            <v>1077869.48</v>
          </cell>
          <cell r="BW59">
            <v>3989434.49</v>
          </cell>
          <cell r="BX59">
            <v>6253045.6900000004</v>
          </cell>
          <cell r="BY59">
            <v>5590329.9900000002</v>
          </cell>
          <cell r="BZ59">
            <v>2681945.1</v>
          </cell>
          <cell r="CA59">
            <v>3018976.63</v>
          </cell>
          <cell r="CB59">
            <v>4787905.07</v>
          </cell>
          <cell r="CC59">
            <v>6389609.4699999997</v>
          </cell>
          <cell r="CD59">
            <v>5623213.29</v>
          </cell>
          <cell r="CE59">
            <v>6767125.46</v>
          </cell>
          <cell r="CF59">
            <v>3877566.34</v>
          </cell>
          <cell r="CG59">
            <v>1656647.6</v>
          </cell>
          <cell r="CH59">
            <v>3180728.07</v>
          </cell>
          <cell r="CI59">
            <v>2324097.38</v>
          </cell>
          <cell r="CJ59">
            <v>3835416.32</v>
          </cell>
          <cell r="CK59">
            <v>1061753.8400000001</v>
          </cell>
          <cell r="CL59">
            <v>1300337.01</v>
          </cell>
        </row>
        <row r="60">
          <cell r="A60" t="str">
            <v>4301020105.239</v>
          </cell>
          <cell r="B60" t="str">
            <v>ส่วนต่างค่ารักษาที่สูงกว่าข้อตกลงในการตามจ่าย UC OP</v>
          </cell>
          <cell r="C60">
            <v>-13315305.210000001</v>
          </cell>
          <cell r="D60">
            <v>0</v>
          </cell>
          <cell r="E60">
            <v>-286513</v>
          </cell>
          <cell r="F60">
            <v>-212371</v>
          </cell>
          <cell r="G60">
            <v>-74649</v>
          </cell>
          <cell r="H60">
            <v>-866</v>
          </cell>
          <cell r="I60">
            <v>-47864</v>
          </cell>
          <cell r="J60">
            <v>-549064.99</v>
          </cell>
          <cell r="K60">
            <v>0</v>
          </cell>
          <cell r="L60">
            <v>-503223</v>
          </cell>
          <cell r="M60">
            <v>-541581</v>
          </cell>
          <cell r="N60">
            <v>0</v>
          </cell>
          <cell r="O60">
            <v>-13010989.109999999</v>
          </cell>
          <cell r="P60">
            <v>0</v>
          </cell>
          <cell r="Q60">
            <v>0</v>
          </cell>
          <cell r="R60">
            <v>166515</v>
          </cell>
          <cell r="S60">
            <v>-304878</v>
          </cell>
          <cell r="T60">
            <v>-170349.5</v>
          </cell>
          <cell r="U60">
            <v>223000</v>
          </cell>
          <cell r="V60">
            <v>0</v>
          </cell>
          <cell r="W60">
            <v>0</v>
          </cell>
          <cell r="X60">
            <v>-2721.6</v>
          </cell>
          <cell r="Y60">
            <v>0</v>
          </cell>
          <cell r="Z60">
            <v>-340.04</v>
          </cell>
          <cell r="AA60">
            <v>0</v>
          </cell>
          <cell r="AB60">
            <v>0</v>
          </cell>
          <cell r="AC60">
            <v>-8765.41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-70705652.5</v>
          </cell>
          <cell r="AL60">
            <v>-201018</v>
          </cell>
          <cell r="AM60">
            <v>-352301</v>
          </cell>
          <cell r="AN60">
            <v>-73259.7</v>
          </cell>
          <cell r="AO60">
            <v>-788197.36</v>
          </cell>
          <cell r="AP60">
            <v>-143414</v>
          </cell>
          <cell r="AQ60">
            <v>-927</v>
          </cell>
          <cell r="AR60">
            <v>-4438789.24</v>
          </cell>
          <cell r="AS60">
            <v>-131898.31</v>
          </cell>
          <cell r="AT60">
            <v>-1203801.2</v>
          </cell>
          <cell r="AU60">
            <v>-208100</v>
          </cell>
          <cell r="AV60">
            <v>-155421</v>
          </cell>
          <cell r="AW60">
            <v>-881093.73</v>
          </cell>
          <cell r="AX60">
            <v>-197463.91</v>
          </cell>
          <cell r="AY60">
            <v>3027.1</v>
          </cell>
          <cell r="AZ60">
            <v>-139775.20000000001</v>
          </cell>
          <cell r="BA60">
            <v>-4627122</v>
          </cell>
          <cell r="BB60">
            <v>-315590.25</v>
          </cell>
          <cell r="BC60">
            <v>-15393888.82</v>
          </cell>
          <cell r="BD60">
            <v>-2727894</v>
          </cell>
          <cell r="BE60">
            <v>-46900.75</v>
          </cell>
          <cell r="BF60">
            <v>0</v>
          </cell>
          <cell r="BG60">
            <v>-4104065.82</v>
          </cell>
          <cell r="BH60">
            <v>-563.70000000000005</v>
          </cell>
          <cell r="BI60">
            <v>0</v>
          </cell>
          <cell r="BJ60">
            <v>-128787</v>
          </cell>
          <cell r="BK60">
            <v>-650</v>
          </cell>
          <cell r="BL60">
            <v>-39558590.229999997</v>
          </cell>
          <cell r="BM60">
            <v>-39585</v>
          </cell>
          <cell r="BN60">
            <v>-11142</v>
          </cell>
          <cell r="BO60">
            <v>-36404.400000000001</v>
          </cell>
          <cell r="BP60">
            <v>-6082</v>
          </cell>
          <cell r="BQ60">
            <v>0</v>
          </cell>
          <cell r="BR60">
            <v>-143492286.19999999</v>
          </cell>
          <cell r="BS60">
            <v>-73283</v>
          </cell>
          <cell r="BT60">
            <v>0</v>
          </cell>
          <cell r="BU60">
            <v>-5291876.5</v>
          </cell>
          <cell r="BV60">
            <v>-69234.350000000006</v>
          </cell>
          <cell r="BW60">
            <v>-42867.63</v>
          </cell>
          <cell r="BX60">
            <v>-2316833</v>
          </cell>
          <cell r="BY60">
            <v>-16553</v>
          </cell>
          <cell r="BZ60">
            <v>-4445</v>
          </cell>
          <cell r="CA60">
            <v>-17919.599999999999</v>
          </cell>
          <cell r="CB60">
            <v>-50986</v>
          </cell>
          <cell r="CC60">
            <v>-169063</v>
          </cell>
          <cell r="CD60">
            <v>-507077.45</v>
          </cell>
          <cell r="CE60">
            <v>-460611</v>
          </cell>
          <cell r="CF60">
            <v>0</v>
          </cell>
          <cell r="CG60">
            <v>-1310245</v>
          </cell>
          <cell r="CH60">
            <v>-2422.5</v>
          </cell>
          <cell r="CI60">
            <v>-602</v>
          </cell>
          <cell r="CJ60">
            <v>-141406</v>
          </cell>
          <cell r="CK60">
            <v>-5662.5</v>
          </cell>
          <cell r="CL60">
            <v>-15325</v>
          </cell>
        </row>
        <row r="61">
          <cell r="A61" t="str">
            <v>4301020105.240</v>
          </cell>
          <cell r="B61" t="str">
            <v>ส่วนต่างค่ารักษาที่ต่ำกว่าข้อตกลงในการตามจ่าย UC OP</v>
          </cell>
          <cell r="C61">
            <v>0</v>
          </cell>
          <cell r="D61">
            <v>0</v>
          </cell>
          <cell r="E61">
            <v>4160</v>
          </cell>
          <cell r="F61">
            <v>837279</v>
          </cell>
          <cell r="G61">
            <v>2605</v>
          </cell>
          <cell r="H61">
            <v>1400476</v>
          </cell>
          <cell r="I61">
            <v>1831266</v>
          </cell>
          <cell r="J61">
            <v>2053452</v>
          </cell>
          <cell r="K61">
            <v>0</v>
          </cell>
          <cell r="L61">
            <v>158523.69</v>
          </cell>
          <cell r="M61">
            <v>2711016.5</v>
          </cell>
          <cell r="N61">
            <v>0</v>
          </cell>
          <cell r="O61">
            <v>0</v>
          </cell>
          <cell r="P61">
            <v>2244830.98</v>
          </cell>
          <cell r="Q61">
            <v>1768257</v>
          </cell>
          <cell r="R61">
            <v>743356</v>
          </cell>
          <cell r="S61">
            <v>0</v>
          </cell>
          <cell r="T61">
            <v>249829</v>
          </cell>
          <cell r="U61">
            <v>879964</v>
          </cell>
          <cell r="V61">
            <v>247450</v>
          </cell>
          <cell r="W61">
            <v>1991.85</v>
          </cell>
          <cell r="X61">
            <v>65.7</v>
          </cell>
          <cell r="Y61">
            <v>0</v>
          </cell>
          <cell r="Z61">
            <v>0</v>
          </cell>
          <cell r="AA61">
            <v>0</v>
          </cell>
          <cell r="AB61">
            <v>500</v>
          </cell>
          <cell r="AC61">
            <v>4011.9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417154.25</v>
          </cell>
          <cell r="AL61">
            <v>3243810.5</v>
          </cell>
          <cell r="AM61">
            <v>1790754</v>
          </cell>
          <cell r="AN61">
            <v>3235902</v>
          </cell>
          <cell r="AO61">
            <v>3170003.66</v>
          </cell>
          <cell r="AP61">
            <v>2882310</v>
          </cell>
          <cell r="AQ61">
            <v>1346846</v>
          </cell>
          <cell r="AR61">
            <v>21404</v>
          </cell>
          <cell r="AS61">
            <v>3521</v>
          </cell>
          <cell r="AT61">
            <v>2279619.48</v>
          </cell>
          <cell r="AU61">
            <v>4562539.76</v>
          </cell>
          <cell r="AV61">
            <v>2015450.6</v>
          </cell>
          <cell r="AW61">
            <v>81995.03</v>
          </cell>
          <cell r="AX61">
            <v>170</v>
          </cell>
          <cell r="AY61">
            <v>0</v>
          </cell>
          <cell r="AZ61">
            <v>1170156.75</v>
          </cell>
          <cell r="BA61">
            <v>3164021</v>
          </cell>
          <cell r="BB61">
            <v>5262253</v>
          </cell>
          <cell r="BC61">
            <v>15539</v>
          </cell>
          <cell r="BD61">
            <v>2798091.75</v>
          </cell>
          <cell r="BE61">
            <v>430521.85</v>
          </cell>
          <cell r="BF61">
            <v>96474</v>
          </cell>
          <cell r="BG61">
            <v>236956</v>
          </cell>
          <cell r="BH61">
            <v>40143.5</v>
          </cell>
          <cell r="BI61">
            <v>1820773</v>
          </cell>
          <cell r="BJ61">
            <v>11982</v>
          </cell>
          <cell r="BK61">
            <v>2186667</v>
          </cell>
          <cell r="BL61">
            <v>3884357.33</v>
          </cell>
          <cell r="BM61">
            <v>6964233</v>
          </cell>
          <cell r="BN61">
            <v>3160092</v>
          </cell>
          <cell r="BO61">
            <v>43182.58</v>
          </cell>
          <cell r="BP61">
            <v>44913</v>
          </cell>
          <cell r="BQ61">
            <v>0</v>
          </cell>
          <cell r="BR61">
            <v>12055134.25</v>
          </cell>
          <cell r="BS61">
            <v>7356046.5</v>
          </cell>
          <cell r="BT61">
            <v>7312509</v>
          </cell>
          <cell r="BU61">
            <v>8364337.25</v>
          </cell>
          <cell r="BV61">
            <v>1137393</v>
          </cell>
          <cell r="BW61">
            <v>5146170.3</v>
          </cell>
          <cell r="BX61">
            <v>11261437</v>
          </cell>
          <cell r="BY61">
            <v>2730752</v>
          </cell>
          <cell r="BZ61">
            <v>1401964.5</v>
          </cell>
          <cell r="CA61">
            <v>3617913</v>
          </cell>
          <cell r="CB61">
            <v>5256086.3499999996</v>
          </cell>
          <cell r="CC61">
            <v>9449082</v>
          </cell>
          <cell r="CD61">
            <v>4191160</v>
          </cell>
          <cell r="CE61">
            <v>5633583</v>
          </cell>
          <cell r="CF61">
            <v>3144026</v>
          </cell>
          <cell r="CG61">
            <v>1312946</v>
          </cell>
          <cell r="CH61">
            <v>3749.5</v>
          </cell>
          <cell r="CI61">
            <v>1616714</v>
          </cell>
          <cell r="CJ61">
            <v>10350651.26</v>
          </cell>
          <cell r="CK61">
            <v>3891991.24</v>
          </cell>
          <cell r="CL61">
            <v>4567509.25</v>
          </cell>
        </row>
        <row r="62">
          <cell r="A62" t="str">
            <v>4301020105.241</v>
          </cell>
          <cell r="B62" t="str">
            <v xml:space="preserve">รายได้ค่ารักษาด้านการสร้างเสริมสุขภาพและป้องกันโรค (P&amp;P) </v>
          </cell>
          <cell r="C62">
            <v>348783.1</v>
          </cell>
          <cell r="D62">
            <v>0</v>
          </cell>
          <cell r="E62">
            <v>208804</v>
          </cell>
          <cell r="F62">
            <v>0</v>
          </cell>
          <cell r="G62">
            <v>0</v>
          </cell>
          <cell r="H62">
            <v>0</v>
          </cell>
          <cell r="I62">
            <v>51000</v>
          </cell>
          <cell r="J62">
            <v>144358</v>
          </cell>
          <cell r="K62">
            <v>0</v>
          </cell>
          <cell r="L62">
            <v>28000</v>
          </cell>
          <cell r="M62">
            <v>6000</v>
          </cell>
          <cell r="N62">
            <v>0</v>
          </cell>
          <cell r="O62">
            <v>164268</v>
          </cell>
          <cell r="P62">
            <v>1435398</v>
          </cell>
          <cell r="Q62">
            <v>0</v>
          </cell>
          <cell r="R62">
            <v>0</v>
          </cell>
          <cell r="S62">
            <v>0</v>
          </cell>
          <cell r="T62">
            <v>233067</v>
          </cell>
          <cell r="U62">
            <v>267837</v>
          </cell>
          <cell r="V62">
            <v>462475</v>
          </cell>
          <cell r="W62">
            <v>106603</v>
          </cell>
          <cell r="X62">
            <v>583820</v>
          </cell>
          <cell r="Y62">
            <v>0</v>
          </cell>
          <cell r="Z62">
            <v>0</v>
          </cell>
          <cell r="AA62">
            <v>106005</v>
          </cell>
          <cell r="AB62">
            <v>0</v>
          </cell>
          <cell r="AC62">
            <v>784894</v>
          </cell>
          <cell r="AD62">
            <v>12280980.9</v>
          </cell>
          <cell r="AE62">
            <v>27468</v>
          </cell>
          <cell r="AF62">
            <v>28271</v>
          </cell>
          <cell r="AG62">
            <v>668142</v>
          </cell>
          <cell r="AH62">
            <v>1090359</v>
          </cell>
          <cell r="AI62">
            <v>362205</v>
          </cell>
          <cell r="AJ62">
            <v>349704</v>
          </cell>
          <cell r="AK62">
            <v>10260</v>
          </cell>
          <cell r="AL62">
            <v>1550969</v>
          </cell>
          <cell r="AM62">
            <v>1818913.45</v>
          </cell>
          <cell r="AN62">
            <v>1886132</v>
          </cell>
          <cell r="AO62">
            <v>1005792</v>
          </cell>
          <cell r="AP62">
            <v>539550</v>
          </cell>
          <cell r="AQ62">
            <v>783530</v>
          </cell>
          <cell r="AR62">
            <v>29895</v>
          </cell>
          <cell r="AS62">
            <v>573924</v>
          </cell>
          <cell r="AT62">
            <v>1117473</v>
          </cell>
          <cell r="AU62">
            <v>2336812</v>
          </cell>
          <cell r="AV62">
            <v>1166061</v>
          </cell>
          <cell r="AW62">
            <v>671426</v>
          </cell>
          <cell r="AX62">
            <v>638787</v>
          </cell>
          <cell r="AY62">
            <v>10793</v>
          </cell>
          <cell r="AZ62">
            <v>3813319</v>
          </cell>
          <cell r="BA62">
            <v>4859571</v>
          </cell>
          <cell r="BB62">
            <v>1180570</v>
          </cell>
          <cell r="BC62">
            <v>0</v>
          </cell>
          <cell r="BD62">
            <v>1306570</v>
          </cell>
          <cell r="BE62">
            <v>0</v>
          </cell>
          <cell r="BF62">
            <v>0</v>
          </cell>
          <cell r="BG62">
            <v>6008141</v>
          </cell>
          <cell r="BH62">
            <v>0</v>
          </cell>
          <cell r="BI62">
            <v>1465279</v>
          </cell>
          <cell r="BJ62">
            <v>95708</v>
          </cell>
          <cell r="BK62">
            <v>98676</v>
          </cell>
          <cell r="BL62">
            <v>323981</v>
          </cell>
          <cell r="BM62">
            <v>0</v>
          </cell>
          <cell r="BN62">
            <v>471641</v>
          </cell>
          <cell r="BO62">
            <v>517900</v>
          </cell>
          <cell r="BP62">
            <v>1813379</v>
          </cell>
          <cell r="BQ62">
            <v>0</v>
          </cell>
          <cell r="BR62">
            <v>2363205</v>
          </cell>
          <cell r="BS62">
            <v>2993943</v>
          </cell>
          <cell r="BT62">
            <v>0</v>
          </cell>
          <cell r="BU62">
            <v>2119340</v>
          </cell>
          <cell r="BV62">
            <v>46370</v>
          </cell>
          <cell r="BW62">
            <v>1068124</v>
          </cell>
          <cell r="BX62">
            <v>501742</v>
          </cell>
          <cell r="BY62">
            <v>288492</v>
          </cell>
          <cell r="BZ62">
            <v>510178.5</v>
          </cell>
          <cell r="CA62">
            <v>1152747</v>
          </cell>
          <cell r="CB62">
            <v>919299</v>
          </cell>
          <cell r="CC62">
            <v>2475274</v>
          </cell>
          <cell r="CD62">
            <v>1316775</v>
          </cell>
          <cell r="CE62">
            <v>3867996</v>
          </cell>
          <cell r="CF62">
            <v>468556</v>
          </cell>
          <cell r="CG62">
            <v>439553</v>
          </cell>
          <cell r="CH62">
            <v>776970</v>
          </cell>
          <cell r="CI62">
            <v>659465</v>
          </cell>
          <cell r="CJ62">
            <v>1728169</v>
          </cell>
          <cell r="CK62">
            <v>237444</v>
          </cell>
          <cell r="CL62">
            <v>562596</v>
          </cell>
        </row>
        <row r="63">
          <cell r="A63" t="str">
            <v>4301020105.242</v>
          </cell>
          <cell r="B63" t="str">
            <v>รายได้กองทุน UC-บริการพื้นที่เฉพาะ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3038490.03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6767470.6299999999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2882649.6</v>
          </cell>
          <cell r="U63">
            <v>0</v>
          </cell>
          <cell r="V63">
            <v>2391806.91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10176112.9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1022945.78</v>
          </cell>
          <cell r="AG63">
            <v>1768750.42</v>
          </cell>
          <cell r="AH63">
            <v>6094000.04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  <cell r="AQ63">
            <v>2329425.61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7690258.4299999997</v>
          </cell>
          <cell r="BB63">
            <v>0</v>
          </cell>
          <cell r="BC63">
            <v>0</v>
          </cell>
          <cell r="BD63">
            <v>20000</v>
          </cell>
          <cell r="BE63">
            <v>0</v>
          </cell>
          <cell r="BF63">
            <v>2831686.06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5525698.2999999998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6149009.6699999999</v>
          </cell>
          <cell r="BV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4311000.67</v>
          </cell>
          <cell r="CE63">
            <v>0</v>
          </cell>
          <cell r="CF63">
            <v>0</v>
          </cell>
          <cell r="CG63">
            <v>0</v>
          </cell>
          <cell r="CH63">
            <v>4002823.44</v>
          </cell>
          <cell r="CI63">
            <v>0</v>
          </cell>
          <cell r="CJ63">
            <v>0</v>
          </cell>
          <cell r="CK63">
            <v>0</v>
          </cell>
          <cell r="CL63">
            <v>50000</v>
          </cell>
        </row>
        <row r="64">
          <cell r="A64" t="str">
            <v>4301020105.243</v>
          </cell>
          <cell r="B64" t="str">
            <v>รายได้กองทุน UC (CF)</v>
          </cell>
          <cell r="C64">
            <v>2211462.75</v>
          </cell>
          <cell r="D64">
            <v>635322.30000000005</v>
          </cell>
          <cell r="E64">
            <v>712804.09</v>
          </cell>
          <cell r="F64">
            <v>425984.74</v>
          </cell>
          <cell r="G64">
            <v>0</v>
          </cell>
          <cell r="H64">
            <v>34124.85</v>
          </cell>
          <cell r="I64">
            <v>5534128.29</v>
          </cell>
          <cell r="J64">
            <v>2719954.83</v>
          </cell>
          <cell r="K64">
            <v>150000</v>
          </cell>
          <cell r="L64">
            <v>704432.74</v>
          </cell>
          <cell r="M64">
            <v>3400997.41</v>
          </cell>
          <cell r="N64">
            <v>150000</v>
          </cell>
          <cell r="O64">
            <v>3884208</v>
          </cell>
          <cell r="P64">
            <v>1007640</v>
          </cell>
          <cell r="Q64">
            <v>1685225</v>
          </cell>
          <cell r="R64">
            <v>0</v>
          </cell>
          <cell r="S64">
            <v>997174</v>
          </cell>
          <cell r="T64">
            <v>0</v>
          </cell>
          <cell r="U64">
            <v>0</v>
          </cell>
          <cell r="V64">
            <v>2323738</v>
          </cell>
          <cell r="W64">
            <v>3000000</v>
          </cell>
          <cell r="X64">
            <v>500000</v>
          </cell>
          <cell r="Y64">
            <v>0</v>
          </cell>
          <cell r="Z64">
            <v>0</v>
          </cell>
          <cell r="AA64">
            <v>0</v>
          </cell>
          <cell r="AB64">
            <v>5000000</v>
          </cell>
          <cell r="AC64">
            <v>3500000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14249338.92</v>
          </cell>
          <cell r="AL64">
            <v>0</v>
          </cell>
          <cell r="AM64">
            <v>0</v>
          </cell>
          <cell r="AN64">
            <v>2685936</v>
          </cell>
          <cell r="AO64">
            <v>12525733.41</v>
          </cell>
          <cell r="AP64">
            <v>0</v>
          </cell>
          <cell r="AQ64">
            <v>23437.18</v>
          </cell>
          <cell r="AR64">
            <v>11945542</v>
          </cell>
          <cell r="AS64">
            <v>0</v>
          </cell>
          <cell r="AT64">
            <v>4476470</v>
          </cell>
          <cell r="AU64">
            <v>2675136</v>
          </cell>
          <cell r="AV64">
            <v>0</v>
          </cell>
          <cell r="AW64">
            <v>0</v>
          </cell>
          <cell r="AX64">
            <v>6696730</v>
          </cell>
          <cell r="AY64">
            <v>0</v>
          </cell>
          <cell r="AZ64">
            <v>0</v>
          </cell>
          <cell r="BA64">
            <v>11109559</v>
          </cell>
          <cell r="BB64">
            <v>0</v>
          </cell>
          <cell r="BC64">
            <v>2450220</v>
          </cell>
          <cell r="BD64">
            <v>3124799</v>
          </cell>
          <cell r="BE64">
            <v>3039145</v>
          </cell>
          <cell r="BF64">
            <v>521755</v>
          </cell>
          <cell r="BG64">
            <v>24253739</v>
          </cell>
          <cell r="BH64">
            <v>736771</v>
          </cell>
          <cell r="BI64">
            <v>6407082</v>
          </cell>
          <cell r="BJ64">
            <v>775936</v>
          </cell>
          <cell r="BK64">
            <v>686122</v>
          </cell>
          <cell r="BL64">
            <v>2364605.88</v>
          </cell>
          <cell r="BM64">
            <v>1883441.91</v>
          </cell>
          <cell r="BN64">
            <v>4343078.46</v>
          </cell>
          <cell r="BO64">
            <v>3414468.35</v>
          </cell>
          <cell r="BP64">
            <v>885770.07</v>
          </cell>
          <cell r="BQ64">
            <v>329797.33</v>
          </cell>
          <cell r="BR64">
            <v>10594804</v>
          </cell>
          <cell r="BS64">
            <v>407218</v>
          </cell>
          <cell r="BT64">
            <v>1472287</v>
          </cell>
          <cell r="BU64">
            <v>7325130</v>
          </cell>
          <cell r="BV64">
            <v>5317066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1599820</v>
          </cell>
          <cell r="CD64">
            <v>0</v>
          </cell>
          <cell r="CE64">
            <v>12394414</v>
          </cell>
          <cell r="CF64">
            <v>2856388</v>
          </cell>
          <cell r="CG64">
            <v>4288013</v>
          </cell>
          <cell r="CH64">
            <v>854833</v>
          </cell>
          <cell r="CI64">
            <v>371578</v>
          </cell>
          <cell r="CJ64">
            <v>1753243</v>
          </cell>
          <cell r="CK64">
            <v>0</v>
          </cell>
          <cell r="CL64">
            <v>0</v>
          </cell>
        </row>
        <row r="65">
          <cell r="A65" t="str">
            <v>4301020105.244</v>
          </cell>
          <cell r="B65" t="str">
            <v>รายได้ค่ารักษา UC OP - AE</v>
          </cell>
          <cell r="C65">
            <v>859116</v>
          </cell>
          <cell r="D65">
            <v>59568</v>
          </cell>
          <cell r="E65">
            <v>195362.95</v>
          </cell>
          <cell r="F65">
            <v>436108</v>
          </cell>
          <cell r="G65">
            <v>59156</v>
          </cell>
          <cell r="H65">
            <v>283247</v>
          </cell>
          <cell r="I65">
            <v>714852.87</v>
          </cell>
          <cell r="J65">
            <v>575130.94999999995</v>
          </cell>
          <cell r="K65">
            <v>712346.08</v>
          </cell>
          <cell r="L65">
            <v>623310.07999999996</v>
          </cell>
          <cell r="M65">
            <v>1009968.46</v>
          </cell>
          <cell r="N65">
            <v>0</v>
          </cell>
          <cell r="O65">
            <v>793817.25</v>
          </cell>
          <cell r="P65">
            <v>484847.8</v>
          </cell>
          <cell r="Q65">
            <v>430758.39</v>
          </cell>
          <cell r="R65">
            <v>302277</v>
          </cell>
          <cell r="S65">
            <v>539506</v>
          </cell>
          <cell r="T65">
            <v>277178</v>
          </cell>
          <cell r="U65">
            <v>187986.5</v>
          </cell>
          <cell r="V65">
            <v>153480.5</v>
          </cell>
          <cell r="W65">
            <v>837808.58</v>
          </cell>
          <cell r="X65">
            <v>77859.3</v>
          </cell>
          <cell r="Y65">
            <v>853214.85</v>
          </cell>
          <cell r="Z65">
            <v>71042.5</v>
          </cell>
          <cell r="AA65">
            <v>127392.46</v>
          </cell>
          <cell r="AB65">
            <v>69512</v>
          </cell>
          <cell r="AC65">
            <v>93943.75</v>
          </cell>
          <cell r="AD65">
            <v>438367</v>
          </cell>
          <cell r="AE65">
            <v>151375</v>
          </cell>
          <cell r="AF65">
            <v>106218.6</v>
          </cell>
          <cell r="AG65">
            <v>708095</v>
          </cell>
          <cell r="AH65">
            <v>243685.39</v>
          </cell>
          <cell r="AI65">
            <v>180076.75</v>
          </cell>
          <cell r="AJ65">
            <v>130650.2</v>
          </cell>
          <cell r="AK65">
            <v>978268.2</v>
          </cell>
          <cell r="AL65">
            <v>187432</v>
          </cell>
          <cell r="AM65">
            <v>112690.5</v>
          </cell>
          <cell r="AN65">
            <v>355872</v>
          </cell>
          <cell r="AO65">
            <v>543361.1</v>
          </cell>
          <cell r="AP65">
            <v>374845</v>
          </cell>
          <cell r="AQ65">
            <v>142851.62</v>
          </cell>
          <cell r="AR65">
            <v>153552</v>
          </cell>
          <cell r="AS65">
            <v>825035</v>
          </cell>
          <cell r="AT65">
            <v>1754439.17</v>
          </cell>
          <cell r="AU65">
            <v>373549</v>
          </cell>
          <cell r="AV65">
            <v>349370</v>
          </cell>
          <cell r="AW65">
            <v>103891.77</v>
          </cell>
          <cell r="AX65">
            <v>358928.35</v>
          </cell>
          <cell r="AY65">
            <v>383320</v>
          </cell>
          <cell r="AZ65">
            <v>47800</v>
          </cell>
          <cell r="BA65">
            <v>1017999</v>
          </cell>
          <cell r="BB65">
            <v>219178.3</v>
          </cell>
          <cell r="BC65">
            <v>2887499.61</v>
          </cell>
          <cell r="BD65">
            <v>285481.90000000002</v>
          </cell>
          <cell r="BE65">
            <v>199579.8</v>
          </cell>
          <cell r="BF65">
            <v>88875</v>
          </cell>
          <cell r="BG65">
            <v>620478.4</v>
          </cell>
          <cell r="BH65">
            <v>38572</v>
          </cell>
          <cell r="BI65">
            <v>60116</v>
          </cell>
          <cell r="BJ65">
            <v>91336.45</v>
          </cell>
          <cell r="BK65">
            <v>129318</v>
          </cell>
          <cell r="BL65">
            <v>1235826.72</v>
          </cell>
          <cell r="BM65">
            <v>466356.2</v>
          </cell>
          <cell r="BN65">
            <v>218931.3</v>
          </cell>
          <cell r="BO65">
            <v>1288138.97</v>
          </cell>
          <cell r="BP65">
            <v>743925.84</v>
          </cell>
          <cell r="BQ65">
            <v>269768.40000000002</v>
          </cell>
          <cell r="BR65">
            <v>13730265</v>
          </cell>
          <cell r="BS65">
            <v>189421.65</v>
          </cell>
          <cell r="BT65">
            <v>335524.7</v>
          </cell>
          <cell r="BU65">
            <v>381304.64</v>
          </cell>
          <cell r="BV65">
            <v>6749</v>
          </cell>
          <cell r="BW65">
            <v>195409.3</v>
          </cell>
          <cell r="BX65">
            <v>354882</v>
          </cell>
          <cell r="BY65">
            <v>104775</v>
          </cell>
          <cell r="BZ65">
            <v>108360.25</v>
          </cell>
          <cell r="CA65">
            <v>93600.7</v>
          </cell>
          <cell r="CB65">
            <v>266944.2</v>
          </cell>
          <cell r="CC65">
            <v>560397.68000000005</v>
          </cell>
          <cell r="CD65">
            <v>276089.2</v>
          </cell>
          <cell r="CE65">
            <v>249127.1</v>
          </cell>
          <cell r="CF65">
            <v>153081.9</v>
          </cell>
          <cell r="CG65">
            <v>41395.699999999997</v>
          </cell>
          <cell r="CH65">
            <v>113885.95</v>
          </cell>
          <cell r="CI65">
            <v>102722</v>
          </cell>
          <cell r="CJ65">
            <v>916404.25</v>
          </cell>
          <cell r="CK65">
            <v>35536</v>
          </cell>
          <cell r="CL65">
            <v>131024</v>
          </cell>
        </row>
        <row r="66">
          <cell r="A66" t="str">
            <v>4301020105.245</v>
          </cell>
          <cell r="B66" t="str">
            <v>รายได้ค่ารักษา UC IP - AE</v>
          </cell>
          <cell r="C66">
            <v>18334892</v>
          </cell>
          <cell r="D66">
            <v>283960</v>
          </cell>
          <cell r="E66">
            <v>580260.52</v>
          </cell>
          <cell r="F66">
            <v>490934</v>
          </cell>
          <cell r="G66">
            <v>309970</v>
          </cell>
          <cell r="H66">
            <v>213435</v>
          </cell>
          <cell r="I66">
            <v>121748.3</v>
          </cell>
          <cell r="J66">
            <v>2993841.5</v>
          </cell>
          <cell r="K66">
            <v>407758</v>
          </cell>
          <cell r="L66">
            <v>783688.7</v>
          </cell>
          <cell r="M66">
            <v>356054.8</v>
          </cell>
          <cell r="N66">
            <v>0</v>
          </cell>
          <cell r="O66">
            <v>579969.25</v>
          </cell>
          <cell r="P66">
            <v>548913.9</v>
          </cell>
          <cell r="Q66">
            <v>269915.90000000002</v>
          </cell>
          <cell r="R66">
            <v>1463355.8</v>
          </cell>
          <cell r="S66">
            <v>241270</v>
          </cell>
          <cell r="T66">
            <v>662758.32999999996</v>
          </cell>
          <cell r="U66">
            <v>354763.92</v>
          </cell>
          <cell r="V66">
            <v>162749</v>
          </cell>
          <cell r="W66">
            <v>5026110.38</v>
          </cell>
          <cell r="X66">
            <v>130954</v>
          </cell>
          <cell r="Y66">
            <v>892271.64</v>
          </cell>
          <cell r="Z66">
            <v>407654.98</v>
          </cell>
          <cell r="AA66">
            <v>60568</v>
          </cell>
          <cell r="AB66">
            <v>170109</v>
          </cell>
          <cell r="AC66">
            <v>131034.16</v>
          </cell>
          <cell r="AD66">
            <v>321014.2</v>
          </cell>
          <cell r="AE66">
            <v>197270</v>
          </cell>
          <cell r="AF66">
            <v>164534</v>
          </cell>
          <cell r="AG66">
            <v>292763</v>
          </cell>
          <cell r="AH66">
            <v>106223</v>
          </cell>
          <cell r="AI66">
            <v>234092.79999999999</v>
          </cell>
          <cell r="AJ66">
            <v>250909</v>
          </cell>
          <cell r="AK66">
            <v>3427752.97</v>
          </cell>
          <cell r="AL66">
            <v>691956</v>
          </cell>
          <cell r="AM66">
            <v>1133092.25</v>
          </cell>
          <cell r="AN66">
            <v>763914.42</v>
          </cell>
          <cell r="AO66">
            <v>1307747.2</v>
          </cell>
          <cell r="AP66">
            <v>269980</v>
          </cell>
          <cell r="AQ66">
            <v>293270.21999999997</v>
          </cell>
          <cell r="AR66">
            <v>7117818.2999999998</v>
          </cell>
          <cell r="AS66">
            <v>1836112</v>
          </cell>
          <cell r="AT66">
            <v>3509650.85</v>
          </cell>
          <cell r="AU66">
            <v>598949.76</v>
          </cell>
          <cell r="AV66">
            <v>781932.14</v>
          </cell>
          <cell r="AW66">
            <v>68892</v>
          </cell>
          <cell r="AX66">
            <v>2446477.41</v>
          </cell>
          <cell r="AY66">
            <v>553781</v>
          </cell>
          <cell r="AZ66">
            <v>371270</v>
          </cell>
          <cell r="BA66">
            <v>380638</v>
          </cell>
          <cell r="BB66">
            <v>562333.1</v>
          </cell>
          <cell r="BC66">
            <v>19296685.969999999</v>
          </cell>
          <cell r="BD66">
            <v>623399.22</v>
          </cell>
          <cell r="BE66">
            <v>95175</v>
          </cell>
          <cell r="BF66">
            <v>352318</v>
          </cell>
          <cell r="BG66">
            <v>220911.9</v>
          </cell>
          <cell r="BH66">
            <v>80899.5</v>
          </cell>
          <cell r="BI66">
            <v>0</v>
          </cell>
          <cell r="BJ66">
            <v>104643</v>
          </cell>
          <cell r="BK66">
            <v>0</v>
          </cell>
          <cell r="BL66">
            <v>6610554.4900000002</v>
          </cell>
          <cell r="BM66">
            <v>480203.5</v>
          </cell>
          <cell r="BN66">
            <v>188296.54</v>
          </cell>
          <cell r="BO66">
            <v>1690451.18</v>
          </cell>
          <cell r="BP66">
            <v>850622.51</v>
          </cell>
          <cell r="BQ66">
            <v>474085.76</v>
          </cell>
          <cell r="BR66">
            <v>45230019</v>
          </cell>
          <cell r="BS66">
            <v>245802.35</v>
          </cell>
          <cell r="BT66">
            <v>301000</v>
          </cell>
          <cell r="BU66">
            <v>868686.63</v>
          </cell>
          <cell r="BV66">
            <v>5876</v>
          </cell>
          <cell r="BW66">
            <v>283320</v>
          </cell>
          <cell r="BX66">
            <v>529280</v>
          </cell>
          <cell r="BY66">
            <v>178729.54</v>
          </cell>
          <cell r="BZ66">
            <v>152520</v>
          </cell>
          <cell r="CA66">
            <v>198800</v>
          </cell>
          <cell r="CB66">
            <v>433159.46</v>
          </cell>
          <cell r="CC66">
            <v>435691</v>
          </cell>
          <cell r="CD66">
            <v>549333.1</v>
          </cell>
          <cell r="CE66">
            <v>439289</v>
          </cell>
          <cell r="CF66">
            <v>573018.56000000006</v>
          </cell>
          <cell r="CG66">
            <v>259416</v>
          </cell>
          <cell r="CH66">
            <v>308097.71999999997</v>
          </cell>
          <cell r="CI66">
            <v>148353</v>
          </cell>
          <cell r="CJ66">
            <v>1095318</v>
          </cell>
          <cell r="CK66">
            <v>82486.240000000005</v>
          </cell>
          <cell r="CL66">
            <v>37352</v>
          </cell>
        </row>
        <row r="67">
          <cell r="A67" t="str">
            <v>4301020105.246</v>
          </cell>
          <cell r="B67" t="str">
            <v>รายได้ค่ารักษา UC OP - HC</v>
          </cell>
          <cell r="C67">
            <v>1009608.3</v>
          </cell>
          <cell r="D67">
            <v>103380</v>
          </cell>
          <cell r="E67">
            <v>63274</v>
          </cell>
          <cell r="F67">
            <v>0</v>
          </cell>
          <cell r="G67">
            <v>72054</v>
          </cell>
          <cell r="H67">
            <v>600620</v>
          </cell>
          <cell r="I67">
            <v>0</v>
          </cell>
          <cell r="J67">
            <v>30680</v>
          </cell>
          <cell r="K67">
            <v>597424.30000000005</v>
          </cell>
          <cell r="L67">
            <v>4095</v>
          </cell>
          <cell r="M67">
            <v>585762</v>
          </cell>
          <cell r="N67">
            <v>0</v>
          </cell>
          <cell r="O67">
            <v>587595</v>
          </cell>
          <cell r="P67">
            <v>157050</v>
          </cell>
          <cell r="Q67">
            <v>225194</v>
          </cell>
          <cell r="R67">
            <v>797130</v>
          </cell>
          <cell r="S67">
            <v>179910</v>
          </cell>
          <cell r="T67">
            <v>96895</v>
          </cell>
          <cell r="U67">
            <v>81405</v>
          </cell>
          <cell r="V67">
            <v>0</v>
          </cell>
          <cell r="W67">
            <v>1233729.6000000001</v>
          </cell>
          <cell r="X67">
            <v>196970</v>
          </cell>
          <cell r="Y67">
            <v>268795</v>
          </cell>
          <cell r="Z67">
            <v>116536</v>
          </cell>
          <cell r="AA67">
            <v>114710</v>
          </cell>
          <cell r="AB67">
            <v>176310</v>
          </cell>
          <cell r="AC67">
            <v>343439</v>
          </cell>
          <cell r="AD67">
            <v>673055.18</v>
          </cell>
          <cell r="AE67">
            <v>35992</v>
          </cell>
          <cell r="AF67">
            <v>168030.4</v>
          </cell>
          <cell r="AG67">
            <v>12600</v>
          </cell>
          <cell r="AH67">
            <v>300006</v>
          </cell>
          <cell r="AI67">
            <v>183827</v>
          </cell>
          <cell r="AJ67">
            <v>72315</v>
          </cell>
          <cell r="AK67">
            <v>22822982.5</v>
          </cell>
          <cell r="AL67">
            <v>110560</v>
          </cell>
          <cell r="AM67">
            <v>53100</v>
          </cell>
          <cell r="AN67">
            <v>231791</v>
          </cell>
          <cell r="AO67">
            <v>508583.2</v>
          </cell>
          <cell r="AP67">
            <v>610325</v>
          </cell>
          <cell r="AQ67">
            <v>23140</v>
          </cell>
          <cell r="AR67">
            <v>1066017</v>
          </cell>
          <cell r="AS67">
            <v>282003</v>
          </cell>
          <cell r="AT67">
            <v>271539</v>
          </cell>
          <cell r="AU67">
            <v>145490</v>
          </cell>
          <cell r="AV67">
            <v>114385.73</v>
          </cell>
          <cell r="AW67">
            <v>109300</v>
          </cell>
          <cell r="AX67">
            <v>135956</v>
          </cell>
          <cell r="AY67">
            <v>531575.6</v>
          </cell>
          <cell r="AZ67">
            <v>127890</v>
          </cell>
          <cell r="BA67">
            <v>8413640</v>
          </cell>
          <cell r="BB67">
            <v>191090</v>
          </cell>
          <cell r="BC67">
            <v>1148694.8</v>
          </cell>
          <cell r="BD67">
            <v>664195</v>
          </cell>
          <cell r="BE67">
            <v>497720</v>
          </cell>
          <cell r="BF67">
            <v>7500</v>
          </cell>
          <cell r="BG67">
            <v>645527</v>
          </cell>
          <cell r="BH67">
            <v>51151</v>
          </cell>
          <cell r="BI67">
            <v>13700</v>
          </cell>
          <cell r="BJ67">
            <v>139310</v>
          </cell>
          <cell r="BK67">
            <v>216200</v>
          </cell>
          <cell r="BL67">
            <v>406639.6</v>
          </cell>
          <cell r="BM67">
            <v>343587.54</v>
          </cell>
          <cell r="BN67">
            <v>115110</v>
          </cell>
          <cell r="BO67">
            <v>440871.7</v>
          </cell>
          <cell r="BP67">
            <v>194970</v>
          </cell>
          <cell r="BQ67">
            <v>193577</v>
          </cell>
          <cell r="BR67">
            <v>8294395</v>
          </cell>
          <cell r="BS67">
            <v>463497</v>
          </cell>
          <cell r="BT67">
            <v>230011.1</v>
          </cell>
          <cell r="BU67">
            <v>1212705</v>
          </cell>
          <cell r="BV67">
            <v>0</v>
          </cell>
          <cell r="BW67">
            <v>182835</v>
          </cell>
          <cell r="BX67">
            <v>818407</v>
          </cell>
          <cell r="BY67">
            <v>232280</v>
          </cell>
          <cell r="BZ67">
            <v>82970</v>
          </cell>
          <cell r="CA67">
            <v>164970</v>
          </cell>
          <cell r="CB67">
            <v>38691</v>
          </cell>
          <cell r="CC67">
            <v>863067</v>
          </cell>
          <cell r="CD67">
            <v>325960</v>
          </cell>
          <cell r="CE67">
            <v>549880</v>
          </cell>
          <cell r="CF67">
            <v>173537</v>
          </cell>
          <cell r="CG67">
            <v>35389.5</v>
          </cell>
          <cell r="CH67">
            <v>123272</v>
          </cell>
          <cell r="CI67">
            <v>74830</v>
          </cell>
          <cell r="CJ67">
            <v>840252</v>
          </cell>
          <cell r="CK67">
            <v>34416</v>
          </cell>
          <cell r="CL67">
            <v>121910</v>
          </cell>
        </row>
        <row r="68">
          <cell r="A68" t="str">
            <v>4301020105.247</v>
          </cell>
          <cell r="B68" t="str">
            <v>รายได้ค่ารักษา UC IP - HC</v>
          </cell>
          <cell r="C68">
            <v>5106818.4000000004</v>
          </cell>
          <cell r="D68">
            <v>0</v>
          </cell>
          <cell r="E68">
            <v>1395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179940</v>
          </cell>
          <cell r="K68">
            <v>0</v>
          </cell>
          <cell r="L68">
            <v>47.7</v>
          </cell>
          <cell r="M68">
            <v>19305</v>
          </cell>
          <cell r="N68">
            <v>0</v>
          </cell>
          <cell r="O68">
            <v>8697351</v>
          </cell>
          <cell r="P68">
            <v>0</v>
          </cell>
          <cell r="Q68">
            <v>35472</v>
          </cell>
          <cell r="R68">
            <v>20400</v>
          </cell>
          <cell r="S68">
            <v>2412</v>
          </cell>
          <cell r="T68">
            <v>0</v>
          </cell>
          <cell r="U68">
            <v>0</v>
          </cell>
          <cell r="V68">
            <v>0</v>
          </cell>
          <cell r="W68">
            <v>6147887.8399999999</v>
          </cell>
          <cell r="X68">
            <v>9750</v>
          </cell>
          <cell r="Y68">
            <v>0</v>
          </cell>
          <cell r="Z68">
            <v>0</v>
          </cell>
          <cell r="AA68">
            <v>3950</v>
          </cell>
          <cell r="AB68">
            <v>500</v>
          </cell>
          <cell r="AC68">
            <v>27635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10386</v>
          </cell>
          <cell r="AI68">
            <v>0</v>
          </cell>
          <cell r="AJ68">
            <v>0</v>
          </cell>
          <cell r="AK68">
            <v>31047138.440000001</v>
          </cell>
          <cell r="AL68">
            <v>0</v>
          </cell>
          <cell r="AM68">
            <v>0</v>
          </cell>
          <cell r="AN68">
            <v>2479490</v>
          </cell>
          <cell r="AO68">
            <v>4275</v>
          </cell>
          <cell r="AP68">
            <v>0</v>
          </cell>
          <cell r="AQ68">
            <v>0</v>
          </cell>
          <cell r="AR68">
            <v>8065845</v>
          </cell>
          <cell r="AS68">
            <v>0</v>
          </cell>
          <cell r="AT68">
            <v>4916.8999999999996</v>
          </cell>
          <cell r="AU68">
            <v>0</v>
          </cell>
          <cell r="AV68">
            <v>0</v>
          </cell>
          <cell r="AW68">
            <v>0</v>
          </cell>
          <cell r="AX68">
            <v>1800</v>
          </cell>
          <cell r="AY68">
            <v>0</v>
          </cell>
          <cell r="AZ68">
            <v>0</v>
          </cell>
          <cell r="BA68">
            <v>1434811.4</v>
          </cell>
          <cell r="BB68">
            <v>612080</v>
          </cell>
          <cell r="BC68">
            <v>30530167.5</v>
          </cell>
          <cell r="BD68">
            <v>399580</v>
          </cell>
          <cell r="BE68">
            <v>1185</v>
          </cell>
          <cell r="BF68">
            <v>0</v>
          </cell>
          <cell r="BG68">
            <v>14543098.5</v>
          </cell>
          <cell r="BH68">
            <v>675</v>
          </cell>
          <cell r="BI68">
            <v>0</v>
          </cell>
          <cell r="BJ68">
            <v>33585</v>
          </cell>
          <cell r="BK68">
            <v>0</v>
          </cell>
          <cell r="BL68">
            <v>14831860.199999999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25080</v>
          </cell>
          <cell r="BR68">
            <v>131686012</v>
          </cell>
          <cell r="BS68">
            <v>98000</v>
          </cell>
          <cell r="BT68">
            <v>98000</v>
          </cell>
          <cell r="BU68">
            <v>758215</v>
          </cell>
          <cell r="BV68">
            <v>0</v>
          </cell>
          <cell r="BW68">
            <v>0</v>
          </cell>
          <cell r="BX68">
            <v>196000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118680.6</v>
          </cell>
          <cell r="CD68">
            <v>167360</v>
          </cell>
          <cell r="CE68">
            <v>184130</v>
          </cell>
          <cell r="CF68">
            <v>6596</v>
          </cell>
          <cell r="CG68">
            <v>0</v>
          </cell>
          <cell r="CH68">
            <v>0</v>
          </cell>
          <cell r="CI68">
            <v>0</v>
          </cell>
          <cell r="CJ68">
            <v>401530</v>
          </cell>
          <cell r="CK68">
            <v>0</v>
          </cell>
          <cell r="CL68">
            <v>0</v>
          </cell>
        </row>
        <row r="69">
          <cell r="A69" t="str">
            <v>4301020105.248</v>
          </cell>
          <cell r="B69" t="str">
            <v>รายได้ค่ารักษา UC OP - DMI</v>
          </cell>
          <cell r="C69">
            <v>6336513</v>
          </cell>
          <cell r="D69">
            <v>117944</v>
          </cell>
          <cell r="E69">
            <v>34000</v>
          </cell>
          <cell r="F69">
            <v>0</v>
          </cell>
          <cell r="G69">
            <v>0</v>
          </cell>
          <cell r="H69">
            <v>1507000</v>
          </cell>
          <cell r="I69">
            <v>0</v>
          </cell>
          <cell r="J69">
            <v>0</v>
          </cell>
          <cell r="K69">
            <v>30000</v>
          </cell>
          <cell r="L69">
            <v>0</v>
          </cell>
          <cell r="M69">
            <v>5000</v>
          </cell>
          <cell r="N69">
            <v>0</v>
          </cell>
          <cell r="O69">
            <v>8347147</v>
          </cell>
          <cell r="P69">
            <v>0</v>
          </cell>
          <cell r="Q69">
            <v>10000</v>
          </cell>
          <cell r="R69">
            <v>3838657.7</v>
          </cell>
          <cell r="S69">
            <v>58439</v>
          </cell>
          <cell r="T69">
            <v>0</v>
          </cell>
          <cell r="U69">
            <v>20000</v>
          </cell>
          <cell r="V69">
            <v>0</v>
          </cell>
          <cell r="W69">
            <v>356000</v>
          </cell>
          <cell r="X69">
            <v>8546</v>
          </cell>
          <cell r="Y69">
            <v>72000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62580</v>
          </cell>
          <cell r="AE69">
            <v>0</v>
          </cell>
          <cell r="AF69">
            <v>0</v>
          </cell>
          <cell r="AG69">
            <v>0</v>
          </cell>
          <cell r="AH69">
            <v>10000</v>
          </cell>
          <cell r="AI69">
            <v>20000</v>
          </cell>
          <cell r="AJ69">
            <v>0</v>
          </cell>
          <cell r="AK69">
            <v>15471000</v>
          </cell>
          <cell r="AL69">
            <v>0</v>
          </cell>
          <cell r="AM69">
            <v>134491</v>
          </cell>
          <cell r="AN69">
            <v>70000</v>
          </cell>
          <cell r="AO69">
            <v>174226.8</v>
          </cell>
          <cell r="AP69">
            <v>12500</v>
          </cell>
          <cell r="AQ69">
            <v>0</v>
          </cell>
          <cell r="AR69">
            <v>11948675</v>
          </cell>
          <cell r="AS69">
            <v>104100</v>
          </cell>
          <cell r="AT69">
            <v>30000</v>
          </cell>
          <cell r="AU69">
            <v>20000</v>
          </cell>
          <cell r="AV69">
            <v>80000</v>
          </cell>
          <cell r="AW69">
            <v>6602</v>
          </cell>
          <cell r="AX69">
            <v>88000</v>
          </cell>
          <cell r="AY69">
            <v>32150</v>
          </cell>
          <cell r="AZ69">
            <v>0</v>
          </cell>
          <cell r="BA69">
            <v>0</v>
          </cell>
          <cell r="BB69">
            <v>24000</v>
          </cell>
          <cell r="BC69">
            <v>232000</v>
          </cell>
          <cell r="BD69">
            <v>46240</v>
          </cell>
          <cell r="BE69">
            <v>0</v>
          </cell>
          <cell r="BF69">
            <v>0</v>
          </cell>
          <cell r="BG69">
            <v>10437401.9</v>
          </cell>
          <cell r="BH69">
            <v>20000</v>
          </cell>
          <cell r="BI69">
            <v>0</v>
          </cell>
          <cell r="BJ69">
            <v>17340</v>
          </cell>
          <cell r="BK69">
            <v>9796</v>
          </cell>
          <cell r="BL69">
            <v>7680500</v>
          </cell>
          <cell r="BM69">
            <v>223000</v>
          </cell>
          <cell r="BN69">
            <v>640075</v>
          </cell>
          <cell r="BO69">
            <v>0</v>
          </cell>
          <cell r="BP69">
            <v>45000</v>
          </cell>
          <cell r="BQ69">
            <v>0</v>
          </cell>
          <cell r="BR69">
            <v>20816072</v>
          </cell>
          <cell r="BS69">
            <v>0</v>
          </cell>
          <cell r="BT69">
            <v>84147.04</v>
          </cell>
          <cell r="BU69">
            <v>8772500</v>
          </cell>
          <cell r="BV69">
            <v>0</v>
          </cell>
          <cell r="BW69">
            <v>181000</v>
          </cell>
          <cell r="BX69">
            <v>3286350</v>
          </cell>
          <cell r="BY69">
            <v>20000</v>
          </cell>
          <cell r="BZ69">
            <v>50000</v>
          </cell>
          <cell r="CA69">
            <v>107000</v>
          </cell>
          <cell r="CB69">
            <v>169642</v>
          </cell>
          <cell r="CC69">
            <v>4788018</v>
          </cell>
          <cell r="CD69">
            <v>171500</v>
          </cell>
          <cell r="CE69">
            <v>1428000</v>
          </cell>
          <cell r="CF69">
            <v>0</v>
          </cell>
          <cell r="CG69">
            <v>0</v>
          </cell>
          <cell r="CH69">
            <v>0</v>
          </cell>
          <cell r="CI69">
            <v>784</v>
          </cell>
          <cell r="CJ69">
            <v>5055728</v>
          </cell>
          <cell r="CK69">
            <v>0</v>
          </cell>
          <cell r="CL69">
            <v>8500</v>
          </cell>
        </row>
        <row r="70">
          <cell r="A70" t="str">
            <v>4301020105.249</v>
          </cell>
          <cell r="B70" t="str">
            <v>รายได้ค่ารักษา UC IP - DMI</v>
          </cell>
          <cell r="C70">
            <v>7958517.5800000001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10000</v>
          </cell>
          <cell r="I70">
            <v>0</v>
          </cell>
          <cell r="J70">
            <v>761300</v>
          </cell>
          <cell r="K70">
            <v>0</v>
          </cell>
          <cell r="L70">
            <v>0</v>
          </cell>
          <cell r="M70">
            <v>526200</v>
          </cell>
          <cell r="N70">
            <v>0</v>
          </cell>
          <cell r="O70">
            <v>16461764</v>
          </cell>
          <cell r="P70">
            <v>0</v>
          </cell>
          <cell r="Q70">
            <v>942600</v>
          </cell>
          <cell r="R70">
            <v>2163400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9619300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10000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8246700</v>
          </cell>
          <cell r="AL70">
            <v>5000</v>
          </cell>
          <cell r="AM70">
            <v>0</v>
          </cell>
          <cell r="AN70">
            <v>3939000</v>
          </cell>
          <cell r="AO70">
            <v>32500</v>
          </cell>
          <cell r="AP70">
            <v>12500</v>
          </cell>
          <cell r="AQ70">
            <v>0</v>
          </cell>
          <cell r="AR70">
            <v>82100</v>
          </cell>
          <cell r="AS70">
            <v>0</v>
          </cell>
          <cell r="AT70">
            <v>10000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1661600</v>
          </cell>
          <cell r="BB70">
            <v>884311</v>
          </cell>
          <cell r="BC70">
            <v>4507271.71</v>
          </cell>
          <cell r="BD70">
            <v>1543882</v>
          </cell>
          <cell r="BE70">
            <v>0</v>
          </cell>
          <cell r="BF70">
            <v>0</v>
          </cell>
          <cell r="BG70">
            <v>6362380.7000000002</v>
          </cell>
          <cell r="BH70">
            <v>0</v>
          </cell>
          <cell r="BI70">
            <v>0</v>
          </cell>
          <cell r="BJ70">
            <v>0</v>
          </cell>
          <cell r="BK70">
            <v>0</v>
          </cell>
          <cell r="BL70">
            <v>10257708.76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6132400</v>
          </cell>
          <cell r="BR70">
            <v>28803546.940000001</v>
          </cell>
          <cell r="BS70">
            <v>558600</v>
          </cell>
          <cell r="BT70">
            <v>637000</v>
          </cell>
          <cell r="BU70">
            <v>3844399</v>
          </cell>
          <cell r="BV70">
            <v>0</v>
          </cell>
          <cell r="BW70">
            <v>0</v>
          </cell>
          <cell r="BX70">
            <v>37500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1327018</v>
          </cell>
          <cell r="CD70">
            <v>314000</v>
          </cell>
          <cell r="CE70">
            <v>2321920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1356500</v>
          </cell>
          <cell r="CK70">
            <v>0</v>
          </cell>
          <cell r="CL70">
            <v>0</v>
          </cell>
        </row>
        <row r="71">
          <cell r="A71" t="str">
            <v>4301020105.251</v>
          </cell>
          <cell r="B71" t="str">
            <v>ส่วนต่างค่ารักษาที่สูงกว่าข้อตกลงในการจ่ายตาม DRG- UC IP AE</v>
          </cell>
          <cell r="C71">
            <v>0</v>
          </cell>
          <cell r="D71">
            <v>-8388.6200000000008</v>
          </cell>
          <cell r="E71">
            <v>-68076.820000000007</v>
          </cell>
          <cell r="F71">
            <v>0</v>
          </cell>
          <cell r="G71">
            <v>-32103.919999999998</v>
          </cell>
          <cell r="H71">
            <v>0</v>
          </cell>
          <cell r="I71">
            <v>-9323.5</v>
          </cell>
          <cell r="J71">
            <v>-489896.03</v>
          </cell>
          <cell r="K71">
            <v>0</v>
          </cell>
          <cell r="L71">
            <v>-85032.95</v>
          </cell>
          <cell r="M71">
            <v>-328091.92</v>
          </cell>
          <cell r="N71">
            <v>0</v>
          </cell>
          <cell r="O71">
            <v>-50549.55</v>
          </cell>
          <cell r="P71">
            <v>-165469.15</v>
          </cell>
          <cell r="Q71">
            <v>0</v>
          </cell>
          <cell r="R71">
            <v>10246.43</v>
          </cell>
          <cell r="S71">
            <v>0</v>
          </cell>
          <cell r="T71">
            <v>-577432.78</v>
          </cell>
          <cell r="U71">
            <v>0</v>
          </cell>
          <cell r="V71">
            <v>0</v>
          </cell>
          <cell r="W71">
            <v>-1398026.1</v>
          </cell>
          <cell r="X71">
            <v>-4680.8</v>
          </cell>
          <cell r="Y71">
            <v>-48204.72</v>
          </cell>
          <cell r="Z71">
            <v>-26192.3</v>
          </cell>
          <cell r="AA71">
            <v>0</v>
          </cell>
          <cell r="AB71">
            <v>0</v>
          </cell>
          <cell r="AC71">
            <v>-1476.66</v>
          </cell>
          <cell r="AD71">
            <v>-181.9</v>
          </cell>
          <cell r="AE71">
            <v>506992</v>
          </cell>
          <cell r="AF71">
            <v>-13292</v>
          </cell>
          <cell r="AG71">
            <v>-52089.3</v>
          </cell>
          <cell r="AH71">
            <v>-166</v>
          </cell>
          <cell r="AI71">
            <v>-14184.48</v>
          </cell>
          <cell r="AJ71">
            <v>-107260</v>
          </cell>
          <cell r="AK71">
            <v>-1858882.54</v>
          </cell>
          <cell r="AL71">
            <v>0</v>
          </cell>
          <cell r="AM71">
            <v>-218793.78</v>
          </cell>
          <cell r="AN71">
            <v>-150984.31</v>
          </cell>
          <cell r="AO71">
            <v>-1565224.16</v>
          </cell>
          <cell r="AP71">
            <v>-9019.7000000000007</v>
          </cell>
          <cell r="AQ71">
            <v>-166585.64000000001</v>
          </cell>
          <cell r="AR71">
            <v>-2004175.82</v>
          </cell>
          <cell r="AS71">
            <v>-478775.73</v>
          </cell>
          <cell r="AT71">
            <v>-1527346.19</v>
          </cell>
          <cell r="AU71">
            <v>-6486.63</v>
          </cell>
          <cell r="AV71">
            <v>-451793.96</v>
          </cell>
          <cell r="AW71">
            <v>-126478.15</v>
          </cell>
          <cell r="AX71">
            <v>-977417.53</v>
          </cell>
          <cell r="AY71">
            <v>-49005.919999999998</v>
          </cell>
          <cell r="AZ71">
            <v>-16830.57</v>
          </cell>
          <cell r="BA71">
            <v>-262503.8</v>
          </cell>
          <cell r="BB71">
            <v>-81401.14</v>
          </cell>
          <cell r="BC71">
            <v>-694311.9</v>
          </cell>
          <cell r="BD71">
            <v>-315148.51</v>
          </cell>
          <cell r="BE71">
            <v>-2227.94</v>
          </cell>
          <cell r="BF71">
            <v>0</v>
          </cell>
          <cell r="BG71">
            <v>-22031.200000000001</v>
          </cell>
          <cell r="BH71">
            <v>-415.4</v>
          </cell>
          <cell r="BI71">
            <v>0</v>
          </cell>
          <cell r="BJ71">
            <v>-284</v>
          </cell>
          <cell r="BK71">
            <v>0</v>
          </cell>
          <cell r="BL71">
            <v>-2941001.28</v>
          </cell>
          <cell r="BM71">
            <v>-96247.77</v>
          </cell>
          <cell r="BN71">
            <v>-590.58000000000004</v>
          </cell>
          <cell r="BO71">
            <v>-242075.26</v>
          </cell>
          <cell r="BP71">
            <v>-438669.07</v>
          </cell>
          <cell r="BQ71">
            <v>-191038.59</v>
          </cell>
          <cell r="BR71">
            <v>-28715606</v>
          </cell>
          <cell r="BS71">
            <v>-34682.050000000003</v>
          </cell>
          <cell r="BT71">
            <v>0</v>
          </cell>
          <cell r="BU71">
            <v>-202788.34</v>
          </cell>
          <cell r="BV71">
            <v>0</v>
          </cell>
          <cell r="BW71">
            <v>-35295.800000000003</v>
          </cell>
          <cell r="BX71">
            <v>0</v>
          </cell>
          <cell r="BY71">
            <v>-29468.49</v>
          </cell>
          <cell r="BZ71">
            <v>0</v>
          </cell>
          <cell r="CA71">
            <v>0</v>
          </cell>
          <cell r="CB71">
            <v>-33606.78</v>
          </cell>
          <cell r="CC71">
            <v>-2556</v>
          </cell>
          <cell r="CD71">
            <v>-15626.4</v>
          </cell>
          <cell r="CE71">
            <v>-443780.2</v>
          </cell>
          <cell r="CF71">
            <v>-72787.69</v>
          </cell>
          <cell r="CG71">
            <v>-8267.7000000000007</v>
          </cell>
          <cell r="CH71">
            <v>-5313.96</v>
          </cell>
          <cell r="CI71">
            <v>-9926.1</v>
          </cell>
          <cell r="CJ71">
            <v>-901799.14</v>
          </cell>
          <cell r="CK71">
            <v>-876.92</v>
          </cell>
          <cell r="CL71">
            <v>0</v>
          </cell>
        </row>
        <row r="72">
          <cell r="A72" t="str">
            <v>4301020105.252</v>
          </cell>
          <cell r="B72" t="str">
            <v>ส่วนต่างค่ารักษาที่ต่ำกว่าข้อตกลงในการจ่ายตาม DRG- UC IP AE</v>
          </cell>
          <cell r="C72">
            <v>0</v>
          </cell>
          <cell r="D72">
            <v>242982.88</v>
          </cell>
          <cell r="E72">
            <v>26531.599999999999</v>
          </cell>
          <cell r="F72">
            <v>0</v>
          </cell>
          <cell r="G72">
            <v>8056.93</v>
          </cell>
          <cell r="H72">
            <v>0</v>
          </cell>
          <cell r="I72">
            <v>0</v>
          </cell>
          <cell r="J72">
            <v>80084</v>
          </cell>
          <cell r="K72">
            <v>1304.26</v>
          </cell>
          <cell r="L72">
            <v>9372</v>
          </cell>
          <cell r="M72">
            <v>56997.8</v>
          </cell>
          <cell r="N72">
            <v>0</v>
          </cell>
          <cell r="O72">
            <v>18531.900000000001</v>
          </cell>
          <cell r="P72">
            <v>31951.07</v>
          </cell>
          <cell r="Q72">
            <v>0</v>
          </cell>
          <cell r="R72">
            <v>0</v>
          </cell>
          <cell r="S72">
            <v>0</v>
          </cell>
          <cell r="T72">
            <v>221669.46</v>
          </cell>
          <cell r="U72">
            <v>0</v>
          </cell>
          <cell r="V72">
            <v>0</v>
          </cell>
          <cell r="W72">
            <v>2738441.89</v>
          </cell>
          <cell r="X72">
            <v>0</v>
          </cell>
          <cell r="Y72">
            <v>87832.26</v>
          </cell>
          <cell r="Z72">
            <v>5239.2</v>
          </cell>
          <cell r="AA72">
            <v>0</v>
          </cell>
          <cell r="AB72">
            <v>180782.47</v>
          </cell>
          <cell r="AC72">
            <v>12604.4</v>
          </cell>
          <cell r="AD72">
            <v>34</v>
          </cell>
          <cell r="AE72">
            <v>616.6</v>
          </cell>
          <cell r="AF72">
            <v>20993</v>
          </cell>
          <cell r="AG72">
            <v>19722.93</v>
          </cell>
          <cell r="AH72">
            <v>8249.8700000000008</v>
          </cell>
          <cell r="AI72">
            <v>141983.59</v>
          </cell>
          <cell r="AJ72">
            <v>2287.3000000000002</v>
          </cell>
          <cell r="AK72">
            <v>539825.6</v>
          </cell>
          <cell r="AL72">
            <v>0</v>
          </cell>
          <cell r="AM72">
            <v>130924.88</v>
          </cell>
          <cell r="AN72">
            <v>30082.23</v>
          </cell>
          <cell r="AO72">
            <v>112265.78</v>
          </cell>
          <cell r="AP72">
            <v>11541.2</v>
          </cell>
          <cell r="AQ72">
            <v>13788.65</v>
          </cell>
          <cell r="AR72">
            <v>191911.67</v>
          </cell>
          <cell r="AS72">
            <v>588660.96</v>
          </cell>
          <cell r="AT72">
            <v>2824</v>
          </cell>
          <cell r="AU72">
            <v>19896.11</v>
          </cell>
          <cell r="AV72">
            <v>236659.43</v>
          </cell>
          <cell r="AW72">
            <v>67662.62</v>
          </cell>
          <cell r="AX72">
            <v>367880.72</v>
          </cell>
          <cell r="AY72">
            <v>6903.54</v>
          </cell>
          <cell r="AZ72">
            <v>100938.38</v>
          </cell>
          <cell r="BA72">
            <v>306747.59999999998</v>
          </cell>
          <cell r="BB72">
            <v>110605.4</v>
          </cell>
          <cell r="BC72">
            <v>0</v>
          </cell>
          <cell r="BD72">
            <v>41115.82</v>
          </cell>
          <cell r="BE72">
            <v>37911.54</v>
          </cell>
          <cell r="BF72">
            <v>0</v>
          </cell>
          <cell r="BG72">
            <v>5774.5</v>
          </cell>
          <cell r="BH72">
            <v>2164.6</v>
          </cell>
          <cell r="BI72">
            <v>0</v>
          </cell>
          <cell r="BJ72">
            <v>420</v>
          </cell>
          <cell r="BK72">
            <v>0</v>
          </cell>
          <cell r="BL72">
            <v>2368154.1800000002</v>
          </cell>
          <cell r="BM72">
            <v>22682.9</v>
          </cell>
          <cell r="BN72">
            <v>0</v>
          </cell>
          <cell r="BO72">
            <v>347340.55</v>
          </cell>
          <cell r="BP72">
            <v>0</v>
          </cell>
          <cell r="BQ72">
            <v>72675.89</v>
          </cell>
          <cell r="BR72">
            <v>5136574.49</v>
          </cell>
          <cell r="BS72">
            <v>243.3</v>
          </cell>
          <cell r="BT72">
            <v>0</v>
          </cell>
          <cell r="BU72">
            <v>8252.7000000000007</v>
          </cell>
          <cell r="BV72">
            <v>0</v>
          </cell>
          <cell r="BW72">
            <v>1543.6</v>
          </cell>
          <cell r="BX72">
            <v>806628.3</v>
          </cell>
          <cell r="BY72">
            <v>8556.9500000000007</v>
          </cell>
          <cell r="BZ72">
            <v>0</v>
          </cell>
          <cell r="CA72">
            <v>4720</v>
          </cell>
          <cell r="CB72">
            <v>4249.38</v>
          </cell>
          <cell r="CC72">
            <v>119946.83</v>
          </cell>
          <cell r="CD72">
            <v>13825.68</v>
          </cell>
          <cell r="CE72">
            <v>11702.5</v>
          </cell>
          <cell r="CF72">
            <v>77226.64</v>
          </cell>
          <cell r="CG72">
            <v>480</v>
          </cell>
          <cell r="CH72">
            <v>79.2</v>
          </cell>
          <cell r="CI72">
            <v>14975.1</v>
          </cell>
          <cell r="CJ72">
            <v>485819.01</v>
          </cell>
          <cell r="CK72">
            <v>7420</v>
          </cell>
          <cell r="CL72">
            <v>0</v>
          </cell>
        </row>
        <row r="73">
          <cell r="A73" t="str">
            <v>4301020105.253</v>
          </cell>
          <cell r="B73" t="str">
            <v>ส่วนต่างค่ารักษาที่สูงกว่าข้อตกลงในการจ่าย UC- IP- DMI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-9064771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-6749</v>
          </cell>
          <cell r="AM73">
            <v>0</v>
          </cell>
          <cell r="AN73">
            <v>0</v>
          </cell>
          <cell r="AO73">
            <v>0</v>
          </cell>
          <cell r="AP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0</v>
          </cell>
          <cell r="BA73">
            <v>0</v>
          </cell>
          <cell r="BB73">
            <v>0</v>
          </cell>
          <cell r="BC73">
            <v>0</v>
          </cell>
          <cell r="BD73">
            <v>-230625</v>
          </cell>
          <cell r="BE73">
            <v>0</v>
          </cell>
          <cell r="BF73">
            <v>0</v>
          </cell>
          <cell r="BG73">
            <v>-2721241</v>
          </cell>
          <cell r="BH73">
            <v>0</v>
          </cell>
          <cell r="BI73">
            <v>0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-12724085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-223546</v>
          </cell>
          <cell r="CD73">
            <v>0</v>
          </cell>
          <cell r="CE73">
            <v>0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</row>
        <row r="74">
          <cell r="A74" t="str">
            <v>4301020105.254</v>
          </cell>
          <cell r="B74" t="str">
            <v>ส่วนต่างค่ารักษาที่ต่ำกว่าข้อตกลงในการจ่ายUC- IP- DMI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127307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P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4689</v>
          </cell>
          <cell r="BC74">
            <v>0</v>
          </cell>
          <cell r="BD74">
            <v>187590</v>
          </cell>
          <cell r="BE74">
            <v>0</v>
          </cell>
          <cell r="BF74">
            <v>0</v>
          </cell>
          <cell r="BG74">
            <v>104950.29</v>
          </cell>
          <cell r="BH74">
            <v>0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282218.06</v>
          </cell>
          <cell r="BS74">
            <v>0</v>
          </cell>
          <cell r="BT74">
            <v>0</v>
          </cell>
          <cell r="BU74">
            <v>503401</v>
          </cell>
          <cell r="BV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57287</v>
          </cell>
          <cell r="CD74">
            <v>0</v>
          </cell>
          <cell r="CE74">
            <v>0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</row>
        <row r="75">
          <cell r="A75" t="str">
            <v>4301020105.255</v>
          </cell>
          <cell r="B75" t="str">
            <v>รายได้กองทุน UC-P&amp;P ตามเกณฑ์คุณภาพผลงานบริการ</v>
          </cell>
          <cell r="C75">
            <v>0</v>
          </cell>
          <cell r="D75">
            <v>19386.89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33729.18</v>
          </cell>
          <cell r="M75">
            <v>116976.2</v>
          </cell>
          <cell r="N75">
            <v>0</v>
          </cell>
          <cell r="O75">
            <v>55000</v>
          </cell>
          <cell r="P75">
            <v>111500</v>
          </cell>
          <cell r="Q75">
            <v>166600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463970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61621.69</v>
          </cell>
          <cell r="AG75">
            <v>72500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2500</v>
          </cell>
          <cell r="AM75">
            <v>0</v>
          </cell>
          <cell r="AN75">
            <v>0</v>
          </cell>
          <cell r="AO75">
            <v>6858841.5099999998</v>
          </cell>
          <cell r="AP75">
            <v>682322.23</v>
          </cell>
          <cell r="AQ75">
            <v>0</v>
          </cell>
          <cell r="AR75">
            <v>3907447.73</v>
          </cell>
          <cell r="AS75">
            <v>685421.45</v>
          </cell>
          <cell r="AT75">
            <v>752058.36</v>
          </cell>
          <cell r="AU75">
            <v>55000</v>
          </cell>
          <cell r="AV75">
            <v>494430.94</v>
          </cell>
          <cell r="AW75">
            <v>105238.54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429227.37</v>
          </cell>
          <cell r="BC75">
            <v>4614207.4000000004</v>
          </cell>
          <cell r="BD75">
            <v>22500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75759.63</v>
          </cell>
          <cell r="BL75">
            <v>0</v>
          </cell>
          <cell r="BM75">
            <v>0</v>
          </cell>
          <cell r="BN75">
            <v>0</v>
          </cell>
          <cell r="BO75">
            <v>318868.64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202095.76</v>
          </cell>
          <cell r="BV75">
            <v>0</v>
          </cell>
          <cell r="BW75">
            <v>0</v>
          </cell>
          <cell r="BX75">
            <v>208616</v>
          </cell>
          <cell r="BY75">
            <v>15000</v>
          </cell>
          <cell r="BZ75">
            <v>0</v>
          </cell>
          <cell r="CA75">
            <v>512938.63</v>
          </cell>
          <cell r="CB75">
            <v>0</v>
          </cell>
          <cell r="CC75">
            <v>0</v>
          </cell>
          <cell r="CD75">
            <v>0</v>
          </cell>
          <cell r="CE75">
            <v>229144.07</v>
          </cell>
          <cell r="CF75">
            <v>635604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263388.3</v>
          </cell>
        </row>
        <row r="76">
          <cell r="A76" t="str">
            <v>4301020105.256</v>
          </cell>
          <cell r="B76" t="str">
            <v>รายได้จากการยกหนี้กรณีส่งต่อผู้ป่วยระหว่างรพ.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4327415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0</v>
          </cell>
          <cell r="BH76">
            <v>0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7068793.75</v>
          </cell>
          <cell r="BN76">
            <v>5032324.4000000004</v>
          </cell>
          <cell r="BO76">
            <v>6405357.5</v>
          </cell>
          <cell r="BP76">
            <v>2526815</v>
          </cell>
          <cell r="BQ76">
            <v>4338172.3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</row>
        <row r="77">
          <cell r="A77" t="str">
            <v>4301020105.257</v>
          </cell>
          <cell r="B77" t="str">
            <v>ส่วนต่างค่ารักษาที่สูงกว่าเหมาจ่ายรายหัว - กองทุน UC P&amp;P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6535155.6299999999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-462475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-20329</v>
          </cell>
          <cell r="CL77">
            <v>0</v>
          </cell>
        </row>
        <row r="78">
          <cell r="A78" t="str">
            <v>4301020105.258</v>
          </cell>
          <cell r="B78" t="str">
            <v>ส่วนต่างค่ารักษาที่สูงกว่าข้อตกลงในการจ่ายตาม UC OP AE</v>
          </cell>
          <cell r="C78">
            <v>0</v>
          </cell>
          <cell r="D78">
            <v>0</v>
          </cell>
          <cell r="E78">
            <v>23350.25</v>
          </cell>
          <cell r="F78">
            <v>0</v>
          </cell>
          <cell r="G78">
            <v>-6914.3</v>
          </cell>
          <cell r="H78">
            <v>-9444</v>
          </cell>
          <cell r="I78">
            <v>0</v>
          </cell>
          <cell r="J78">
            <v>0</v>
          </cell>
          <cell r="K78">
            <v>75044.210000000006</v>
          </cell>
          <cell r="L78">
            <v>-33843.949999999997</v>
          </cell>
          <cell r="M78">
            <v>-280430.78000000003</v>
          </cell>
          <cell r="N78">
            <v>0</v>
          </cell>
          <cell r="O78">
            <v>-51071.92</v>
          </cell>
          <cell r="P78">
            <v>-105332.56</v>
          </cell>
          <cell r="Q78">
            <v>0</v>
          </cell>
          <cell r="R78">
            <v>0</v>
          </cell>
          <cell r="S78">
            <v>0</v>
          </cell>
          <cell r="T78">
            <v>-42744.3</v>
          </cell>
          <cell r="U78">
            <v>0</v>
          </cell>
          <cell r="V78">
            <v>0</v>
          </cell>
          <cell r="W78">
            <v>-123071.79</v>
          </cell>
          <cell r="X78">
            <v>-1789.8</v>
          </cell>
          <cell r="Y78">
            <v>-85974.19</v>
          </cell>
          <cell r="Z78">
            <v>-11682.35</v>
          </cell>
          <cell r="AA78">
            <v>-41045.32</v>
          </cell>
          <cell r="AB78">
            <v>-1715.4</v>
          </cell>
          <cell r="AC78">
            <v>0</v>
          </cell>
          <cell r="AD78">
            <v>-58608.6</v>
          </cell>
          <cell r="AE78">
            <v>-420309.26</v>
          </cell>
          <cell r="AF78">
            <v>-14811.6</v>
          </cell>
          <cell r="AG78">
            <v>0</v>
          </cell>
          <cell r="AH78">
            <v>0</v>
          </cell>
          <cell r="AI78">
            <v>-22535.7</v>
          </cell>
          <cell r="AJ78">
            <v>-34623.51</v>
          </cell>
          <cell r="AK78">
            <v>0</v>
          </cell>
          <cell r="AL78">
            <v>-56150.3</v>
          </cell>
          <cell r="AM78">
            <v>-1441.7</v>
          </cell>
          <cell r="AN78">
            <v>0</v>
          </cell>
          <cell r="AO78">
            <v>-255752</v>
          </cell>
          <cell r="AP78">
            <v>-29615.86</v>
          </cell>
          <cell r="AQ78">
            <v>-7123.99</v>
          </cell>
          <cell r="AR78">
            <v>0</v>
          </cell>
          <cell r="AS78">
            <v>0</v>
          </cell>
          <cell r="AT78">
            <v>-83939.11</v>
          </cell>
          <cell r="AU78">
            <v>-31286.42</v>
          </cell>
          <cell r="AV78">
            <v>-16834.41</v>
          </cell>
          <cell r="AW78">
            <v>-77288.63</v>
          </cell>
          <cell r="AX78">
            <v>-83276.009999999995</v>
          </cell>
          <cell r="AY78">
            <v>-14756.14</v>
          </cell>
          <cell r="AZ78">
            <v>-92</v>
          </cell>
          <cell r="BA78">
            <v>-69100.34</v>
          </cell>
          <cell r="BB78">
            <v>0</v>
          </cell>
          <cell r="BC78">
            <v>-336277.03</v>
          </cell>
          <cell r="BD78">
            <v>-22862.6</v>
          </cell>
          <cell r="BE78">
            <v>-4585.1099999999997</v>
          </cell>
          <cell r="BF78">
            <v>0</v>
          </cell>
          <cell r="BG78">
            <v>-66389.2</v>
          </cell>
          <cell r="BH78">
            <v>-2401.85</v>
          </cell>
          <cell r="BI78">
            <v>0</v>
          </cell>
          <cell r="BJ78">
            <v>-11259.07</v>
          </cell>
          <cell r="BK78">
            <v>0</v>
          </cell>
          <cell r="BL78">
            <v>-35757.9</v>
          </cell>
          <cell r="BM78">
            <v>-41160.5</v>
          </cell>
          <cell r="BN78">
            <v>0</v>
          </cell>
          <cell r="BO78">
            <v>-62313.9</v>
          </cell>
          <cell r="BP78">
            <v>-606056.84</v>
          </cell>
          <cell r="BQ78">
            <v>-6076.32</v>
          </cell>
          <cell r="BR78">
            <v>-5730105.2000000002</v>
          </cell>
          <cell r="BS78">
            <v>-35248.019999999997</v>
          </cell>
          <cell r="BT78">
            <v>-10018.82</v>
          </cell>
          <cell r="BU78">
            <v>-16971.07</v>
          </cell>
          <cell r="BV78">
            <v>0</v>
          </cell>
          <cell r="BW78">
            <v>-961</v>
          </cell>
          <cell r="BX78">
            <v>-30922.5</v>
          </cell>
          <cell r="BY78">
            <v>-2645.69</v>
          </cell>
          <cell r="BZ78">
            <v>-6159.49</v>
          </cell>
          <cell r="CA78">
            <v>-2310.8000000000002</v>
          </cell>
          <cell r="CB78">
            <v>-13955.41</v>
          </cell>
          <cell r="CC78">
            <v>-70528.509999999995</v>
          </cell>
          <cell r="CD78">
            <v>-20574.169999999998</v>
          </cell>
          <cell r="CE78">
            <v>-28263.9</v>
          </cell>
          <cell r="CF78">
            <v>-32069.5</v>
          </cell>
          <cell r="CG78">
            <v>0</v>
          </cell>
          <cell r="CH78">
            <v>-13848.03</v>
          </cell>
          <cell r="CI78">
            <v>-25012.06</v>
          </cell>
          <cell r="CJ78">
            <v>-82368.95</v>
          </cell>
          <cell r="CK78">
            <v>-3818.8</v>
          </cell>
          <cell r="CL78">
            <v>-10788.95</v>
          </cell>
        </row>
        <row r="79">
          <cell r="A79" t="str">
            <v>4301020105.259</v>
          </cell>
          <cell r="B79" t="str">
            <v>ส่วนต่างค่ารักษาที่สูงกว่าข้อตกลงในการจ่ายตาม UC OP -DMI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-32580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-6998.93</v>
          </cell>
          <cell r="AW79">
            <v>0</v>
          </cell>
          <cell r="AX79">
            <v>0</v>
          </cell>
          <cell r="AY79">
            <v>-1495.4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-323016.90000000002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-274995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-175.5</v>
          </cell>
          <cell r="CE79">
            <v>-450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-2678</v>
          </cell>
          <cell r="CK79">
            <v>0</v>
          </cell>
          <cell r="CL79">
            <v>0</v>
          </cell>
        </row>
        <row r="80">
          <cell r="A80" t="str">
            <v>4301020105.260</v>
          </cell>
          <cell r="B80" t="str">
            <v>ส่วนต่างค่ารักษาที่ต่ำกว่าข้อตกลงในการจ่ายตาม UC OP -DMI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1454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P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2698.6</v>
          </cell>
          <cell r="AW80">
            <v>82398</v>
          </cell>
          <cell r="AX80">
            <v>0</v>
          </cell>
          <cell r="AY80">
            <v>0</v>
          </cell>
          <cell r="AZ80">
            <v>1782751</v>
          </cell>
          <cell r="BA80">
            <v>0</v>
          </cell>
          <cell r="BB80">
            <v>0</v>
          </cell>
          <cell r="BC80">
            <v>0</v>
          </cell>
          <cell r="BD80">
            <v>33760</v>
          </cell>
          <cell r="BE80">
            <v>0</v>
          </cell>
          <cell r="BF80">
            <v>0</v>
          </cell>
          <cell r="BG80">
            <v>25014.5</v>
          </cell>
          <cell r="BH80">
            <v>0</v>
          </cell>
          <cell r="BI80">
            <v>0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O80">
            <v>1329.9</v>
          </cell>
          <cell r="BP80">
            <v>0</v>
          </cell>
          <cell r="BQ80">
            <v>0</v>
          </cell>
          <cell r="BR80">
            <v>3963159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8358</v>
          </cell>
          <cell r="CC80">
            <v>39924.5</v>
          </cell>
          <cell r="CD80">
            <v>0</v>
          </cell>
          <cell r="CE80">
            <v>0</v>
          </cell>
          <cell r="CF80">
            <v>0</v>
          </cell>
          <cell r="CG80">
            <v>0</v>
          </cell>
          <cell r="CH80">
            <v>0</v>
          </cell>
          <cell r="CI80">
            <v>7216</v>
          </cell>
          <cell r="CJ80">
            <v>0</v>
          </cell>
          <cell r="CK80">
            <v>0</v>
          </cell>
          <cell r="CL80">
            <v>3500</v>
          </cell>
        </row>
        <row r="81">
          <cell r="A81" t="str">
            <v>4301020105.261</v>
          </cell>
          <cell r="B81" t="str">
            <v>ส่วนต่างค่ารักษาที่สูงกว่าข้อตกลงในการจ่ายตาม DRG- UC OP -HC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-6010</v>
          </cell>
          <cell r="H81">
            <v>-386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-19636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-52820</v>
          </cell>
          <cell r="Y81">
            <v>0</v>
          </cell>
          <cell r="Z81">
            <v>-16362.62</v>
          </cell>
          <cell r="AA81">
            <v>-10643</v>
          </cell>
          <cell r="AB81">
            <v>-36320</v>
          </cell>
          <cell r="AC81">
            <v>-13769</v>
          </cell>
          <cell r="AD81">
            <v>-52230</v>
          </cell>
          <cell r="AE81">
            <v>0</v>
          </cell>
          <cell r="AF81">
            <v>-13210</v>
          </cell>
          <cell r="AG81">
            <v>-2900</v>
          </cell>
          <cell r="AH81">
            <v>0</v>
          </cell>
          <cell r="AI81">
            <v>-8966</v>
          </cell>
          <cell r="AJ81">
            <v>-17785.2</v>
          </cell>
          <cell r="AK81">
            <v>0</v>
          </cell>
          <cell r="AL81">
            <v>-19080</v>
          </cell>
          <cell r="AM81">
            <v>0</v>
          </cell>
          <cell r="AN81">
            <v>-12370.01</v>
          </cell>
          <cell r="AO81">
            <v>0</v>
          </cell>
          <cell r="AP81">
            <v>-57199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-9635</v>
          </cell>
          <cell r="AV81">
            <v>0</v>
          </cell>
          <cell r="AW81">
            <v>-32350</v>
          </cell>
          <cell r="AX81">
            <v>0</v>
          </cell>
          <cell r="AY81">
            <v>0</v>
          </cell>
          <cell r="AZ81">
            <v>0</v>
          </cell>
          <cell r="BA81">
            <v>-94811.75</v>
          </cell>
          <cell r="BB81">
            <v>0</v>
          </cell>
          <cell r="BC81">
            <v>0</v>
          </cell>
          <cell r="BD81">
            <v>-105521</v>
          </cell>
          <cell r="BE81">
            <v>-32405</v>
          </cell>
          <cell r="BF81">
            <v>0</v>
          </cell>
          <cell r="BG81">
            <v>-179094.5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-62981.1</v>
          </cell>
          <cell r="BS81">
            <v>-30636.5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-6813.13</v>
          </cell>
          <cell r="BZ81">
            <v>-2890</v>
          </cell>
          <cell r="CA81">
            <v>-12965</v>
          </cell>
          <cell r="CB81">
            <v>0</v>
          </cell>
          <cell r="CC81">
            <v>-194249.2</v>
          </cell>
          <cell r="CD81">
            <v>0</v>
          </cell>
          <cell r="CE81">
            <v>-48866</v>
          </cell>
          <cell r="CF81">
            <v>-7604</v>
          </cell>
          <cell r="CG81">
            <v>0</v>
          </cell>
          <cell r="CH81">
            <v>-18050</v>
          </cell>
          <cell r="CI81">
            <v>-3771.6</v>
          </cell>
          <cell r="CJ81">
            <v>-50718</v>
          </cell>
          <cell r="CK81">
            <v>0</v>
          </cell>
          <cell r="CL81">
            <v>-17723.05</v>
          </cell>
        </row>
        <row r="82">
          <cell r="A82" t="str">
            <v>4301020105.262</v>
          </cell>
          <cell r="B82" t="str">
            <v>ส่วนต่างค่ารักษาที่สูงกว่าข้อตกลงในการจ่ายตาม DRG- UC IP -HC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-4965.18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-705</v>
          </cell>
          <cell r="Y82">
            <v>0</v>
          </cell>
          <cell r="Z82">
            <v>0</v>
          </cell>
          <cell r="AA82">
            <v>-215</v>
          </cell>
          <cell r="AB82">
            <v>-50</v>
          </cell>
          <cell r="AC82">
            <v>-2174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-2250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-1403</v>
          </cell>
          <cell r="BE82">
            <v>-111.3</v>
          </cell>
          <cell r="BF82">
            <v>0</v>
          </cell>
          <cell r="BG82">
            <v>0</v>
          </cell>
          <cell r="BH82">
            <v>0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-1282500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-15</v>
          </cell>
          <cell r="CD82">
            <v>0</v>
          </cell>
          <cell r="CE82">
            <v>-1369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-14815</v>
          </cell>
          <cell r="CK82">
            <v>0</v>
          </cell>
          <cell r="CL82">
            <v>0</v>
          </cell>
        </row>
        <row r="83">
          <cell r="A83" t="str">
            <v>4301020105.263</v>
          </cell>
          <cell r="B83" t="str">
            <v>รายได้ค่ารักษา OP Refer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28376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9658.56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462</v>
          </cell>
          <cell r="AO83">
            <v>0</v>
          </cell>
          <cell r="AP83">
            <v>0</v>
          </cell>
          <cell r="AQ83">
            <v>-46680</v>
          </cell>
          <cell r="AR83">
            <v>21426.5</v>
          </cell>
          <cell r="AS83">
            <v>0</v>
          </cell>
          <cell r="AT83">
            <v>0</v>
          </cell>
          <cell r="AU83">
            <v>0</v>
          </cell>
          <cell r="AV83">
            <v>0</v>
          </cell>
          <cell r="AW83">
            <v>0</v>
          </cell>
          <cell r="AX83">
            <v>720</v>
          </cell>
          <cell r="AY83">
            <v>0</v>
          </cell>
          <cell r="AZ83">
            <v>0</v>
          </cell>
          <cell r="BA83">
            <v>0</v>
          </cell>
          <cell r="BB83">
            <v>40092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0</v>
          </cell>
          <cell r="BI83">
            <v>0</v>
          </cell>
          <cell r="BJ83">
            <v>0</v>
          </cell>
          <cell r="BK83">
            <v>0</v>
          </cell>
          <cell r="BL83">
            <v>24961350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34416460</v>
          </cell>
          <cell r="BS83">
            <v>0</v>
          </cell>
          <cell r="BT83">
            <v>0</v>
          </cell>
          <cell r="BU83">
            <v>18910</v>
          </cell>
          <cell r="BV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2336</v>
          </cell>
        </row>
        <row r="84">
          <cell r="A84" t="str">
            <v>4301020105.264</v>
          </cell>
          <cell r="B84" t="str">
            <v>ส่วนปรับลดค่าแรง OP</v>
          </cell>
          <cell r="C84">
            <v>0</v>
          </cell>
          <cell r="D84">
            <v>-13823185.039999999</v>
          </cell>
          <cell r="E84">
            <v>-20978119.890000001</v>
          </cell>
          <cell r="F84">
            <v>-17126152.739999998</v>
          </cell>
          <cell r="G84">
            <v>-7848826.46</v>
          </cell>
          <cell r="H84">
            <v>-20537761.34</v>
          </cell>
          <cell r="I84">
            <v>-29134817.32</v>
          </cell>
          <cell r="J84">
            <v>-22294112.800000001</v>
          </cell>
          <cell r="K84">
            <v>-16960355.25</v>
          </cell>
          <cell r="L84">
            <v>-14296550.220000001</v>
          </cell>
          <cell r="M84">
            <v>-31214675.239999998</v>
          </cell>
          <cell r="N84">
            <v>0</v>
          </cell>
          <cell r="O84">
            <v>-26460534.559999999</v>
          </cell>
          <cell r="P84">
            <v>-11309402.710000001</v>
          </cell>
          <cell r="Q84">
            <v>-15723791.439999999</v>
          </cell>
          <cell r="R84">
            <v>-16213769.25</v>
          </cell>
          <cell r="S84">
            <v>-13012464.890000001</v>
          </cell>
          <cell r="T84">
            <v>-9201467.2699999996</v>
          </cell>
          <cell r="U84">
            <v>-10794433.529999999</v>
          </cell>
          <cell r="V84">
            <v>-5568214.0300000003</v>
          </cell>
          <cell r="W84">
            <v>-41007808.689999998</v>
          </cell>
          <cell r="X84">
            <v>-9785840.2300000004</v>
          </cell>
          <cell r="Y84">
            <v>-18715631.48</v>
          </cell>
          <cell r="Z84">
            <v>-9924684.3900000006</v>
          </cell>
          <cell r="AA84">
            <v>-7016983.8099999996</v>
          </cell>
          <cell r="AB84">
            <v>-11251775.609999999</v>
          </cell>
          <cell r="AC84">
            <v>-10267763</v>
          </cell>
          <cell r="AD84">
            <v>-35957168.82</v>
          </cell>
          <cell r="AE84">
            <v>-11887672.949999999</v>
          </cell>
          <cell r="AF84">
            <v>-8709695.1400000006</v>
          </cell>
          <cell r="AG84">
            <v>-10424011.779999999</v>
          </cell>
          <cell r="AH84">
            <v>-18300092.920000002</v>
          </cell>
          <cell r="AI84">
            <v>-9721187.8699999992</v>
          </cell>
          <cell r="AJ84">
            <v>-6003898.7999999998</v>
          </cell>
          <cell r="AK84">
            <v>-60571435.229999997</v>
          </cell>
          <cell r="AL84">
            <v>-10556830.720000001</v>
          </cell>
          <cell r="AM84">
            <v>-9367840.3100000005</v>
          </cell>
          <cell r="AN84">
            <v>-22545918.52</v>
          </cell>
          <cell r="AO84">
            <v>-18732545.850000001</v>
          </cell>
          <cell r="AP84">
            <v>-14101404.99</v>
          </cell>
          <cell r="AQ84">
            <v>-6685861.3200000003</v>
          </cell>
          <cell r="AR84">
            <v>-21049814.030000001</v>
          </cell>
          <cell r="AS84">
            <v>-10997745.960000001</v>
          </cell>
          <cell r="AT84">
            <v>-12579667.140000001</v>
          </cell>
          <cell r="AU84">
            <v>-19383182.379999999</v>
          </cell>
          <cell r="AV84">
            <v>-10203049.359999999</v>
          </cell>
          <cell r="AW84">
            <v>-8464967.1999999993</v>
          </cell>
          <cell r="AX84">
            <v>-15405645.970000001</v>
          </cell>
          <cell r="AY84">
            <v>-9423312.5500000007</v>
          </cell>
          <cell r="AZ84">
            <v>-7992743.9400000004</v>
          </cell>
          <cell r="BA84">
            <v>-32194877.059999999</v>
          </cell>
          <cell r="BB84">
            <v>-8411750.3900000006</v>
          </cell>
          <cell r="BC84">
            <v>-61771339.450000003</v>
          </cell>
          <cell r="BD84">
            <v>-21601246.120000001</v>
          </cell>
          <cell r="BE84">
            <v>-13537311.42</v>
          </cell>
          <cell r="BF84">
            <v>-7908572.3899999997</v>
          </cell>
          <cell r="BG84">
            <v>-22432991.57</v>
          </cell>
          <cell r="BH84">
            <v>0</v>
          </cell>
          <cell r="BI84">
            <v>-3733387.88</v>
          </cell>
          <cell r="BJ84">
            <v>-6689084.1799999997</v>
          </cell>
          <cell r="BK84">
            <v>-5472454.2300000004</v>
          </cell>
          <cell r="BL84">
            <v>-76916043.680000007</v>
          </cell>
          <cell r="BM84">
            <v>-23691480.289999999</v>
          </cell>
          <cell r="BN84">
            <v>-17633419.09</v>
          </cell>
          <cell r="BO84">
            <v>-23632864.219999999</v>
          </cell>
          <cell r="BP84">
            <v>-15900289.609999999</v>
          </cell>
          <cell r="BQ84">
            <v>-9437509.7699999996</v>
          </cell>
          <cell r="BR84">
            <v>-86550048.379999995</v>
          </cell>
          <cell r="BS84">
            <v>-19450362.59</v>
          </cell>
          <cell r="BT84">
            <v>-21227860.57</v>
          </cell>
          <cell r="BU84">
            <v>-31460472.129999999</v>
          </cell>
          <cell r="BV84">
            <v>-4611951.83</v>
          </cell>
          <cell r="BW84">
            <v>-14742976.68</v>
          </cell>
          <cell r="BX84">
            <v>-28935743.710000001</v>
          </cell>
          <cell r="BY84">
            <v>-11807794.529999999</v>
          </cell>
          <cell r="BZ84">
            <v>-9640215.3000000007</v>
          </cell>
          <cell r="CA84">
            <v>-13356998.630000001</v>
          </cell>
          <cell r="CB84">
            <v>-14537221.67</v>
          </cell>
          <cell r="CC84">
            <v>-25807110.52</v>
          </cell>
          <cell r="CD84">
            <v>-14054345.27</v>
          </cell>
          <cell r="CE84">
            <v>-21757075.489999998</v>
          </cell>
          <cell r="CF84">
            <v>-10494059.43</v>
          </cell>
          <cell r="CG84">
            <v>-11595450</v>
          </cell>
          <cell r="CH84">
            <v>-8410362.2200000007</v>
          </cell>
          <cell r="CI84">
            <v>-8239004.46</v>
          </cell>
          <cell r="CJ84">
            <v>-24135723.84</v>
          </cell>
          <cell r="CK84">
            <v>-5117914.04</v>
          </cell>
          <cell r="CL84">
            <v>-5846125.4000000004</v>
          </cell>
        </row>
        <row r="85">
          <cell r="A85" t="str">
            <v>4301020105.265</v>
          </cell>
          <cell r="B85" t="str">
            <v>ส่วนปรับลดค่าแรง IP</v>
          </cell>
          <cell r="C85">
            <v>-52089322.039999999</v>
          </cell>
          <cell r="D85">
            <v>-1233089.51</v>
          </cell>
          <cell r="E85">
            <v>-2726605.42</v>
          </cell>
          <cell r="F85">
            <v>-4305511.2</v>
          </cell>
          <cell r="G85">
            <v>-1075450.4099999999</v>
          </cell>
          <cell r="H85">
            <v>-4297612.5</v>
          </cell>
          <cell r="I85">
            <v>-6962207.9000000004</v>
          </cell>
          <cell r="J85">
            <v>-7980563.25</v>
          </cell>
          <cell r="K85">
            <v>-1843023.12</v>
          </cell>
          <cell r="L85">
            <v>-1476471.48</v>
          </cell>
          <cell r="M85">
            <v>-12779156.1</v>
          </cell>
          <cell r="N85">
            <v>0</v>
          </cell>
          <cell r="O85">
            <v>-21427797.940000001</v>
          </cell>
          <cell r="P85">
            <v>-2231591.9900000002</v>
          </cell>
          <cell r="Q85">
            <v>-2823315.94</v>
          </cell>
          <cell r="R85">
            <v>-2591658.12</v>
          </cell>
          <cell r="S85">
            <v>-2842150.55</v>
          </cell>
          <cell r="T85">
            <v>-3979372.42</v>
          </cell>
          <cell r="U85">
            <v>-699280.18</v>
          </cell>
          <cell r="V85">
            <v>-595104.42000000004</v>
          </cell>
          <cell r="W85">
            <v>-110411768.95999999</v>
          </cell>
          <cell r="X85">
            <v>-1839790.86</v>
          </cell>
          <cell r="Y85">
            <v>-6173664.4400000004</v>
          </cell>
          <cell r="Z85">
            <v>-2398828.67</v>
          </cell>
          <cell r="AA85">
            <v>-2118128.1</v>
          </cell>
          <cell r="AB85">
            <v>-1908822.15</v>
          </cell>
          <cell r="AC85">
            <v>-4227475.8899999997</v>
          </cell>
          <cell r="AD85">
            <v>-8987913.5</v>
          </cell>
          <cell r="AE85">
            <v>-4582898.6399999997</v>
          </cell>
          <cell r="AF85">
            <v>-2399730.56</v>
          </cell>
          <cell r="AG85">
            <v>-3355773.62</v>
          </cell>
          <cell r="AH85">
            <v>-5203424.4800000004</v>
          </cell>
          <cell r="AI85">
            <v>-2989799.54</v>
          </cell>
          <cell r="AJ85">
            <v>-1752434.82</v>
          </cell>
          <cell r="AK85">
            <v>-151951730.72</v>
          </cell>
          <cell r="AL85">
            <v>-2777987.62</v>
          </cell>
          <cell r="AM85">
            <v>-2632892</v>
          </cell>
          <cell r="AN85">
            <v>-4765008.1500000004</v>
          </cell>
          <cell r="AO85">
            <v>-12117985.689999999</v>
          </cell>
          <cell r="AP85">
            <v>-3589729.76</v>
          </cell>
          <cell r="AQ85">
            <v>-969655.19</v>
          </cell>
          <cell r="AR85">
            <v>-9964109.7100000009</v>
          </cell>
          <cell r="AS85">
            <v>-2462777.21</v>
          </cell>
          <cell r="AT85">
            <v>-5247471.3499999996</v>
          </cell>
          <cell r="AU85">
            <v>-8000585.2400000002</v>
          </cell>
          <cell r="AV85">
            <v>-2809021.5</v>
          </cell>
          <cell r="AW85">
            <v>-2679045.89</v>
          </cell>
          <cell r="AX85">
            <v>-4962743.07</v>
          </cell>
          <cell r="AY85">
            <v>-1573144.13</v>
          </cell>
          <cell r="AZ85">
            <v>-1824710.03</v>
          </cell>
          <cell r="BA85">
            <v>-17276101.629999999</v>
          </cell>
          <cell r="BB85">
            <v>-1961343.29</v>
          </cell>
          <cell r="BC85">
            <v>-60651033.719999999</v>
          </cell>
          <cell r="BD85">
            <v>-12919192.32</v>
          </cell>
          <cell r="BE85">
            <v>-3445638.55</v>
          </cell>
          <cell r="BF85">
            <v>-3191290.44</v>
          </cell>
          <cell r="BG85">
            <v>-32563816.41</v>
          </cell>
          <cell r="BH85">
            <v>-1132781.98</v>
          </cell>
          <cell r="BI85">
            <v>0</v>
          </cell>
          <cell r="BJ85">
            <v>-482331.12</v>
          </cell>
          <cell r="BK85">
            <v>0</v>
          </cell>
          <cell r="BL85">
            <v>-40171671.950000003</v>
          </cell>
          <cell r="BM85">
            <v>-5444833.5199999996</v>
          </cell>
          <cell r="BN85">
            <v>-3142505.53</v>
          </cell>
          <cell r="BO85">
            <v>-6728315.8200000003</v>
          </cell>
          <cell r="BP85">
            <v>-2085391.17</v>
          </cell>
          <cell r="BQ85">
            <v>-2085327.42</v>
          </cell>
          <cell r="BR85">
            <v>-281782728.18000001</v>
          </cell>
          <cell r="BS85">
            <v>-5028145.4000000004</v>
          </cell>
          <cell r="BT85">
            <v>-3665548.53</v>
          </cell>
          <cell r="BU85">
            <v>-19260175.949999999</v>
          </cell>
          <cell r="BV85">
            <v>0</v>
          </cell>
          <cell r="BW85">
            <v>-3003992.12</v>
          </cell>
          <cell r="BX85">
            <v>-11352179.529999999</v>
          </cell>
          <cell r="BY85">
            <v>-3036122.9</v>
          </cell>
          <cell r="BZ85">
            <v>-1579482.52</v>
          </cell>
          <cell r="CA85">
            <v>-3537004.45</v>
          </cell>
          <cell r="CB85">
            <v>-4619093.4000000004</v>
          </cell>
          <cell r="CC85">
            <v>-7700165.5099999998</v>
          </cell>
          <cell r="CD85">
            <v>-5753027.4800000004</v>
          </cell>
          <cell r="CE85">
            <v>-8013093.3499999996</v>
          </cell>
          <cell r="CF85">
            <v>-3408754.43</v>
          </cell>
          <cell r="CG85">
            <v>-2911170.71</v>
          </cell>
          <cell r="CH85">
            <v>-1890288.18</v>
          </cell>
          <cell r="CI85">
            <v>-2215405.5299999998</v>
          </cell>
          <cell r="CJ85">
            <v>-7720947.6900000004</v>
          </cell>
          <cell r="CK85">
            <v>-425001.03</v>
          </cell>
          <cell r="CL85">
            <v>-264296.7</v>
          </cell>
        </row>
        <row r="86">
          <cell r="A86" t="str">
            <v>4301020105.266</v>
          </cell>
          <cell r="B86" t="str">
            <v>ส่วนปรับลดค่าแรง PP</v>
          </cell>
          <cell r="C86">
            <v>0</v>
          </cell>
          <cell r="D86">
            <v>-2936766.24</v>
          </cell>
          <cell r="E86">
            <v>-4459075.5</v>
          </cell>
          <cell r="F86">
            <v>-3639019.76</v>
          </cell>
          <cell r="G86">
            <v>-1667569.29</v>
          </cell>
          <cell r="H86">
            <v>-4246859.47</v>
          </cell>
          <cell r="I86">
            <v>-6535155.6299999999</v>
          </cell>
          <cell r="J86">
            <v>-4739017.8899999997</v>
          </cell>
          <cell r="K86">
            <v>-3605065.89</v>
          </cell>
          <cell r="L86">
            <v>-3037966.62</v>
          </cell>
          <cell r="M86">
            <v>-6634478.0099999998</v>
          </cell>
          <cell r="N86">
            <v>0</v>
          </cell>
          <cell r="O86">
            <v>-5798881.1200000001</v>
          </cell>
          <cell r="P86">
            <v>-2403060.34</v>
          </cell>
          <cell r="Q86">
            <v>-3341910.27</v>
          </cell>
          <cell r="R86">
            <v>-3444673.55</v>
          </cell>
          <cell r="S86">
            <v>-2766105.16</v>
          </cell>
          <cell r="T86">
            <v>-1955912.36</v>
          </cell>
          <cell r="U86">
            <v>-2293962.6800000002</v>
          </cell>
          <cell r="V86">
            <v>-1183664.71</v>
          </cell>
          <cell r="W86">
            <v>-9128040.7799999993</v>
          </cell>
          <cell r="X86">
            <v>-2080158.69</v>
          </cell>
          <cell r="Y86">
            <v>-3976741.52</v>
          </cell>
          <cell r="Z86">
            <v>-2108611.9700000002</v>
          </cell>
          <cell r="AA86">
            <v>-1491501.42</v>
          </cell>
          <cell r="AB86">
            <v>-2390941.86</v>
          </cell>
          <cell r="AC86">
            <v>-2182198.2200000002</v>
          </cell>
          <cell r="AD86">
            <v>-7207978.4699999997</v>
          </cell>
          <cell r="AE86">
            <v>-2525408.8199999998</v>
          </cell>
          <cell r="AF86">
            <v>-1850501.8</v>
          </cell>
          <cell r="AG86">
            <v>-2215322.44</v>
          </cell>
          <cell r="AH86">
            <v>-3888369.26</v>
          </cell>
          <cell r="AI86">
            <v>-2066606.73</v>
          </cell>
          <cell r="AJ86">
            <v>-1275563.71</v>
          </cell>
          <cell r="AK86">
            <v>-16045734.34</v>
          </cell>
          <cell r="AL86">
            <v>-2243147.04</v>
          </cell>
          <cell r="AM86">
            <v>-1990868.69</v>
          </cell>
          <cell r="AN86">
            <v>-4789017</v>
          </cell>
          <cell r="AO86">
            <v>-3981275.55</v>
          </cell>
          <cell r="AP86">
            <v>-2997704.76</v>
          </cell>
          <cell r="AQ86">
            <v>-1421135.15</v>
          </cell>
          <cell r="AR86">
            <v>-4927682.1500000004</v>
          </cell>
          <cell r="AS86">
            <v>-2336480.9300000002</v>
          </cell>
          <cell r="AT86">
            <v>-2672418.87</v>
          </cell>
          <cell r="AU86">
            <v>-4119006.83</v>
          </cell>
          <cell r="AV86">
            <v>-2167604.0699999998</v>
          </cell>
          <cell r="AW86">
            <v>-1798640.46</v>
          </cell>
          <cell r="AX86">
            <v>-3274362.35</v>
          </cell>
          <cell r="AY86">
            <v>-2002859.63</v>
          </cell>
          <cell r="AZ86">
            <v>-1698545.7</v>
          </cell>
          <cell r="BA86">
            <v>-7381905.8799999999</v>
          </cell>
          <cell r="BB86">
            <v>-1787975.11</v>
          </cell>
          <cell r="BC86">
            <v>-12814531.42</v>
          </cell>
          <cell r="BD86">
            <v>-4592486.32</v>
          </cell>
          <cell r="BE86">
            <v>-2877486.39</v>
          </cell>
          <cell r="BF86">
            <v>-1680635.53</v>
          </cell>
          <cell r="BG86">
            <v>-5163249.04</v>
          </cell>
          <cell r="BH86">
            <v>0</v>
          </cell>
          <cell r="BI86">
            <v>-793576.93</v>
          </cell>
          <cell r="BJ86">
            <v>-1421462.79</v>
          </cell>
          <cell r="BK86">
            <v>-1163236.6000000001</v>
          </cell>
          <cell r="BL86">
            <v>-16679862.279999999</v>
          </cell>
          <cell r="BM86">
            <v>-5273824.8099999996</v>
          </cell>
          <cell r="BN86">
            <v>-3747600.24</v>
          </cell>
          <cell r="BO86">
            <v>-5110206.5</v>
          </cell>
          <cell r="BP86">
            <v>-3379214.93</v>
          </cell>
          <cell r="BQ86">
            <v>-2005278.95</v>
          </cell>
          <cell r="BR86">
            <v>-19958153.82</v>
          </cell>
          <cell r="BS86">
            <v>-4132875.31</v>
          </cell>
          <cell r="BT86">
            <v>-4509435</v>
          </cell>
          <cell r="BU86">
            <v>-6664652.6500000004</v>
          </cell>
          <cell r="BV86">
            <v>-2027780.23</v>
          </cell>
          <cell r="BW86">
            <v>-3132663.93</v>
          </cell>
          <cell r="BX86">
            <v>-6180269.6500000004</v>
          </cell>
          <cell r="BY86">
            <v>-2509819.75</v>
          </cell>
          <cell r="BZ86">
            <v>-2049199.11</v>
          </cell>
          <cell r="CA86">
            <v>-2837434.78</v>
          </cell>
          <cell r="CB86">
            <v>-3090080.6</v>
          </cell>
          <cell r="CC86">
            <v>-5698554.79</v>
          </cell>
          <cell r="CD86">
            <v>-2985921.55</v>
          </cell>
          <cell r="CE86">
            <v>-4706991.9000000004</v>
          </cell>
          <cell r="CF86">
            <v>-2229483.4900000002</v>
          </cell>
          <cell r="CG86">
            <v>-2351170.64</v>
          </cell>
          <cell r="CH86">
            <v>-1787508.47</v>
          </cell>
          <cell r="CI86">
            <v>-1751354.76</v>
          </cell>
          <cell r="CJ86">
            <v>-5077045.29</v>
          </cell>
          <cell r="CK86">
            <v>-1087366.1100000001</v>
          </cell>
          <cell r="CL86">
            <v>-1242115.7</v>
          </cell>
        </row>
        <row r="87">
          <cell r="A87" t="str">
            <v>4301020106.303</v>
          </cell>
          <cell r="B87" t="str">
            <v>รายได้กองทุนประกันสังคม</v>
          </cell>
          <cell r="C87">
            <v>33855449.899999999</v>
          </cell>
          <cell r="D87">
            <v>0</v>
          </cell>
          <cell r="E87">
            <v>0</v>
          </cell>
          <cell r="F87">
            <v>0</v>
          </cell>
          <cell r="G87">
            <v>65949.91</v>
          </cell>
          <cell r="H87">
            <v>0</v>
          </cell>
          <cell r="I87">
            <v>8641.84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5277768.87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13052200.67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1300.52</v>
          </cell>
          <cell r="AD87">
            <v>0</v>
          </cell>
          <cell r="AE87">
            <v>0</v>
          </cell>
          <cell r="AF87">
            <v>0</v>
          </cell>
          <cell r="AG87">
            <v>5189.2</v>
          </cell>
          <cell r="AH87">
            <v>0</v>
          </cell>
          <cell r="AI87">
            <v>0</v>
          </cell>
          <cell r="AJ87">
            <v>0</v>
          </cell>
          <cell r="AK87">
            <v>32020952.41</v>
          </cell>
          <cell r="AL87">
            <v>0</v>
          </cell>
          <cell r="AM87">
            <v>66883.39</v>
          </cell>
          <cell r="AN87">
            <v>320679.8</v>
          </cell>
          <cell r="AO87">
            <v>0</v>
          </cell>
          <cell r="AP87">
            <v>0</v>
          </cell>
          <cell r="AQ87">
            <v>0</v>
          </cell>
          <cell r="AR87">
            <v>321332.76</v>
          </cell>
          <cell r="AS87">
            <v>30865.47</v>
          </cell>
          <cell r="AT87">
            <v>1416363.3</v>
          </cell>
          <cell r="AU87">
            <v>99957.03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168605</v>
          </cell>
          <cell r="BB87">
            <v>0</v>
          </cell>
          <cell r="BC87">
            <v>12455009.869999999</v>
          </cell>
          <cell r="BD87">
            <v>0</v>
          </cell>
          <cell r="BE87">
            <v>453272.41</v>
          </cell>
          <cell r="BF87">
            <v>0</v>
          </cell>
          <cell r="BG87">
            <v>5998141.4400000004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  <cell r="BL87">
            <v>9278852.8000000007</v>
          </cell>
          <cell r="BM87">
            <v>0</v>
          </cell>
          <cell r="BN87">
            <v>0</v>
          </cell>
          <cell r="BO87">
            <v>1117368.47</v>
          </cell>
          <cell r="BP87">
            <v>0</v>
          </cell>
          <cell r="BQ87">
            <v>124094</v>
          </cell>
          <cell r="BR87">
            <v>32098250.34</v>
          </cell>
          <cell r="BS87">
            <v>0</v>
          </cell>
          <cell r="BT87">
            <v>229207.12</v>
          </cell>
          <cell r="BU87">
            <v>6456771.4500000002</v>
          </cell>
          <cell r="BV87">
            <v>312650</v>
          </cell>
          <cell r="BW87">
            <v>105430.11</v>
          </cell>
          <cell r="BX87">
            <v>426710.47</v>
          </cell>
          <cell r="BY87">
            <v>72318.34</v>
          </cell>
          <cell r="BZ87">
            <v>19248</v>
          </cell>
          <cell r="CA87">
            <v>63792.66</v>
          </cell>
          <cell r="CB87">
            <v>12437</v>
          </cell>
          <cell r="CC87">
            <v>40472</v>
          </cell>
          <cell r="CD87">
            <v>541344</v>
          </cell>
          <cell r="CE87">
            <v>55987</v>
          </cell>
          <cell r="CF87">
            <v>41366.68</v>
          </cell>
          <cell r="CG87">
            <v>7293.5</v>
          </cell>
          <cell r="CH87">
            <v>45121</v>
          </cell>
          <cell r="CI87">
            <v>20583.75</v>
          </cell>
          <cell r="CJ87">
            <v>213714</v>
          </cell>
          <cell r="CK87">
            <v>343800.36</v>
          </cell>
          <cell r="CL87">
            <v>188417.12</v>
          </cell>
        </row>
        <row r="88">
          <cell r="A88" t="str">
            <v>4301020106.305</v>
          </cell>
          <cell r="B88" t="str">
            <v>รายได้ค่ารักษาประกันสังคม OP-เครือข่าย</v>
          </cell>
          <cell r="C88">
            <v>16384997</v>
          </cell>
          <cell r="D88">
            <v>1735385</v>
          </cell>
          <cell r="E88">
            <v>614224</v>
          </cell>
          <cell r="F88">
            <v>620101</v>
          </cell>
          <cell r="G88">
            <v>481270</v>
          </cell>
          <cell r="H88">
            <v>1898593</v>
          </cell>
          <cell r="I88">
            <v>800947.21</v>
          </cell>
          <cell r="J88">
            <v>1065459.2</v>
          </cell>
          <cell r="K88">
            <v>434887</v>
          </cell>
          <cell r="L88">
            <v>685131.77</v>
          </cell>
          <cell r="M88">
            <v>4232001.3</v>
          </cell>
          <cell r="N88">
            <v>108381</v>
          </cell>
          <cell r="O88">
            <v>6857441</v>
          </cell>
          <cell r="P88">
            <v>686511</v>
          </cell>
          <cell r="Q88">
            <v>962574.4</v>
          </cell>
          <cell r="R88">
            <v>1060814</v>
          </cell>
          <cell r="S88">
            <v>1020038</v>
          </cell>
          <cell r="T88">
            <v>966864</v>
          </cell>
          <cell r="U88">
            <v>963170</v>
          </cell>
          <cell r="V88">
            <v>451860</v>
          </cell>
          <cell r="W88">
            <v>20181365</v>
          </cell>
          <cell r="X88">
            <v>413126</v>
          </cell>
          <cell r="Y88">
            <v>1211644</v>
          </cell>
          <cell r="Z88">
            <v>557057</v>
          </cell>
          <cell r="AA88">
            <v>332917.75</v>
          </cell>
          <cell r="AB88">
            <v>873474.43</v>
          </cell>
          <cell r="AC88">
            <v>606302</v>
          </cell>
          <cell r="AD88">
            <v>2727941</v>
          </cell>
          <cell r="AE88">
            <v>705631</v>
          </cell>
          <cell r="AF88">
            <v>529451</v>
          </cell>
          <cell r="AG88">
            <v>561268.55000000005</v>
          </cell>
          <cell r="AH88">
            <v>2129950</v>
          </cell>
          <cell r="AI88">
            <v>696793</v>
          </cell>
          <cell r="AJ88">
            <v>440265</v>
          </cell>
          <cell r="AK88">
            <v>42378109</v>
          </cell>
          <cell r="AL88">
            <v>596649</v>
          </cell>
          <cell r="AM88">
            <v>614299</v>
          </cell>
          <cell r="AN88">
            <v>1515757</v>
          </cell>
          <cell r="AO88">
            <v>2143516</v>
          </cell>
          <cell r="AP88">
            <v>1015917</v>
          </cell>
          <cell r="AQ88">
            <v>370007</v>
          </cell>
          <cell r="AR88">
            <v>4597429.53</v>
          </cell>
          <cell r="AS88">
            <v>833876</v>
          </cell>
          <cell r="AT88">
            <v>2955305</v>
          </cell>
          <cell r="AU88">
            <v>1440166</v>
          </cell>
          <cell r="AV88">
            <v>635371</v>
          </cell>
          <cell r="AW88">
            <v>547322</v>
          </cell>
          <cell r="AX88">
            <v>1130572</v>
          </cell>
          <cell r="AY88">
            <v>855981</v>
          </cell>
          <cell r="AZ88">
            <v>569290</v>
          </cell>
          <cell r="BA88">
            <v>4003119</v>
          </cell>
          <cell r="BB88">
            <v>612686</v>
          </cell>
          <cell r="BC88">
            <v>21768806</v>
          </cell>
          <cell r="BD88">
            <v>1609025</v>
          </cell>
          <cell r="BE88">
            <v>629392.75</v>
          </cell>
          <cell r="BF88">
            <v>624005</v>
          </cell>
          <cell r="BG88">
            <v>4729751</v>
          </cell>
          <cell r="BH88">
            <v>504227.35</v>
          </cell>
          <cell r="BI88">
            <v>169635</v>
          </cell>
          <cell r="BJ88">
            <v>410219</v>
          </cell>
          <cell r="BK88">
            <v>342085</v>
          </cell>
          <cell r="BL88">
            <v>11237626.75</v>
          </cell>
          <cell r="BM88">
            <v>2082244</v>
          </cell>
          <cell r="BN88">
            <v>1014927</v>
          </cell>
          <cell r="BO88">
            <v>2213405.44</v>
          </cell>
          <cell r="BP88">
            <v>947221</v>
          </cell>
          <cell r="BQ88">
            <v>690562</v>
          </cell>
          <cell r="BR88">
            <v>53457637</v>
          </cell>
          <cell r="BS88">
            <v>1767397</v>
          </cell>
          <cell r="BT88">
            <v>581783</v>
          </cell>
          <cell r="BU88">
            <v>4523890</v>
          </cell>
          <cell r="BV88">
            <v>692458</v>
          </cell>
          <cell r="BW88">
            <v>677711</v>
          </cell>
          <cell r="BX88">
            <v>4063124</v>
          </cell>
          <cell r="BY88">
            <v>532231</v>
          </cell>
          <cell r="BZ88">
            <v>708404</v>
          </cell>
          <cell r="CA88">
            <v>679430</v>
          </cell>
          <cell r="CB88">
            <v>710738</v>
          </cell>
          <cell r="CC88">
            <v>1607145</v>
          </cell>
          <cell r="CD88">
            <v>1116124</v>
          </cell>
          <cell r="CE88">
            <v>1776469</v>
          </cell>
          <cell r="CF88">
            <v>393216</v>
          </cell>
          <cell r="CG88">
            <v>500430</v>
          </cell>
          <cell r="CH88">
            <v>335863</v>
          </cell>
          <cell r="CI88">
            <v>431476</v>
          </cell>
          <cell r="CJ88">
            <v>2409394</v>
          </cell>
          <cell r="CK88">
            <v>319003</v>
          </cell>
          <cell r="CL88">
            <v>464793.67</v>
          </cell>
        </row>
        <row r="89">
          <cell r="A89" t="str">
            <v>4301020106.306</v>
          </cell>
          <cell r="B89" t="str">
            <v>รายได้ค่ารักษาประกันสังคม IP-เครือข่าย</v>
          </cell>
          <cell r="C89">
            <v>10479661</v>
          </cell>
          <cell r="D89">
            <v>151356</v>
          </cell>
          <cell r="E89">
            <v>157690</v>
          </cell>
          <cell r="F89">
            <v>115241</v>
          </cell>
          <cell r="G89">
            <v>57318</v>
          </cell>
          <cell r="H89">
            <v>214128</v>
          </cell>
          <cell r="I89">
            <v>413638.46</v>
          </cell>
          <cell r="J89">
            <v>438170.25</v>
          </cell>
          <cell r="K89">
            <v>92653</v>
          </cell>
          <cell r="L89">
            <v>188488.39</v>
          </cell>
          <cell r="M89">
            <v>1918182</v>
          </cell>
          <cell r="N89">
            <v>46265</v>
          </cell>
          <cell r="O89">
            <v>4972589</v>
          </cell>
          <cell r="P89">
            <v>286415</v>
          </cell>
          <cell r="Q89">
            <v>290145</v>
          </cell>
          <cell r="R89">
            <v>967114</v>
          </cell>
          <cell r="S89">
            <v>212279</v>
          </cell>
          <cell r="T89">
            <v>539564</v>
          </cell>
          <cell r="U89">
            <v>285110</v>
          </cell>
          <cell r="V89">
            <v>123033</v>
          </cell>
          <cell r="W89">
            <v>18417292.079999998</v>
          </cell>
          <cell r="X89">
            <v>200649</v>
          </cell>
          <cell r="Y89">
            <v>332654.59000000003</v>
          </cell>
          <cell r="Z89">
            <v>310721</v>
          </cell>
          <cell r="AA89">
            <v>96674.5</v>
          </cell>
          <cell r="AB89">
            <v>285995.11</v>
          </cell>
          <cell r="AC89">
            <v>215636</v>
          </cell>
          <cell r="AD89">
            <v>1033411</v>
          </cell>
          <cell r="AE89">
            <v>234858</v>
          </cell>
          <cell r="AF89">
            <v>213603</v>
          </cell>
          <cell r="AG89">
            <v>125245.64</v>
          </cell>
          <cell r="AH89">
            <v>560657</v>
          </cell>
          <cell r="AI89">
            <v>274144</v>
          </cell>
          <cell r="AJ89">
            <v>92832</v>
          </cell>
          <cell r="AK89">
            <v>31025883</v>
          </cell>
          <cell r="AL89">
            <v>166656</v>
          </cell>
          <cell r="AM89">
            <v>203511.5</v>
          </cell>
          <cell r="AN89">
            <v>1034098</v>
          </cell>
          <cell r="AO89">
            <v>1185051</v>
          </cell>
          <cell r="AP89">
            <v>182983</v>
          </cell>
          <cell r="AQ89">
            <v>39959</v>
          </cell>
          <cell r="AR89">
            <v>2604558</v>
          </cell>
          <cell r="AS89">
            <v>144696</v>
          </cell>
          <cell r="AT89">
            <v>459330</v>
          </cell>
          <cell r="AU89">
            <v>620618</v>
          </cell>
          <cell r="AV89">
            <v>231949</v>
          </cell>
          <cell r="AW89">
            <v>271059</v>
          </cell>
          <cell r="AX89">
            <v>473943</v>
          </cell>
          <cell r="AY89">
            <v>73669</v>
          </cell>
          <cell r="AZ89">
            <v>196275</v>
          </cell>
          <cell r="BA89">
            <v>2840795</v>
          </cell>
          <cell r="BB89">
            <v>163793</v>
          </cell>
          <cell r="BC89">
            <v>14410832</v>
          </cell>
          <cell r="BD89">
            <v>970647</v>
          </cell>
          <cell r="BE89">
            <v>196804</v>
          </cell>
          <cell r="BF89">
            <v>189057</v>
          </cell>
          <cell r="BG89">
            <v>4898141.3</v>
          </cell>
          <cell r="BH89">
            <v>184230.59</v>
          </cell>
          <cell r="BI89">
            <v>0</v>
          </cell>
          <cell r="BJ89">
            <v>84018</v>
          </cell>
          <cell r="BK89">
            <v>0</v>
          </cell>
          <cell r="BL89">
            <v>10136665</v>
          </cell>
          <cell r="BM89">
            <v>655925</v>
          </cell>
          <cell r="BN89">
            <v>302814</v>
          </cell>
          <cell r="BO89">
            <v>1095880</v>
          </cell>
          <cell r="BP89">
            <v>267951</v>
          </cell>
          <cell r="BQ89">
            <v>212510.2</v>
          </cell>
          <cell r="BR89">
            <v>33532704.190000001</v>
          </cell>
          <cell r="BS89">
            <v>735232</v>
          </cell>
          <cell r="BT89">
            <v>289230</v>
          </cell>
          <cell r="BU89">
            <v>4482710</v>
          </cell>
          <cell r="BV89">
            <v>42091.3</v>
          </cell>
          <cell r="BW89">
            <v>214450</v>
          </cell>
          <cell r="BX89">
            <v>2371320</v>
          </cell>
          <cell r="BY89">
            <v>113968</v>
          </cell>
          <cell r="BZ89">
            <v>54053</v>
          </cell>
          <cell r="CA89">
            <v>387185</v>
          </cell>
          <cell r="CB89">
            <v>273023</v>
          </cell>
          <cell r="CC89">
            <v>993062</v>
          </cell>
          <cell r="CD89">
            <v>423184</v>
          </cell>
          <cell r="CE89">
            <v>848694</v>
          </cell>
          <cell r="CF89">
            <v>143722</v>
          </cell>
          <cell r="CG89">
            <v>122673</v>
          </cell>
          <cell r="CH89">
            <v>170133</v>
          </cell>
          <cell r="CI89">
            <v>140988</v>
          </cell>
          <cell r="CJ89">
            <v>988039</v>
          </cell>
          <cell r="CK89">
            <v>23738</v>
          </cell>
          <cell r="CL89">
            <v>157334</v>
          </cell>
        </row>
        <row r="90">
          <cell r="A90" t="str">
            <v>4301020106.307</v>
          </cell>
          <cell r="B90" t="str">
            <v>รายได้ค่ารักษาประกันสังคม OP-นอกเครือข่าย</v>
          </cell>
          <cell r="C90">
            <v>91330</v>
          </cell>
          <cell r="D90">
            <v>0</v>
          </cell>
          <cell r="E90">
            <v>3214</v>
          </cell>
          <cell r="F90">
            <v>0</v>
          </cell>
          <cell r="G90">
            <v>0</v>
          </cell>
          <cell r="H90">
            <v>0</v>
          </cell>
          <cell r="I90">
            <v>450574.57</v>
          </cell>
          <cell r="J90">
            <v>0</v>
          </cell>
          <cell r="K90">
            <v>226181</v>
          </cell>
          <cell r="L90">
            <v>15881</v>
          </cell>
          <cell r="M90">
            <v>7038</v>
          </cell>
          <cell r="N90">
            <v>108549</v>
          </cell>
          <cell r="O90">
            <v>0</v>
          </cell>
          <cell r="P90">
            <v>760</v>
          </cell>
          <cell r="Q90">
            <v>0</v>
          </cell>
          <cell r="R90">
            <v>855</v>
          </cell>
          <cell r="S90">
            <v>0</v>
          </cell>
          <cell r="T90">
            <v>0</v>
          </cell>
          <cell r="U90">
            <v>12673</v>
          </cell>
          <cell r="V90">
            <v>0</v>
          </cell>
          <cell r="W90">
            <v>59058</v>
          </cell>
          <cell r="X90">
            <v>0</v>
          </cell>
          <cell r="Y90">
            <v>7696</v>
          </cell>
          <cell r="Z90">
            <v>725</v>
          </cell>
          <cell r="AA90">
            <v>0</v>
          </cell>
          <cell r="AB90">
            <v>16334</v>
          </cell>
          <cell r="AC90">
            <v>0</v>
          </cell>
          <cell r="AD90">
            <v>29951</v>
          </cell>
          <cell r="AE90">
            <v>0</v>
          </cell>
          <cell r="AF90">
            <v>0</v>
          </cell>
          <cell r="AG90">
            <v>0</v>
          </cell>
          <cell r="AH90">
            <v>4964</v>
          </cell>
          <cell r="AI90">
            <v>0</v>
          </cell>
          <cell r="AJ90">
            <v>0</v>
          </cell>
          <cell r="AK90">
            <v>2391672</v>
          </cell>
          <cell r="AL90">
            <v>0</v>
          </cell>
          <cell r="AM90">
            <v>60557</v>
          </cell>
          <cell r="AN90">
            <v>0</v>
          </cell>
          <cell r="AO90">
            <v>111424</v>
          </cell>
          <cell r="AP90">
            <v>76889</v>
          </cell>
          <cell r="AQ90">
            <v>0</v>
          </cell>
          <cell r="AR90">
            <v>239104</v>
          </cell>
          <cell r="AS90">
            <v>0</v>
          </cell>
          <cell r="AT90">
            <v>133397</v>
          </cell>
          <cell r="AU90">
            <v>37380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188823</v>
          </cell>
          <cell r="BB90">
            <v>49444</v>
          </cell>
          <cell r="BC90">
            <v>240438</v>
          </cell>
          <cell r="BD90">
            <v>0</v>
          </cell>
          <cell r="BE90">
            <v>0</v>
          </cell>
          <cell r="BF90">
            <v>0</v>
          </cell>
          <cell r="BG90">
            <v>75544</v>
          </cell>
          <cell r="BH90">
            <v>11110</v>
          </cell>
          <cell r="BI90">
            <v>14166</v>
          </cell>
          <cell r="BJ90">
            <v>0</v>
          </cell>
          <cell r="BK90">
            <v>0</v>
          </cell>
          <cell r="BL90">
            <v>0</v>
          </cell>
          <cell r="BM90">
            <v>4379</v>
          </cell>
          <cell r="BN90">
            <v>0</v>
          </cell>
          <cell r="BO90">
            <v>195906</v>
          </cell>
          <cell r="BP90">
            <v>0</v>
          </cell>
          <cell r="BQ90">
            <v>0</v>
          </cell>
          <cell r="BR90">
            <v>3178118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10713</v>
          </cell>
          <cell r="BZ90">
            <v>0</v>
          </cell>
          <cell r="CA90">
            <v>4446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11916</v>
          </cell>
          <cell r="CK90">
            <v>0</v>
          </cell>
          <cell r="CL90">
            <v>0</v>
          </cell>
        </row>
        <row r="91">
          <cell r="A91" t="str">
            <v>4301020106.308</v>
          </cell>
          <cell r="B91" t="str">
            <v>รายได้ค่ารักษาประกันสังคม IP-นอกเครือข่าย</v>
          </cell>
          <cell r="C91">
            <v>2808669</v>
          </cell>
          <cell r="D91">
            <v>71049</v>
          </cell>
          <cell r="E91">
            <v>3083</v>
          </cell>
          <cell r="F91">
            <v>0</v>
          </cell>
          <cell r="G91">
            <v>13569</v>
          </cell>
          <cell r="H91">
            <v>21714</v>
          </cell>
          <cell r="I91">
            <v>261029.88</v>
          </cell>
          <cell r="J91">
            <v>0</v>
          </cell>
          <cell r="K91">
            <v>126030</v>
          </cell>
          <cell r="L91">
            <v>3597</v>
          </cell>
          <cell r="M91">
            <v>196012</v>
          </cell>
          <cell r="N91">
            <v>2418</v>
          </cell>
          <cell r="O91">
            <v>478522</v>
          </cell>
          <cell r="P91">
            <v>42476</v>
          </cell>
          <cell r="Q91">
            <v>226401</v>
          </cell>
          <cell r="R91">
            <v>7364</v>
          </cell>
          <cell r="S91">
            <v>34394</v>
          </cell>
          <cell r="T91">
            <v>31227</v>
          </cell>
          <cell r="U91">
            <v>40372</v>
          </cell>
          <cell r="V91">
            <v>0</v>
          </cell>
          <cell r="W91">
            <v>1520622</v>
          </cell>
          <cell r="X91">
            <v>20849</v>
          </cell>
          <cell r="Y91">
            <v>164153</v>
          </cell>
          <cell r="Z91">
            <v>82126</v>
          </cell>
          <cell r="AA91">
            <v>9815</v>
          </cell>
          <cell r="AB91">
            <v>16279</v>
          </cell>
          <cell r="AC91">
            <v>47038</v>
          </cell>
          <cell r="AD91">
            <v>216871</v>
          </cell>
          <cell r="AE91">
            <v>62249</v>
          </cell>
          <cell r="AF91">
            <v>25195</v>
          </cell>
          <cell r="AG91">
            <v>892</v>
          </cell>
          <cell r="AH91">
            <v>32607</v>
          </cell>
          <cell r="AI91">
            <v>8392</v>
          </cell>
          <cell r="AJ91">
            <v>2699</v>
          </cell>
          <cell r="AK91">
            <v>4728112</v>
          </cell>
          <cell r="AL91">
            <v>45663</v>
          </cell>
          <cell r="AM91">
            <v>115150.5</v>
          </cell>
          <cell r="AN91">
            <v>175506.9</v>
          </cell>
          <cell r="AO91">
            <v>128144</v>
          </cell>
          <cell r="AP91">
            <v>60797</v>
          </cell>
          <cell r="AQ91">
            <v>21534</v>
          </cell>
          <cell r="AR91">
            <v>131704</v>
          </cell>
          <cell r="AS91">
            <v>87315</v>
          </cell>
          <cell r="AT91">
            <v>5008</v>
          </cell>
          <cell r="AU91">
            <v>58171</v>
          </cell>
          <cell r="AV91">
            <v>70407</v>
          </cell>
          <cell r="AW91">
            <v>0</v>
          </cell>
          <cell r="AX91">
            <v>79094</v>
          </cell>
          <cell r="AY91">
            <v>0</v>
          </cell>
          <cell r="AZ91">
            <v>94014</v>
          </cell>
          <cell r="BA91">
            <v>423625</v>
          </cell>
          <cell r="BB91">
            <v>77074</v>
          </cell>
          <cell r="BC91">
            <v>3365703</v>
          </cell>
          <cell r="BD91">
            <v>140666</v>
          </cell>
          <cell r="BE91">
            <v>18461</v>
          </cell>
          <cell r="BF91">
            <v>0</v>
          </cell>
          <cell r="BG91">
            <v>652591.5</v>
          </cell>
          <cell r="BH91">
            <v>0</v>
          </cell>
          <cell r="BI91">
            <v>0</v>
          </cell>
          <cell r="BJ91">
            <v>57211</v>
          </cell>
          <cell r="BK91">
            <v>0</v>
          </cell>
          <cell r="BL91">
            <v>1751511</v>
          </cell>
          <cell r="BM91">
            <v>0</v>
          </cell>
          <cell r="BN91">
            <v>0</v>
          </cell>
          <cell r="BO91">
            <v>287506</v>
          </cell>
          <cell r="BP91">
            <v>30158</v>
          </cell>
          <cell r="BQ91">
            <v>0</v>
          </cell>
          <cell r="BR91">
            <v>22430591</v>
          </cell>
          <cell r="BS91">
            <v>81587</v>
          </cell>
          <cell r="BT91">
            <v>0</v>
          </cell>
          <cell r="BU91">
            <v>864766</v>
          </cell>
          <cell r="BV91">
            <v>0</v>
          </cell>
          <cell r="BW91">
            <v>0</v>
          </cell>
          <cell r="BX91">
            <v>113404</v>
          </cell>
          <cell r="BY91">
            <v>41629</v>
          </cell>
          <cell r="BZ91">
            <v>0</v>
          </cell>
          <cell r="CA91">
            <v>9427</v>
          </cell>
          <cell r="CB91">
            <v>92141</v>
          </cell>
          <cell r="CC91">
            <v>34408</v>
          </cell>
          <cell r="CD91">
            <v>40418</v>
          </cell>
          <cell r="CE91">
            <v>51105</v>
          </cell>
          <cell r="CF91">
            <v>60</v>
          </cell>
          <cell r="CG91">
            <v>0</v>
          </cell>
          <cell r="CH91">
            <v>0</v>
          </cell>
          <cell r="CI91">
            <v>0</v>
          </cell>
          <cell r="CJ91">
            <v>223879</v>
          </cell>
          <cell r="CK91">
            <v>0</v>
          </cell>
          <cell r="CL91">
            <v>2061</v>
          </cell>
        </row>
        <row r="92">
          <cell r="A92" t="str">
            <v>4301020106.311</v>
          </cell>
          <cell r="B92" t="str">
            <v>รายได้ค่ารักษาประกันสังคม-กองทุนทดแทน</v>
          </cell>
          <cell r="C92">
            <v>386312</v>
          </cell>
          <cell r="D92">
            <v>13568</v>
          </cell>
          <cell r="E92">
            <v>6855</v>
          </cell>
          <cell r="F92">
            <v>0</v>
          </cell>
          <cell r="G92">
            <v>5599</v>
          </cell>
          <cell r="H92">
            <v>25764</v>
          </cell>
          <cell r="I92">
            <v>2259</v>
          </cell>
          <cell r="J92">
            <v>0</v>
          </cell>
          <cell r="K92">
            <v>4655.24</v>
          </cell>
          <cell r="L92">
            <v>59044</v>
          </cell>
          <cell r="M92">
            <v>70552.25</v>
          </cell>
          <cell r="N92">
            <v>0</v>
          </cell>
          <cell r="O92">
            <v>547534.59</v>
          </cell>
          <cell r="P92">
            <v>11838</v>
          </cell>
          <cell r="Q92">
            <v>13417</v>
          </cell>
          <cell r="R92">
            <v>0</v>
          </cell>
          <cell r="S92">
            <v>14691</v>
          </cell>
          <cell r="T92">
            <v>8055</v>
          </cell>
          <cell r="U92">
            <v>5163</v>
          </cell>
          <cell r="V92">
            <v>0</v>
          </cell>
          <cell r="W92">
            <v>407822</v>
          </cell>
          <cell r="X92">
            <v>18914</v>
          </cell>
          <cell r="Y92">
            <v>0</v>
          </cell>
          <cell r="Z92">
            <v>10838</v>
          </cell>
          <cell r="AA92">
            <v>150</v>
          </cell>
          <cell r="AB92">
            <v>12567</v>
          </cell>
          <cell r="AC92">
            <v>126</v>
          </cell>
          <cell r="AD92">
            <v>36047</v>
          </cell>
          <cell r="AE92">
            <v>42389.45</v>
          </cell>
          <cell r="AF92">
            <v>12514</v>
          </cell>
          <cell r="AG92">
            <v>39402</v>
          </cell>
          <cell r="AH92">
            <v>27420</v>
          </cell>
          <cell r="AI92">
            <v>23868</v>
          </cell>
          <cell r="AJ92">
            <v>19890</v>
          </cell>
          <cell r="AK92">
            <v>503446</v>
          </cell>
          <cell r="AL92">
            <v>18629</v>
          </cell>
          <cell r="AM92">
            <v>7773</v>
          </cell>
          <cell r="AN92">
            <v>140317</v>
          </cell>
          <cell r="AO92">
            <v>138641</v>
          </cell>
          <cell r="AP92">
            <v>61217</v>
          </cell>
          <cell r="AQ92">
            <v>11414</v>
          </cell>
          <cell r="AR92">
            <v>258730</v>
          </cell>
          <cell r="AS92">
            <v>38273</v>
          </cell>
          <cell r="AT92">
            <v>5901</v>
          </cell>
          <cell r="AU92">
            <v>85348</v>
          </cell>
          <cell r="AV92">
            <v>34925</v>
          </cell>
          <cell r="AW92">
            <v>56114</v>
          </cell>
          <cell r="AX92">
            <v>62599</v>
          </cell>
          <cell r="AY92">
            <v>36487.1</v>
          </cell>
          <cell r="AZ92">
            <v>18529</v>
          </cell>
          <cell r="BA92">
            <v>612128.19999999995</v>
          </cell>
          <cell r="BB92">
            <v>21212</v>
          </cell>
          <cell r="BC92">
            <v>825177.13</v>
          </cell>
          <cell r="BD92">
            <v>52568</v>
          </cell>
          <cell r="BE92">
            <v>51909.5</v>
          </cell>
          <cell r="BF92">
            <v>8384</v>
          </cell>
          <cell r="BG92">
            <v>151258</v>
          </cell>
          <cell r="BH92">
            <v>27506</v>
          </cell>
          <cell r="BI92">
            <v>38159</v>
          </cell>
          <cell r="BJ92">
            <v>5943</v>
          </cell>
          <cell r="BK92">
            <v>0</v>
          </cell>
          <cell r="BL92">
            <v>618953</v>
          </cell>
          <cell r="BM92">
            <v>21680.55</v>
          </cell>
          <cell r="BN92">
            <v>35182</v>
          </cell>
          <cell r="BO92">
            <v>28493.4</v>
          </cell>
          <cell r="BP92">
            <v>33722</v>
          </cell>
          <cell r="BQ92">
            <v>0</v>
          </cell>
          <cell r="BR92">
            <v>6188646</v>
          </cell>
          <cell r="BS92">
            <v>252945.39</v>
          </cell>
          <cell r="BT92">
            <v>8670</v>
          </cell>
          <cell r="BU92">
            <v>375436.09</v>
          </cell>
          <cell r="BV92">
            <v>28095</v>
          </cell>
          <cell r="BW92">
            <v>50949.8</v>
          </cell>
          <cell r="BX92">
            <v>165840.53</v>
          </cell>
          <cell r="BY92">
            <v>32129</v>
          </cell>
          <cell r="BZ92">
            <v>37809</v>
          </cell>
          <cell r="CA92">
            <v>24146</v>
          </cell>
          <cell r="CB92">
            <v>1000</v>
          </cell>
          <cell r="CC92">
            <v>171585.2</v>
          </cell>
          <cell r="CD92">
            <v>89933.28</v>
          </cell>
          <cell r="CE92">
            <v>82063.7</v>
          </cell>
          <cell r="CF92">
            <v>8070</v>
          </cell>
          <cell r="CG92">
            <v>40888</v>
          </cell>
          <cell r="CH92">
            <v>47746</v>
          </cell>
          <cell r="CI92">
            <v>11030.84</v>
          </cell>
          <cell r="CJ92">
            <v>202146</v>
          </cell>
          <cell r="CK92">
            <v>0</v>
          </cell>
          <cell r="CL92">
            <v>10519</v>
          </cell>
        </row>
        <row r="93">
          <cell r="A93" t="str">
            <v>4301020106.312</v>
          </cell>
          <cell r="B93" t="str">
            <v>รายได้ค่ารักษาประกันสังคม 72 ชั่วโมงแรก</v>
          </cell>
          <cell r="C93">
            <v>0</v>
          </cell>
          <cell r="D93">
            <v>0</v>
          </cell>
          <cell r="E93">
            <v>54766</v>
          </cell>
          <cell r="F93">
            <v>88150</v>
          </cell>
          <cell r="G93">
            <v>25333</v>
          </cell>
          <cell r="H93">
            <v>61789</v>
          </cell>
          <cell r="I93">
            <v>0</v>
          </cell>
          <cell r="J93">
            <v>316188.5</v>
          </cell>
          <cell r="K93">
            <v>0</v>
          </cell>
          <cell r="L93">
            <v>0</v>
          </cell>
          <cell r="M93">
            <v>289559</v>
          </cell>
          <cell r="N93">
            <v>0</v>
          </cell>
          <cell r="O93">
            <v>1175941</v>
          </cell>
          <cell r="P93">
            <v>142888</v>
          </cell>
          <cell r="Q93">
            <v>114088</v>
          </cell>
          <cell r="R93">
            <v>341310</v>
          </cell>
          <cell r="S93">
            <v>70619</v>
          </cell>
          <cell r="T93">
            <v>148865</v>
          </cell>
          <cell r="U93">
            <v>133245</v>
          </cell>
          <cell r="V93">
            <v>13370</v>
          </cell>
          <cell r="W93">
            <v>2732435</v>
          </cell>
          <cell r="X93">
            <v>13986</v>
          </cell>
          <cell r="Y93">
            <v>0</v>
          </cell>
          <cell r="Z93">
            <v>0</v>
          </cell>
          <cell r="AA93">
            <v>14999</v>
          </cell>
          <cell r="AB93">
            <v>18022</v>
          </cell>
          <cell r="AC93">
            <v>12078</v>
          </cell>
          <cell r="AD93">
            <v>84773</v>
          </cell>
          <cell r="AE93">
            <v>0</v>
          </cell>
          <cell r="AF93">
            <v>39695</v>
          </cell>
          <cell r="AG93">
            <v>11867</v>
          </cell>
          <cell r="AH93">
            <v>185604</v>
          </cell>
          <cell r="AI93">
            <v>66931</v>
          </cell>
          <cell r="AJ93">
            <v>81343</v>
          </cell>
          <cell r="AK93">
            <v>4694270</v>
          </cell>
          <cell r="AL93">
            <v>80350</v>
          </cell>
          <cell r="AM93">
            <v>0</v>
          </cell>
          <cell r="AN93">
            <v>55522</v>
          </cell>
          <cell r="AO93">
            <v>407069</v>
          </cell>
          <cell r="AP93">
            <v>26813</v>
          </cell>
          <cell r="AQ93">
            <v>0</v>
          </cell>
          <cell r="AR93">
            <v>460195</v>
          </cell>
          <cell r="AS93">
            <v>33454</v>
          </cell>
          <cell r="AT93">
            <v>197172</v>
          </cell>
          <cell r="AU93">
            <v>248027</v>
          </cell>
          <cell r="AV93">
            <v>95447</v>
          </cell>
          <cell r="AW93">
            <v>0</v>
          </cell>
          <cell r="AX93">
            <v>0</v>
          </cell>
          <cell r="AY93">
            <v>73997</v>
          </cell>
          <cell r="AZ93">
            <v>0</v>
          </cell>
          <cell r="BA93">
            <v>1607918</v>
          </cell>
          <cell r="BB93">
            <v>916</v>
          </cell>
          <cell r="BC93">
            <v>1894209</v>
          </cell>
          <cell r="BD93">
            <v>357845</v>
          </cell>
          <cell r="BE93">
            <v>22919</v>
          </cell>
          <cell r="BF93">
            <v>65885</v>
          </cell>
          <cell r="BG93">
            <v>1096007.5</v>
          </cell>
          <cell r="BH93">
            <v>24783.5</v>
          </cell>
          <cell r="BI93">
            <v>0</v>
          </cell>
          <cell r="BJ93">
            <v>15262</v>
          </cell>
          <cell r="BK93">
            <v>0</v>
          </cell>
          <cell r="BL93">
            <v>672265</v>
          </cell>
          <cell r="BM93">
            <v>90337</v>
          </cell>
          <cell r="BN93">
            <v>141236</v>
          </cell>
          <cell r="BO93">
            <v>69279</v>
          </cell>
          <cell r="BP93">
            <v>121436</v>
          </cell>
          <cell r="BQ93">
            <v>44760</v>
          </cell>
          <cell r="BR93">
            <v>7531483</v>
          </cell>
          <cell r="BS93">
            <v>262271</v>
          </cell>
          <cell r="BT93">
            <v>0</v>
          </cell>
          <cell r="BU93">
            <v>593046</v>
          </cell>
          <cell r="BV93">
            <v>0</v>
          </cell>
          <cell r="BW93">
            <v>40680</v>
          </cell>
          <cell r="BX93">
            <v>239580</v>
          </cell>
          <cell r="BY93">
            <v>5219</v>
          </cell>
          <cell r="BZ93">
            <v>15770</v>
          </cell>
          <cell r="CA93">
            <v>50423</v>
          </cell>
          <cell r="CB93">
            <v>0</v>
          </cell>
          <cell r="CC93">
            <v>247985</v>
          </cell>
          <cell r="CD93">
            <v>258991</v>
          </cell>
          <cell r="CE93">
            <v>201769</v>
          </cell>
          <cell r="CF93">
            <v>0</v>
          </cell>
          <cell r="CG93">
            <v>18502</v>
          </cell>
          <cell r="CH93">
            <v>6353</v>
          </cell>
          <cell r="CI93">
            <v>112130</v>
          </cell>
          <cell r="CJ93">
            <v>494875</v>
          </cell>
          <cell r="CK93">
            <v>25557</v>
          </cell>
          <cell r="CL93">
            <v>0</v>
          </cell>
        </row>
        <row r="94">
          <cell r="A94" t="str">
            <v>4301020106.313</v>
          </cell>
          <cell r="B94" t="str">
            <v>รายได้ค่ารักษาประกันสังคม-ค่าใช้จ่ายสูง/อุบัติเหตุ/ฉุกเฉิน OP</v>
          </cell>
          <cell r="C94">
            <v>20798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706475</v>
          </cell>
          <cell r="I94">
            <v>0</v>
          </cell>
          <cell r="J94">
            <v>0</v>
          </cell>
          <cell r="K94">
            <v>1893</v>
          </cell>
          <cell r="L94">
            <v>0</v>
          </cell>
          <cell r="M94">
            <v>0</v>
          </cell>
          <cell r="N94">
            <v>2821</v>
          </cell>
          <cell r="O94">
            <v>5612832</v>
          </cell>
          <cell r="P94">
            <v>7163</v>
          </cell>
          <cell r="Q94">
            <v>0</v>
          </cell>
          <cell r="R94">
            <v>250</v>
          </cell>
          <cell r="S94">
            <v>233774</v>
          </cell>
          <cell r="T94">
            <v>14809</v>
          </cell>
          <cell r="U94">
            <v>0</v>
          </cell>
          <cell r="V94">
            <v>0</v>
          </cell>
          <cell r="W94">
            <v>2898358.25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18610</v>
          </cell>
          <cell r="AK94">
            <v>13235575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0</v>
          </cell>
          <cell r="AQ94">
            <v>0</v>
          </cell>
          <cell r="AR94">
            <v>2259105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4851</v>
          </cell>
          <cell r="AX94">
            <v>0</v>
          </cell>
          <cell r="AY94">
            <v>0</v>
          </cell>
          <cell r="AZ94">
            <v>0</v>
          </cell>
          <cell r="BA94">
            <v>2278528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2642592</v>
          </cell>
          <cell r="BH94">
            <v>0</v>
          </cell>
          <cell r="BI94">
            <v>0</v>
          </cell>
          <cell r="BJ94">
            <v>0</v>
          </cell>
          <cell r="BK94">
            <v>0</v>
          </cell>
          <cell r="BL94">
            <v>1028770.25</v>
          </cell>
          <cell r="BM94">
            <v>0</v>
          </cell>
          <cell r="BN94">
            <v>616706</v>
          </cell>
          <cell r="BO94">
            <v>0</v>
          </cell>
          <cell r="BP94">
            <v>0</v>
          </cell>
          <cell r="BQ94">
            <v>0</v>
          </cell>
          <cell r="BR94">
            <v>4655689</v>
          </cell>
          <cell r="BS94">
            <v>4510</v>
          </cell>
          <cell r="BT94">
            <v>0</v>
          </cell>
          <cell r="BU94">
            <v>1901333</v>
          </cell>
          <cell r="BV94">
            <v>1730</v>
          </cell>
          <cell r="BW94">
            <v>8731</v>
          </cell>
          <cell r="BX94">
            <v>27122</v>
          </cell>
          <cell r="BY94">
            <v>50659</v>
          </cell>
          <cell r="BZ94">
            <v>11797</v>
          </cell>
          <cell r="CA94">
            <v>0</v>
          </cell>
          <cell r="CB94">
            <v>6589</v>
          </cell>
          <cell r="CC94">
            <v>1208963</v>
          </cell>
          <cell r="CD94">
            <v>6042</v>
          </cell>
          <cell r="CE94">
            <v>674675</v>
          </cell>
          <cell r="CF94">
            <v>0</v>
          </cell>
          <cell r="CG94">
            <v>0</v>
          </cell>
          <cell r="CH94">
            <v>36603</v>
          </cell>
          <cell r="CI94">
            <v>21243</v>
          </cell>
          <cell r="CJ94">
            <v>315984</v>
          </cell>
          <cell r="CK94">
            <v>0</v>
          </cell>
          <cell r="CL94">
            <v>0</v>
          </cell>
        </row>
        <row r="95">
          <cell r="A95" t="str">
            <v>4301020106.314</v>
          </cell>
          <cell r="B95" t="str">
            <v>รายได้ค่ารักษาประกันสังคม-ค่าใช้จ่ายสูง IP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28764.95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168870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1454679.12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4665989</v>
          </cell>
          <cell r="AL95">
            <v>0</v>
          </cell>
          <cell r="AM95">
            <v>0</v>
          </cell>
          <cell r="AN95">
            <v>0</v>
          </cell>
          <cell r="AO95">
            <v>29000</v>
          </cell>
          <cell r="AP95">
            <v>0</v>
          </cell>
          <cell r="AQ95">
            <v>0</v>
          </cell>
          <cell r="AR95">
            <v>99560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83543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3807889</v>
          </cell>
          <cell r="BD95">
            <v>0</v>
          </cell>
          <cell r="BE95">
            <v>0</v>
          </cell>
          <cell r="BF95">
            <v>0</v>
          </cell>
          <cell r="BG95">
            <v>63352.5</v>
          </cell>
          <cell r="BH95">
            <v>0</v>
          </cell>
          <cell r="BI95">
            <v>0</v>
          </cell>
          <cell r="BJ95">
            <v>0</v>
          </cell>
          <cell r="BK95">
            <v>0</v>
          </cell>
          <cell r="BL95">
            <v>1803049.1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31228664</v>
          </cell>
          <cell r="BS95">
            <v>64035</v>
          </cell>
          <cell r="BT95">
            <v>0</v>
          </cell>
          <cell r="BU95">
            <v>45700</v>
          </cell>
          <cell r="BV95">
            <v>0</v>
          </cell>
          <cell r="BW95">
            <v>0</v>
          </cell>
          <cell r="BX95">
            <v>35262</v>
          </cell>
          <cell r="BY95">
            <v>0</v>
          </cell>
          <cell r="BZ95">
            <v>0</v>
          </cell>
          <cell r="CA95">
            <v>25013</v>
          </cell>
          <cell r="CB95">
            <v>11589</v>
          </cell>
          <cell r="CC95">
            <v>12405</v>
          </cell>
          <cell r="CD95">
            <v>15393</v>
          </cell>
          <cell r="CE95">
            <v>6500</v>
          </cell>
          <cell r="CF95">
            <v>0</v>
          </cell>
          <cell r="CG95">
            <v>0</v>
          </cell>
          <cell r="CH95">
            <v>43589</v>
          </cell>
          <cell r="CI95">
            <v>0</v>
          </cell>
          <cell r="CJ95">
            <v>6350</v>
          </cell>
          <cell r="CK95">
            <v>0</v>
          </cell>
          <cell r="CL95">
            <v>0</v>
          </cell>
        </row>
        <row r="96">
          <cell r="A96" t="str">
            <v>4301020106.315</v>
          </cell>
          <cell r="B96" t="str">
            <v>ส่วนต่างค่ารักษาที่สูงกว่าเหมาจ่ายรายหัว - กองทุนประกันสังคม - OP</v>
          </cell>
          <cell r="C96">
            <v>-13156278.99</v>
          </cell>
          <cell r="D96">
            <v>0</v>
          </cell>
          <cell r="E96">
            <v>-222492.53</v>
          </cell>
          <cell r="F96">
            <v>0</v>
          </cell>
          <cell r="G96">
            <v>-125677.78</v>
          </cell>
          <cell r="H96">
            <v>-953338.03</v>
          </cell>
          <cell r="I96">
            <v>-74062.38</v>
          </cell>
          <cell r="J96">
            <v>-202851.41</v>
          </cell>
          <cell r="K96">
            <v>-274939.59999999998</v>
          </cell>
          <cell r="L96">
            <v>-313694.53000000003</v>
          </cell>
          <cell r="M96">
            <v>0</v>
          </cell>
          <cell r="N96">
            <v>0</v>
          </cell>
          <cell r="O96">
            <v>-4631823.6399999997</v>
          </cell>
          <cell r="P96">
            <v>-327584.53000000003</v>
          </cell>
          <cell r="Q96">
            <v>-515852.22</v>
          </cell>
          <cell r="R96">
            <v>-810690.77</v>
          </cell>
          <cell r="S96">
            <v>-709550.46</v>
          </cell>
          <cell r="T96">
            <v>-514757.83</v>
          </cell>
          <cell r="U96">
            <v>-608544.78</v>
          </cell>
          <cell r="V96">
            <v>-203648.12</v>
          </cell>
          <cell r="W96">
            <v>-16768755.41</v>
          </cell>
          <cell r="X96">
            <v>-150094.97</v>
          </cell>
          <cell r="Y96">
            <v>-537620.76</v>
          </cell>
          <cell r="Z96">
            <v>-157954.94</v>
          </cell>
          <cell r="AA96">
            <v>-140968.9</v>
          </cell>
          <cell r="AB96">
            <v>-322902.13</v>
          </cell>
          <cell r="AC96">
            <v>-413445.85</v>
          </cell>
          <cell r="AD96">
            <v>-1490328.26</v>
          </cell>
          <cell r="AE96">
            <v>-207665.36</v>
          </cell>
          <cell r="AF96">
            <v>-237892.91</v>
          </cell>
          <cell r="AG96">
            <v>-175366.96</v>
          </cell>
          <cell r="AH96">
            <v>-1329556.3799999999</v>
          </cell>
          <cell r="AI96">
            <v>-318799.49</v>
          </cell>
          <cell r="AJ96">
            <v>-242578.15</v>
          </cell>
          <cell r="AK96">
            <v>-31117750.109999999</v>
          </cell>
          <cell r="AL96">
            <v>-328314.19</v>
          </cell>
          <cell r="AM96">
            <v>-169089.96</v>
          </cell>
          <cell r="AN96">
            <v>-901613.49</v>
          </cell>
          <cell r="AO96">
            <v>-827443.21</v>
          </cell>
          <cell r="AP96">
            <v>-772527.66</v>
          </cell>
          <cell r="AQ96">
            <v>-136040.04999999999</v>
          </cell>
          <cell r="AR96">
            <v>-2884935.5</v>
          </cell>
          <cell r="AS96">
            <v>-449589.72</v>
          </cell>
          <cell r="AT96">
            <v>-2235958.2799999998</v>
          </cell>
          <cell r="AU96">
            <v>-854949.26</v>
          </cell>
          <cell r="AV96">
            <v>-193386.35</v>
          </cell>
          <cell r="AW96">
            <v>-326775.38</v>
          </cell>
          <cell r="AX96">
            <v>-561789.68999999994</v>
          </cell>
          <cell r="AY96">
            <v>-109430.69</v>
          </cell>
          <cell r="AZ96">
            <v>-389617.2</v>
          </cell>
          <cell r="BA96">
            <v>456543.61</v>
          </cell>
          <cell r="BB96">
            <v>-262894.5</v>
          </cell>
          <cell r="BC96">
            <v>-14341043.83</v>
          </cell>
          <cell r="BD96">
            <v>-609199.18000000005</v>
          </cell>
          <cell r="BE96">
            <v>-40218.94</v>
          </cell>
          <cell r="BF96">
            <v>-471359.94</v>
          </cell>
          <cell r="BG96">
            <v>-1676831.4</v>
          </cell>
          <cell r="BH96">
            <v>-144357.76000000001</v>
          </cell>
          <cell r="BI96">
            <v>0</v>
          </cell>
          <cell r="BJ96">
            <v>-188215.53</v>
          </cell>
          <cell r="BK96">
            <v>-197568.55</v>
          </cell>
          <cell r="BL96">
            <v>-5572544.8600000003</v>
          </cell>
          <cell r="BM96">
            <v>-621641.99</v>
          </cell>
          <cell r="BN96">
            <v>-566734.17000000004</v>
          </cell>
          <cell r="BO96">
            <v>-774756.28</v>
          </cell>
          <cell r="BP96">
            <v>-210599.16</v>
          </cell>
          <cell r="BQ96">
            <v>-192599.32</v>
          </cell>
          <cell r="BR96">
            <v>-30057223.329999998</v>
          </cell>
          <cell r="BS96">
            <v>-298507.95</v>
          </cell>
          <cell r="BT96">
            <v>-52461</v>
          </cell>
          <cell r="BU96">
            <v>-2223097.66</v>
          </cell>
          <cell r="BV96">
            <v>-289719.64</v>
          </cell>
          <cell r="BW96">
            <v>-235030.25</v>
          </cell>
          <cell r="BX96">
            <v>-1775991.33</v>
          </cell>
          <cell r="BY96">
            <v>-125339.56</v>
          </cell>
          <cell r="BZ96">
            <v>-429535.34</v>
          </cell>
          <cell r="CA96">
            <v>-241182</v>
          </cell>
          <cell r="CB96">
            <v>-236439.34</v>
          </cell>
          <cell r="CC96">
            <v>-672235.33</v>
          </cell>
          <cell r="CD96">
            <v>-504514.73</v>
          </cell>
          <cell r="CE96">
            <v>-429480.34</v>
          </cell>
          <cell r="CF96">
            <v>-309531.33</v>
          </cell>
          <cell r="CG96">
            <v>-174608</v>
          </cell>
          <cell r="CH96">
            <v>-140228.67000000001</v>
          </cell>
          <cell r="CI96">
            <v>-87090.66</v>
          </cell>
          <cell r="CJ96">
            <v>-1138768.0900000001</v>
          </cell>
          <cell r="CK96">
            <v>-61401.34</v>
          </cell>
          <cell r="CL96">
            <v>-69520.25</v>
          </cell>
        </row>
        <row r="97">
          <cell r="A97" t="str">
            <v>4301020106.317</v>
          </cell>
          <cell r="B97" t="str">
            <v>ส่วนต่างค่ารักษาที่สูงกว่าข้อตกลงตามหลักเกณฑ์การจ่าย - กองทุนประกันสังคม - IP</v>
          </cell>
          <cell r="C97">
            <v>-7200124.96</v>
          </cell>
          <cell r="D97">
            <v>0</v>
          </cell>
          <cell r="E97">
            <v>68952.789999999994</v>
          </cell>
          <cell r="F97">
            <v>0</v>
          </cell>
          <cell r="G97">
            <v>-30497.51</v>
          </cell>
          <cell r="H97">
            <v>-68857.27</v>
          </cell>
          <cell r="I97">
            <v>-3116.38</v>
          </cell>
          <cell r="J97">
            <v>-89805.04</v>
          </cell>
          <cell r="K97">
            <v>-8111.42</v>
          </cell>
          <cell r="L97">
            <v>-45946.2</v>
          </cell>
          <cell r="M97">
            <v>0</v>
          </cell>
          <cell r="N97">
            <v>0</v>
          </cell>
          <cell r="O97">
            <v>-2658077.2799999998</v>
          </cell>
          <cell r="P97">
            <v>-79746.98</v>
          </cell>
          <cell r="Q97">
            <v>-55316.91</v>
          </cell>
          <cell r="R97">
            <v>-387014.64</v>
          </cell>
          <cell r="S97">
            <v>-115211.02</v>
          </cell>
          <cell r="T97">
            <v>-308324.09000000003</v>
          </cell>
          <cell r="U97">
            <v>-50783.81</v>
          </cell>
          <cell r="V97">
            <v>-84435.64</v>
          </cell>
          <cell r="W97">
            <v>-8636305.0899999999</v>
          </cell>
          <cell r="X97">
            <v>-105235.76</v>
          </cell>
          <cell r="Y97">
            <v>-163463.81</v>
          </cell>
          <cell r="Z97">
            <v>-175662.24</v>
          </cell>
          <cell r="AA97">
            <v>-28114.880000000001</v>
          </cell>
          <cell r="AB97">
            <v>-196513.3</v>
          </cell>
          <cell r="AC97">
            <v>-80822.100000000006</v>
          </cell>
          <cell r="AD97">
            <v>-546508.53</v>
          </cell>
          <cell r="AE97">
            <v>-68917.460000000006</v>
          </cell>
          <cell r="AF97">
            <v>0</v>
          </cell>
          <cell r="AG97">
            <v>-42968.92</v>
          </cell>
          <cell r="AH97">
            <v>-364828.77</v>
          </cell>
          <cell r="AI97">
            <v>0</v>
          </cell>
          <cell r="AJ97">
            <v>0</v>
          </cell>
          <cell r="AK97">
            <v>-21865451.760000002</v>
          </cell>
          <cell r="AL97">
            <v>-10641.96</v>
          </cell>
          <cell r="AM97">
            <v>-71924.429999999993</v>
          </cell>
          <cell r="AN97">
            <v>-393587.11</v>
          </cell>
          <cell r="AO97">
            <v>-478610.1</v>
          </cell>
          <cell r="AP97">
            <v>-52209.41</v>
          </cell>
          <cell r="AQ97">
            <v>0</v>
          </cell>
          <cell r="AR97">
            <v>-1044666.71</v>
          </cell>
          <cell r="AS97">
            <v>-9987.5400000000009</v>
          </cell>
          <cell r="AT97">
            <v>-65825.87</v>
          </cell>
          <cell r="AU97">
            <v>-159062.82</v>
          </cell>
          <cell r="AV97">
            <v>-27357.97</v>
          </cell>
          <cell r="AW97">
            <v>-102424.65</v>
          </cell>
          <cell r="AX97">
            <v>-146745.89000000001</v>
          </cell>
          <cell r="AY97">
            <v>-12404</v>
          </cell>
          <cell r="AZ97">
            <v>-82934.98</v>
          </cell>
          <cell r="BA97">
            <v>725873.66</v>
          </cell>
          <cell r="BB97">
            <v>40909.33</v>
          </cell>
          <cell r="BC97">
            <v>-6655161.1399999997</v>
          </cell>
          <cell r="BD97">
            <v>-364824.86</v>
          </cell>
          <cell r="BE97">
            <v>-13219.67</v>
          </cell>
          <cell r="BF97">
            <v>0</v>
          </cell>
          <cell r="BG97">
            <v>-2963764.65</v>
          </cell>
          <cell r="BH97">
            <v>-61727.42</v>
          </cell>
          <cell r="BI97">
            <v>0</v>
          </cell>
          <cell r="BJ97">
            <v>-36909</v>
          </cell>
          <cell r="BK97">
            <v>0</v>
          </cell>
          <cell r="BL97">
            <v>-5500907.6900000004</v>
          </cell>
          <cell r="BM97">
            <v>-37769.5</v>
          </cell>
          <cell r="BN97">
            <v>-64907.34</v>
          </cell>
          <cell r="BO97">
            <v>-3012</v>
          </cell>
          <cell r="BP97">
            <v>-2866.33</v>
          </cell>
          <cell r="BQ97">
            <v>-20026.54</v>
          </cell>
          <cell r="BR97">
            <v>-3203223.64</v>
          </cell>
          <cell r="BS97">
            <v>-352846.22</v>
          </cell>
          <cell r="BT97">
            <v>0</v>
          </cell>
          <cell r="BU97">
            <v>-2708505</v>
          </cell>
          <cell r="BV97">
            <v>-28574.97</v>
          </cell>
          <cell r="BW97">
            <v>-114805.33</v>
          </cell>
          <cell r="BX97">
            <v>-910493.2</v>
          </cell>
          <cell r="BY97">
            <v>0</v>
          </cell>
          <cell r="BZ97">
            <v>-18384</v>
          </cell>
          <cell r="CA97">
            <v>-127423.66</v>
          </cell>
          <cell r="CB97">
            <v>-96852.33</v>
          </cell>
          <cell r="CC97">
            <v>-503152</v>
          </cell>
          <cell r="CD97">
            <v>-318532.36</v>
          </cell>
          <cell r="CE97">
            <v>-167075.68</v>
          </cell>
          <cell r="CF97">
            <v>-95003.67</v>
          </cell>
          <cell r="CG97">
            <v>0</v>
          </cell>
          <cell r="CH97">
            <v>-100363.34</v>
          </cell>
          <cell r="CI97">
            <v>0</v>
          </cell>
          <cell r="CJ97">
            <v>-463014.01</v>
          </cell>
          <cell r="CK97">
            <v>-20381.330000000002</v>
          </cell>
          <cell r="CL97">
            <v>-90703.45</v>
          </cell>
        </row>
        <row r="98">
          <cell r="A98" t="str">
            <v>4301020106.319</v>
          </cell>
          <cell r="B98" t="str">
            <v>ส่วนต่างค่ารักษาที่สูงกว่าข้อตกลงในการจ่ายตาม DRG -ประกันสังคม IP</v>
          </cell>
          <cell r="C98">
            <v>0</v>
          </cell>
          <cell r="D98">
            <v>0</v>
          </cell>
          <cell r="E98">
            <v>-9728</v>
          </cell>
          <cell r="F98">
            <v>0</v>
          </cell>
          <cell r="G98">
            <v>0</v>
          </cell>
          <cell r="H98">
            <v>-7962.64</v>
          </cell>
          <cell r="I98">
            <v>0</v>
          </cell>
          <cell r="J98">
            <v>0</v>
          </cell>
          <cell r="K98">
            <v>-500</v>
          </cell>
          <cell r="L98">
            <v>0</v>
          </cell>
          <cell r="M98">
            <v>-969003.93</v>
          </cell>
          <cell r="N98">
            <v>0</v>
          </cell>
          <cell r="O98">
            <v>-269078.34000000003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-780</v>
          </cell>
          <cell r="AA98">
            <v>-27968.35</v>
          </cell>
          <cell r="AB98">
            <v>0</v>
          </cell>
          <cell r="AC98">
            <v>0</v>
          </cell>
          <cell r="AD98">
            <v>-1922</v>
          </cell>
          <cell r="AE98">
            <v>-65400.98</v>
          </cell>
          <cell r="AF98">
            <v>-141868.37</v>
          </cell>
          <cell r="AG98">
            <v>0</v>
          </cell>
          <cell r="AH98">
            <v>0</v>
          </cell>
          <cell r="AI98">
            <v>-141438.92000000001</v>
          </cell>
          <cell r="AJ98">
            <v>-37683.72</v>
          </cell>
          <cell r="AK98">
            <v>-180458.6</v>
          </cell>
          <cell r="AL98">
            <v>-4462</v>
          </cell>
          <cell r="AM98">
            <v>0</v>
          </cell>
          <cell r="AN98">
            <v>0</v>
          </cell>
          <cell r="AO98">
            <v>3367</v>
          </cell>
          <cell r="AP98">
            <v>0</v>
          </cell>
          <cell r="AQ98">
            <v>0</v>
          </cell>
          <cell r="AR98">
            <v>-850641.18</v>
          </cell>
          <cell r="AS98">
            <v>-26697</v>
          </cell>
          <cell r="AT98">
            <v>0</v>
          </cell>
          <cell r="AU98">
            <v>-6909.35</v>
          </cell>
          <cell r="AV98">
            <v>-644</v>
          </cell>
          <cell r="AW98">
            <v>0</v>
          </cell>
          <cell r="AX98">
            <v>0</v>
          </cell>
          <cell r="AY98">
            <v>0</v>
          </cell>
          <cell r="AZ98">
            <v>2362.7199999999998</v>
          </cell>
          <cell r="BA98">
            <v>0</v>
          </cell>
          <cell r="BB98">
            <v>-6133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0</v>
          </cell>
          <cell r="BI98">
            <v>0</v>
          </cell>
          <cell r="BJ98">
            <v>-145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-1837889.1</v>
          </cell>
          <cell r="BS98">
            <v>-30259</v>
          </cell>
          <cell r="BT98">
            <v>-183931.1</v>
          </cell>
          <cell r="BU98">
            <v>6907</v>
          </cell>
          <cell r="BV98">
            <v>-3411</v>
          </cell>
          <cell r="BW98">
            <v>0</v>
          </cell>
          <cell r="BX98">
            <v>0</v>
          </cell>
          <cell r="BY98">
            <v>-14140.44</v>
          </cell>
          <cell r="BZ98">
            <v>-13153</v>
          </cell>
          <cell r="CA98">
            <v>-30</v>
          </cell>
          <cell r="CB98">
            <v>-100</v>
          </cell>
          <cell r="CC98">
            <v>-13373.2</v>
          </cell>
          <cell r="CD98">
            <v>-1606</v>
          </cell>
          <cell r="CE98">
            <v>0</v>
          </cell>
          <cell r="CF98">
            <v>0</v>
          </cell>
          <cell r="CG98">
            <v>-7083.16</v>
          </cell>
          <cell r="CH98">
            <v>0</v>
          </cell>
          <cell r="CI98">
            <v>-53140.66</v>
          </cell>
          <cell r="CJ98">
            <v>-9609.75</v>
          </cell>
          <cell r="CK98">
            <v>-9138.67</v>
          </cell>
          <cell r="CL98">
            <v>-17607.330000000002</v>
          </cell>
        </row>
        <row r="99">
          <cell r="A99" t="str">
            <v>4301020106.320</v>
          </cell>
          <cell r="B99" t="str">
            <v>ส่วนต่างค่ารักษาที่ต่ำกว่าข้อตกลงในการจ่ายตาม DRG -ประกันสังคม IP</v>
          </cell>
          <cell r="C99">
            <v>0</v>
          </cell>
          <cell r="D99">
            <v>0</v>
          </cell>
          <cell r="E99">
            <v>15237.42</v>
          </cell>
          <cell r="F99">
            <v>0</v>
          </cell>
          <cell r="G99">
            <v>0</v>
          </cell>
          <cell r="H99">
            <v>19701.21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30787.5</v>
          </cell>
          <cell r="Q99">
            <v>63431.56</v>
          </cell>
          <cell r="R99">
            <v>0</v>
          </cell>
          <cell r="S99">
            <v>0</v>
          </cell>
          <cell r="T99">
            <v>155315.82999999999</v>
          </cell>
          <cell r="U99">
            <v>98527.12</v>
          </cell>
          <cell r="V99">
            <v>4072.37</v>
          </cell>
          <cell r="W99">
            <v>11658.6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82196.820000000007</v>
          </cell>
          <cell r="AG99">
            <v>0</v>
          </cell>
          <cell r="AH99">
            <v>0</v>
          </cell>
          <cell r="AI99">
            <v>0</v>
          </cell>
          <cell r="AJ99">
            <v>3367.16</v>
          </cell>
          <cell r="AK99">
            <v>0</v>
          </cell>
          <cell r="AL99">
            <v>0</v>
          </cell>
          <cell r="AM99">
            <v>2529.4</v>
          </cell>
          <cell r="AN99">
            <v>0</v>
          </cell>
          <cell r="AO99">
            <v>0</v>
          </cell>
          <cell r="AP99">
            <v>0</v>
          </cell>
          <cell r="AQ99">
            <v>49645.05</v>
          </cell>
          <cell r="AR99">
            <v>160609.15</v>
          </cell>
          <cell r="AS99">
            <v>0</v>
          </cell>
          <cell r="AT99">
            <v>0</v>
          </cell>
          <cell r="AU99">
            <v>27070.74</v>
          </cell>
          <cell r="AV99">
            <v>0</v>
          </cell>
          <cell r="AW99">
            <v>0</v>
          </cell>
          <cell r="AX99">
            <v>116055.67999999999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59870.47</v>
          </cell>
          <cell r="BI99">
            <v>0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O99">
            <v>119</v>
          </cell>
          <cell r="BP99">
            <v>0</v>
          </cell>
          <cell r="BQ99">
            <v>0</v>
          </cell>
          <cell r="BR99">
            <v>8299219.25</v>
          </cell>
          <cell r="BS99">
            <v>0</v>
          </cell>
          <cell r="BT99">
            <v>56483.1</v>
          </cell>
          <cell r="BU99">
            <v>0</v>
          </cell>
          <cell r="BV99">
            <v>0</v>
          </cell>
          <cell r="BW99">
            <v>35416.93</v>
          </cell>
          <cell r="BX99">
            <v>0</v>
          </cell>
          <cell r="BY99">
            <v>33984.44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9023</v>
          </cell>
          <cell r="CG99">
            <v>3289.16</v>
          </cell>
          <cell r="CH99">
            <v>0</v>
          </cell>
          <cell r="CI99">
            <v>0</v>
          </cell>
          <cell r="CJ99">
            <v>10764.24</v>
          </cell>
          <cell r="CK99">
            <v>1298</v>
          </cell>
          <cell r="CL99">
            <v>0</v>
          </cell>
        </row>
        <row r="100">
          <cell r="A100" t="str">
            <v>4301020106.321</v>
          </cell>
          <cell r="B100" t="str">
            <v>รายได้ค่าบริหารจัดการประกันสังคม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222151.84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718020</v>
          </cell>
          <cell r="X100">
            <v>0</v>
          </cell>
          <cell r="Y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5500.75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92005.93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0</v>
          </cell>
          <cell r="BL100">
            <v>673119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13704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</row>
        <row r="101">
          <cell r="A101" t="str">
            <v>4301020106.322</v>
          </cell>
          <cell r="B101" t="str">
            <v>รายได้ค่าตอบแทนและพัฒนากิจการ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4944927.7300000004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5626837.1200000001</v>
          </cell>
          <cell r="BB101">
            <v>0</v>
          </cell>
          <cell r="BC101">
            <v>8899442.8900000006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0</v>
          </cell>
          <cell r="BI101">
            <v>0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</row>
        <row r="102">
          <cell r="A102" t="str">
            <v>4301020106.503</v>
          </cell>
          <cell r="B102" t="str">
            <v>รายได้ค่ารักษาแรงงานต่างด้าว OP</v>
          </cell>
          <cell r="C102">
            <v>540036</v>
          </cell>
          <cell r="D102">
            <v>40037</v>
          </cell>
          <cell r="E102">
            <v>171687</v>
          </cell>
          <cell r="F102">
            <v>95235</v>
          </cell>
          <cell r="G102">
            <v>50253</v>
          </cell>
          <cell r="H102">
            <v>128828</v>
          </cell>
          <cell r="I102">
            <v>17219.5</v>
          </cell>
          <cell r="J102">
            <v>120738.75</v>
          </cell>
          <cell r="K102">
            <v>24755</v>
          </cell>
          <cell r="L102">
            <v>81318</v>
          </cell>
          <cell r="M102">
            <v>117812</v>
          </cell>
          <cell r="N102">
            <v>165</v>
          </cell>
          <cell r="O102">
            <v>200218</v>
          </cell>
          <cell r="P102">
            <v>84201</v>
          </cell>
          <cell r="Q102">
            <v>10139</v>
          </cell>
          <cell r="R102">
            <v>16764</v>
          </cell>
          <cell r="S102">
            <v>56096</v>
          </cell>
          <cell r="T102">
            <v>7626</v>
          </cell>
          <cell r="U102">
            <v>60927.12</v>
          </cell>
          <cell r="V102">
            <v>141637.1</v>
          </cell>
          <cell r="W102">
            <v>642383</v>
          </cell>
          <cell r="X102">
            <v>16212</v>
          </cell>
          <cell r="Y102">
            <v>183316</v>
          </cell>
          <cell r="Z102">
            <v>85318</v>
          </cell>
          <cell r="AA102">
            <v>1133</v>
          </cell>
          <cell r="AB102">
            <v>98211</v>
          </cell>
          <cell r="AC102">
            <v>70466</v>
          </cell>
          <cell r="AD102">
            <v>91559</v>
          </cell>
          <cell r="AE102">
            <v>21917</v>
          </cell>
          <cell r="AF102">
            <v>14851</v>
          </cell>
          <cell r="AG102">
            <v>15389</v>
          </cell>
          <cell r="AH102">
            <v>61643</v>
          </cell>
          <cell r="AI102">
            <v>153</v>
          </cell>
          <cell r="AJ102">
            <v>9968</v>
          </cell>
          <cell r="AK102">
            <v>84331</v>
          </cell>
          <cell r="AL102">
            <v>8891</v>
          </cell>
          <cell r="AM102">
            <v>627</v>
          </cell>
          <cell r="AN102">
            <v>61286</v>
          </cell>
          <cell r="AO102">
            <v>25451</v>
          </cell>
          <cell r="AP102">
            <v>65558</v>
          </cell>
          <cell r="AQ102">
            <v>17068</v>
          </cell>
          <cell r="AR102">
            <v>86505</v>
          </cell>
          <cell r="AS102">
            <v>21284</v>
          </cell>
          <cell r="AT102">
            <v>39693</v>
          </cell>
          <cell r="AU102">
            <v>70900</v>
          </cell>
          <cell r="AV102">
            <v>14063</v>
          </cell>
          <cell r="AW102">
            <v>7371</v>
          </cell>
          <cell r="AX102">
            <v>30122.7</v>
          </cell>
          <cell r="AY102">
            <v>6804</v>
          </cell>
          <cell r="AZ102">
            <v>16328</v>
          </cell>
          <cell r="BA102">
            <v>97114</v>
          </cell>
          <cell r="BB102">
            <v>8926</v>
          </cell>
          <cell r="BC102">
            <v>342601</v>
          </cell>
          <cell r="BD102">
            <v>199152</v>
          </cell>
          <cell r="BE102">
            <v>279674.75</v>
          </cell>
          <cell r="BF102">
            <v>91696</v>
          </cell>
          <cell r="BG102">
            <v>308477.5</v>
          </cell>
          <cell r="BH102">
            <v>30217.5</v>
          </cell>
          <cell r="BI102">
            <v>0</v>
          </cell>
          <cell r="BJ102">
            <v>0</v>
          </cell>
          <cell r="BK102">
            <v>0</v>
          </cell>
          <cell r="BL102">
            <v>71087</v>
          </cell>
          <cell r="BM102">
            <v>68587</v>
          </cell>
          <cell r="BN102">
            <v>6605</v>
          </cell>
          <cell r="BO102">
            <v>13568</v>
          </cell>
          <cell r="BP102">
            <v>39347.360000000001</v>
          </cell>
          <cell r="BQ102">
            <v>3299</v>
          </cell>
          <cell r="BR102">
            <v>442113</v>
          </cell>
          <cell r="BS102">
            <v>9959</v>
          </cell>
          <cell r="BT102">
            <v>24455</v>
          </cell>
          <cell r="BU102">
            <v>39178</v>
          </cell>
          <cell r="BV102">
            <v>0</v>
          </cell>
          <cell r="BW102">
            <v>21412</v>
          </cell>
          <cell r="BX102">
            <v>31012</v>
          </cell>
          <cell r="BY102">
            <v>12937</v>
          </cell>
          <cell r="BZ102">
            <v>4355</v>
          </cell>
          <cell r="CA102">
            <v>14753</v>
          </cell>
          <cell r="CB102">
            <v>27318</v>
          </cell>
          <cell r="CC102">
            <v>57182</v>
          </cell>
          <cell r="CD102">
            <v>33784</v>
          </cell>
          <cell r="CE102">
            <v>28347</v>
          </cell>
          <cell r="CF102">
            <v>6095</v>
          </cell>
          <cell r="CG102">
            <v>4666</v>
          </cell>
          <cell r="CH102">
            <v>25827</v>
          </cell>
          <cell r="CI102">
            <v>17339</v>
          </cell>
          <cell r="CJ102">
            <v>104419</v>
          </cell>
          <cell r="CK102">
            <v>2084</v>
          </cell>
          <cell r="CL102">
            <v>31055</v>
          </cell>
        </row>
        <row r="103">
          <cell r="A103" t="str">
            <v>4301020106.504</v>
          </cell>
          <cell r="B103" t="str">
            <v>รายได้ค่ารักษาแรงงานต่างด้าว IP</v>
          </cell>
          <cell r="C103">
            <v>2049120</v>
          </cell>
          <cell r="D103">
            <v>14389</v>
          </cell>
          <cell r="E103">
            <v>40167</v>
          </cell>
          <cell r="F103">
            <v>40655</v>
          </cell>
          <cell r="G103">
            <v>6873</v>
          </cell>
          <cell r="H103">
            <v>142844</v>
          </cell>
          <cell r="I103">
            <v>15848.76</v>
          </cell>
          <cell r="J103">
            <v>155417</v>
          </cell>
          <cell r="K103">
            <v>10647</v>
          </cell>
          <cell r="L103">
            <v>34940</v>
          </cell>
          <cell r="M103">
            <v>88803</v>
          </cell>
          <cell r="N103">
            <v>0</v>
          </cell>
          <cell r="O103">
            <v>88911</v>
          </cell>
          <cell r="P103">
            <v>10198</v>
          </cell>
          <cell r="Q103">
            <v>3607</v>
          </cell>
          <cell r="R103">
            <v>30729</v>
          </cell>
          <cell r="S103">
            <v>20968</v>
          </cell>
          <cell r="T103">
            <v>775</v>
          </cell>
          <cell r="U103">
            <v>21280</v>
          </cell>
          <cell r="V103">
            <v>34158.04</v>
          </cell>
          <cell r="W103">
            <v>1315651</v>
          </cell>
          <cell r="X103">
            <v>22133</v>
          </cell>
          <cell r="Y103">
            <v>102544</v>
          </cell>
          <cell r="Z103">
            <v>53430</v>
          </cell>
          <cell r="AA103">
            <v>2101.5</v>
          </cell>
          <cell r="AB103">
            <v>35286</v>
          </cell>
          <cell r="AC103">
            <v>93429</v>
          </cell>
          <cell r="AD103">
            <v>215898</v>
          </cell>
          <cell r="AE103">
            <v>12968</v>
          </cell>
          <cell r="AF103">
            <v>14132</v>
          </cell>
          <cell r="AG103">
            <v>7876</v>
          </cell>
          <cell r="AH103">
            <v>19004</v>
          </cell>
          <cell r="AI103">
            <v>4435</v>
          </cell>
          <cell r="AJ103">
            <v>8081</v>
          </cell>
          <cell r="AK103">
            <v>346289</v>
          </cell>
          <cell r="AL103">
            <v>0</v>
          </cell>
          <cell r="AM103">
            <v>0</v>
          </cell>
          <cell r="AN103">
            <v>83842</v>
          </cell>
          <cell r="AO103">
            <v>69322</v>
          </cell>
          <cell r="AP103">
            <v>43806</v>
          </cell>
          <cell r="AQ103">
            <v>33953</v>
          </cell>
          <cell r="AR103">
            <v>65780</v>
          </cell>
          <cell r="AS103">
            <v>12202</v>
          </cell>
          <cell r="AT103">
            <v>26629</v>
          </cell>
          <cell r="AU103">
            <v>30415</v>
          </cell>
          <cell r="AV103">
            <v>21002</v>
          </cell>
          <cell r="AW103">
            <v>3740</v>
          </cell>
          <cell r="AX103">
            <v>6129.75</v>
          </cell>
          <cell r="AY103">
            <v>0</v>
          </cell>
          <cell r="AZ103">
            <v>14633</v>
          </cell>
          <cell r="BA103">
            <v>142305</v>
          </cell>
          <cell r="BB103">
            <v>7786</v>
          </cell>
          <cell r="BC103">
            <v>428391</v>
          </cell>
          <cell r="BD103">
            <v>177428</v>
          </cell>
          <cell r="BE103">
            <v>90948.75</v>
          </cell>
          <cell r="BF103">
            <v>29583</v>
          </cell>
          <cell r="BG103">
            <v>273382.2</v>
          </cell>
          <cell r="BH103">
            <v>0</v>
          </cell>
          <cell r="BI103">
            <v>0</v>
          </cell>
          <cell r="BJ103">
            <v>0</v>
          </cell>
          <cell r="BK103">
            <v>0</v>
          </cell>
          <cell r="BL103">
            <v>176126</v>
          </cell>
          <cell r="BM103">
            <v>4445</v>
          </cell>
          <cell r="BN103">
            <v>6824</v>
          </cell>
          <cell r="BO103">
            <v>8227</v>
          </cell>
          <cell r="BP103">
            <v>34113</v>
          </cell>
          <cell r="BQ103">
            <v>0</v>
          </cell>
          <cell r="BR103">
            <v>958831</v>
          </cell>
          <cell r="BS103">
            <v>18361</v>
          </cell>
          <cell r="BT103">
            <v>16984</v>
          </cell>
          <cell r="BU103">
            <v>46017</v>
          </cell>
          <cell r="BV103">
            <v>0</v>
          </cell>
          <cell r="BW103">
            <v>9076</v>
          </cell>
          <cell r="BX103">
            <v>70393</v>
          </cell>
          <cell r="BY103">
            <v>16427</v>
          </cell>
          <cell r="BZ103">
            <v>0</v>
          </cell>
          <cell r="CA103">
            <v>12216</v>
          </cell>
          <cell r="CB103">
            <v>20546</v>
          </cell>
          <cell r="CC103">
            <v>98431</v>
          </cell>
          <cell r="CD103">
            <v>33846</v>
          </cell>
          <cell r="CE103">
            <v>11671</v>
          </cell>
          <cell r="CF103">
            <v>7310</v>
          </cell>
          <cell r="CG103">
            <v>3215</v>
          </cell>
          <cell r="CH103">
            <v>9890</v>
          </cell>
          <cell r="CI103">
            <v>4860</v>
          </cell>
          <cell r="CJ103">
            <v>130700</v>
          </cell>
          <cell r="CK103">
            <v>0</v>
          </cell>
          <cell r="CL103">
            <v>1157</v>
          </cell>
        </row>
        <row r="104">
          <cell r="A104" t="str">
            <v>4301020106.505</v>
          </cell>
          <cell r="B104" t="str">
            <v>ส่วนต่างค่ารักษาที่สูงกว่ากองทุนเหมาจ่ายรายหัว - กองทุนแรงงานต่างด้าว - OP</v>
          </cell>
          <cell r="C104">
            <v>-300155.23</v>
          </cell>
          <cell r="D104">
            <v>0</v>
          </cell>
          <cell r="E104">
            <v>-35996.230000000003</v>
          </cell>
          <cell r="F104">
            <v>-67765</v>
          </cell>
          <cell r="G104">
            <v>-41745</v>
          </cell>
          <cell r="H104">
            <v>0</v>
          </cell>
          <cell r="I104">
            <v>-9839.2999999999993</v>
          </cell>
          <cell r="J104">
            <v>0</v>
          </cell>
          <cell r="K104">
            <v>-24755</v>
          </cell>
          <cell r="L104">
            <v>-53175.23</v>
          </cell>
          <cell r="M104">
            <v>-100530</v>
          </cell>
          <cell r="N104">
            <v>0</v>
          </cell>
          <cell r="O104">
            <v>-12964.46</v>
          </cell>
          <cell r="P104">
            <v>-38589.230000000003</v>
          </cell>
          <cell r="Q104">
            <v>0</v>
          </cell>
          <cell r="R104">
            <v>-12070</v>
          </cell>
          <cell r="S104">
            <v>0</v>
          </cell>
          <cell r="T104">
            <v>0</v>
          </cell>
          <cell r="U104">
            <v>-14259</v>
          </cell>
          <cell r="V104">
            <v>-191474.67</v>
          </cell>
          <cell r="W104">
            <v>-607126</v>
          </cell>
          <cell r="X104">
            <v>-16212</v>
          </cell>
          <cell r="Y104">
            <v>-145716</v>
          </cell>
          <cell r="Z104">
            <v>-85318</v>
          </cell>
          <cell r="AA104">
            <v>-1133</v>
          </cell>
          <cell r="AB104">
            <v>-98211</v>
          </cell>
          <cell r="AC104">
            <v>-70466</v>
          </cell>
          <cell r="AD104">
            <v>-91559</v>
          </cell>
          <cell r="AE104">
            <v>-21917</v>
          </cell>
          <cell r="AF104">
            <v>-16820</v>
          </cell>
          <cell r="AG104">
            <v>-9265</v>
          </cell>
          <cell r="AH104">
            <v>-61643</v>
          </cell>
          <cell r="AI104">
            <v>-1446</v>
          </cell>
          <cell r="AJ104">
            <v>-9968</v>
          </cell>
          <cell r="AK104">
            <v>-77459.44</v>
          </cell>
          <cell r="AL104">
            <v>0</v>
          </cell>
          <cell r="AM104">
            <v>0</v>
          </cell>
          <cell r="AN104">
            <v>-33008</v>
          </cell>
          <cell r="AO104">
            <v>0</v>
          </cell>
          <cell r="AP104">
            <v>-35734</v>
          </cell>
          <cell r="AQ104">
            <v>-17068</v>
          </cell>
          <cell r="AR104">
            <v>-151715.18</v>
          </cell>
          <cell r="AS104">
            <v>-21273.360000000001</v>
          </cell>
          <cell r="AT104">
            <v>-3316</v>
          </cell>
          <cell r="AU104">
            <v>-13839.91</v>
          </cell>
          <cell r="AV104">
            <v>-14063</v>
          </cell>
          <cell r="AW104">
            <v>-8206</v>
          </cell>
          <cell r="AX104">
            <v>0</v>
          </cell>
          <cell r="AY104">
            <v>-6804</v>
          </cell>
          <cell r="AZ104">
            <v>0</v>
          </cell>
          <cell r="BA104">
            <v>-168099</v>
          </cell>
          <cell r="BB104">
            <v>-1569.4</v>
          </cell>
          <cell r="BC104">
            <v>0</v>
          </cell>
          <cell r="BD104">
            <v>-51036.81</v>
          </cell>
          <cell r="BE104">
            <v>-138462.1</v>
          </cell>
          <cell r="BF104">
            <v>-58547.37</v>
          </cell>
          <cell r="BG104">
            <v>-35204.949999999997</v>
          </cell>
          <cell r="BH104">
            <v>0</v>
          </cell>
          <cell r="BI104">
            <v>0</v>
          </cell>
          <cell r="BJ104">
            <v>0</v>
          </cell>
          <cell r="BK104">
            <v>0</v>
          </cell>
          <cell r="BL104">
            <v>-18754</v>
          </cell>
          <cell r="BM104">
            <v>0</v>
          </cell>
          <cell r="BN104">
            <v>-675</v>
          </cell>
          <cell r="BO104">
            <v>0</v>
          </cell>
          <cell r="BP104">
            <v>-128260</v>
          </cell>
          <cell r="BQ104">
            <v>0</v>
          </cell>
          <cell r="BR104">
            <v>-34490</v>
          </cell>
          <cell r="BS104">
            <v>0</v>
          </cell>
          <cell r="BT104">
            <v>-125516</v>
          </cell>
          <cell r="BU104">
            <v>0</v>
          </cell>
          <cell r="BV104">
            <v>0</v>
          </cell>
          <cell r="BW104">
            <v>-26678</v>
          </cell>
          <cell r="BX104">
            <v>0</v>
          </cell>
          <cell r="BY104">
            <v>-36343.120000000003</v>
          </cell>
          <cell r="BZ104">
            <v>-3775</v>
          </cell>
          <cell r="CA104">
            <v>-13839</v>
          </cell>
          <cell r="CB104">
            <v>0</v>
          </cell>
          <cell r="CC104">
            <v>-32161.11</v>
          </cell>
          <cell r="CD104">
            <v>-9977</v>
          </cell>
          <cell r="CE104">
            <v>-8177.04</v>
          </cell>
          <cell r="CF104">
            <v>0</v>
          </cell>
          <cell r="CG104">
            <v>0</v>
          </cell>
          <cell r="CH104">
            <v>0</v>
          </cell>
          <cell r="CI104">
            <v>-17339</v>
          </cell>
          <cell r="CJ104">
            <v>-86733</v>
          </cell>
          <cell r="CK104">
            <v>0</v>
          </cell>
          <cell r="CL104">
            <v>0</v>
          </cell>
        </row>
        <row r="105">
          <cell r="A105" t="str">
            <v>4301020106.507</v>
          </cell>
          <cell r="B105" t="str">
            <v>ส่วนต่างค่ารักษาที่สูงกว่ากองทุนเหมาจ่ายรายหัว - กองทุนแรงงานต่างด้าว - IP</v>
          </cell>
          <cell r="C105">
            <v>-881501.77</v>
          </cell>
          <cell r="D105">
            <v>0</v>
          </cell>
          <cell r="E105">
            <v>-7401.21</v>
          </cell>
          <cell r="F105">
            <v>-37991</v>
          </cell>
          <cell r="G105">
            <v>-3547</v>
          </cell>
          <cell r="H105">
            <v>0</v>
          </cell>
          <cell r="I105">
            <v>-15848.76</v>
          </cell>
          <cell r="J105">
            <v>0</v>
          </cell>
          <cell r="K105">
            <v>-10647</v>
          </cell>
          <cell r="L105">
            <v>-27755.17</v>
          </cell>
          <cell r="M105">
            <v>-86403</v>
          </cell>
          <cell r="N105">
            <v>0</v>
          </cell>
          <cell r="O105">
            <v>-29469.54</v>
          </cell>
          <cell r="P105">
            <v>-1626.52</v>
          </cell>
          <cell r="Q105">
            <v>0</v>
          </cell>
          <cell r="R105">
            <v>-54992</v>
          </cell>
          <cell r="S105">
            <v>0</v>
          </cell>
          <cell r="T105">
            <v>0</v>
          </cell>
          <cell r="U105">
            <v>-5462</v>
          </cell>
          <cell r="V105">
            <v>-32509.02</v>
          </cell>
          <cell r="W105">
            <v>-1315651</v>
          </cell>
          <cell r="X105">
            <v>-22133</v>
          </cell>
          <cell r="Y105">
            <v>0</v>
          </cell>
          <cell r="Z105">
            <v>-53430</v>
          </cell>
          <cell r="AA105">
            <v>-2101.5</v>
          </cell>
          <cell r="AB105">
            <v>-35286</v>
          </cell>
          <cell r="AC105">
            <v>-93429</v>
          </cell>
          <cell r="AD105">
            <v>-215898</v>
          </cell>
          <cell r="AE105">
            <v>-12968</v>
          </cell>
          <cell r="AF105">
            <v>-13982</v>
          </cell>
          <cell r="AG105">
            <v>-16707</v>
          </cell>
          <cell r="AH105">
            <v>-19004</v>
          </cell>
          <cell r="AI105">
            <v>0</v>
          </cell>
          <cell r="AJ105">
            <v>-1390</v>
          </cell>
          <cell r="AK105">
            <v>-332721.19</v>
          </cell>
          <cell r="AL105">
            <v>0</v>
          </cell>
          <cell r="AM105">
            <v>0</v>
          </cell>
          <cell r="AN105">
            <v>-23466</v>
          </cell>
          <cell r="AO105">
            <v>0</v>
          </cell>
          <cell r="AP105">
            <v>0</v>
          </cell>
          <cell r="AQ105">
            <v>-39061</v>
          </cell>
          <cell r="AR105">
            <v>-120427.49</v>
          </cell>
          <cell r="AS105">
            <v>-12202</v>
          </cell>
          <cell r="AT105">
            <v>-1767</v>
          </cell>
          <cell r="AU105">
            <v>-2617.46</v>
          </cell>
          <cell r="AV105">
            <v>-21002</v>
          </cell>
          <cell r="AW105">
            <v>-3740</v>
          </cell>
          <cell r="AX105">
            <v>-1855.26</v>
          </cell>
          <cell r="AY105">
            <v>0</v>
          </cell>
          <cell r="AZ105">
            <v>-10304</v>
          </cell>
          <cell r="BA105">
            <v>0</v>
          </cell>
          <cell r="BB105">
            <v>-6716</v>
          </cell>
          <cell r="BC105">
            <v>0</v>
          </cell>
          <cell r="BD105">
            <v>-51076.480000000003</v>
          </cell>
          <cell r="BE105">
            <v>-51599.82</v>
          </cell>
          <cell r="BF105">
            <v>-13739</v>
          </cell>
          <cell r="BG105">
            <v>-70843.5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  <cell r="BL105">
            <v>-48142.35</v>
          </cell>
          <cell r="BM105">
            <v>0</v>
          </cell>
          <cell r="BN105">
            <v>-6824</v>
          </cell>
          <cell r="BO105">
            <v>0</v>
          </cell>
          <cell r="BP105">
            <v>-3165</v>
          </cell>
          <cell r="BQ105">
            <v>0</v>
          </cell>
          <cell r="BR105">
            <v>-16113</v>
          </cell>
          <cell r="BS105">
            <v>0</v>
          </cell>
          <cell r="BT105">
            <v>-4978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-12216</v>
          </cell>
          <cell r="CB105">
            <v>0</v>
          </cell>
          <cell r="CC105">
            <v>-113287.29</v>
          </cell>
          <cell r="CD105">
            <v>0</v>
          </cell>
          <cell r="CE105">
            <v>0</v>
          </cell>
          <cell r="CF105">
            <v>-7310</v>
          </cell>
          <cell r="CG105">
            <v>0</v>
          </cell>
          <cell r="CH105">
            <v>0</v>
          </cell>
          <cell r="CI105">
            <v>-4860</v>
          </cell>
          <cell r="CJ105">
            <v>-125469</v>
          </cell>
          <cell r="CK105">
            <v>0</v>
          </cell>
          <cell r="CL105">
            <v>0</v>
          </cell>
        </row>
        <row r="106">
          <cell r="A106" t="str">
            <v>4301020106.509</v>
          </cell>
          <cell r="B106" t="str">
            <v>รายได้ค่ารักษาแรงงานต่างด้าว-เบิกจากส่วนกลาง OP</v>
          </cell>
          <cell r="C106">
            <v>10624</v>
          </cell>
          <cell r="D106">
            <v>0</v>
          </cell>
          <cell r="E106">
            <v>20185.32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819</v>
          </cell>
          <cell r="X106">
            <v>0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2338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99920.49</v>
          </cell>
          <cell r="BD106">
            <v>2470</v>
          </cell>
          <cell r="BE106">
            <v>73244.009999999995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</row>
        <row r="107">
          <cell r="A107" t="str">
            <v>4301020106.510</v>
          </cell>
          <cell r="B107" t="str">
            <v>ส่วนต่างค่ารักษาที่สูงกว่าข้อตกลงในการจ่ายตาม DRG -แรงงานต่างด้าว - IP</v>
          </cell>
          <cell r="C107">
            <v>0</v>
          </cell>
          <cell r="D107">
            <v>0</v>
          </cell>
          <cell r="E107">
            <v>-5081.47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-6944.6</v>
          </cell>
          <cell r="M107">
            <v>0</v>
          </cell>
          <cell r="N107">
            <v>0</v>
          </cell>
          <cell r="O107">
            <v>-2638.32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-76044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-4435</v>
          </cell>
          <cell r="AJ107">
            <v>-6691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-5236</v>
          </cell>
          <cell r="AQ107">
            <v>0</v>
          </cell>
          <cell r="AR107">
            <v>0</v>
          </cell>
          <cell r="AS107">
            <v>-2014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-107.01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-18702.5</v>
          </cell>
          <cell r="BD107">
            <v>0</v>
          </cell>
          <cell r="BE107">
            <v>0</v>
          </cell>
          <cell r="BF107">
            <v>0</v>
          </cell>
          <cell r="BG107">
            <v>-71768.59</v>
          </cell>
          <cell r="BH107">
            <v>0</v>
          </cell>
          <cell r="BI107">
            <v>0</v>
          </cell>
          <cell r="BJ107">
            <v>0</v>
          </cell>
          <cell r="BK107">
            <v>0</v>
          </cell>
          <cell r="BL107">
            <v>-47183.32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-1383242.44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-13505.51</v>
          </cell>
          <cell r="CE107">
            <v>0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</row>
        <row r="108">
          <cell r="A108" t="str">
            <v>4301020106.511</v>
          </cell>
          <cell r="B108" t="str">
            <v>ส่วนต่างค่ารักษาที่ต่ำกว่าข้อตกลงในการจ่ายตาม DRG -แรงงานต่างด้าว - IP</v>
          </cell>
          <cell r="C108">
            <v>0</v>
          </cell>
          <cell r="D108">
            <v>0</v>
          </cell>
          <cell r="E108">
            <v>1796.41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20688</v>
          </cell>
          <cell r="K108">
            <v>0</v>
          </cell>
          <cell r="L108">
            <v>0</v>
          </cell>
          <cell r="M108">
            <v>93482.8</v>
          </cell>
          <cell r="N108">
            <v>0</v>
          </cell>
          <cell r="O108">
            <v>8491.42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9776.2000000000007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1274</v>
          </cell>
          <cell r="AO108">
            <v>0</v>
          </cell>
          <cell r="AP108">
            <v>27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9761.36</v>
          </cell>
          <cell r="BD108">
            <v>0</v>
          </cell>
          <cell r="BE108">
            <v>0</v>
          </cell>
          <cell r="BF108">
            <v>0</v>
          </cell>
          <cell r="BG108">
            <v>-21214.77</v>
          </cell>
          <cell r="BH108">
            <v>0</v>
          </cell>
          <cell r="BI108">
            <v>0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715290.04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7415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1932.4</v>
          </cell>
          <cell r="CK108">
            <v>0</v>
          </cell>
          <cell r="CL108">
            <v>0</v>
          </cell>
        </row>
        <row r="109">
          <cell r="A109" t="str">
            <v>4301020106.512</v>
          </cell>
          <cell r="B109" t="str">
            <v xml:space="preserve">รายได้ค่ารักษาแรงงานต่างด้าว OP นอก CUP </v>
          </cell>
          <cell r="C109">
            <v>112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775</v>
          </cell>
          <cell r="L109">
            <v>0</v>
          </cell>
          <cell r="M109">
            <v>0</v>
          </cell>
          <cell r="N109">
            <v>0</v>
          </cell>
          <cell r="O109">
            <v>51080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1130</v>
          </cell>
          <cell r="U109">
            <v>340</v>
          </cell>
          <cell r="V109">
            <v>595</v>
          </cell>
          <cell r="W109">
            <v>118137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6305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2205</v>
          </cell>
          <cell r="AH109">
            <v>18668</v>
          </cell>
          <cell r="AI109">
            <v>56957</v>
          </cell>
          <cell r="AJ109">
            <v>2842</v>
          </cell>
          <cell r="AK109">
            <v>63724</v>
          </cell>
          <cell r="AL109">
            <v>0</v>
          </cell>
          <cell r="AM109">
            <v>0</v>
          </cell>
          <cell r="AN109">
            <v>1568</v>
          </cell>
          <cell r="AO109">
            <v>0</v>
          </cell>
          <cell r="AP109">
            <v>0</v>
          </cell>
          <cell r="AQ109">
            <v>0</v>
          </cell>
          <cell r="AR109">
            <v>450</v>
          </cell>
          <cell r="AS109">
            <v>0</v>
          </cell>
          <cell r="AT109">
            <v>0</v>
          </cell>
          <cell r="AU109">
            <v>722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33767</v>
          </cell>
          <cell r="BD109">
            <v>0</v>
          </cell>
          <cell r="BE109">
            <v>0</v>
          </cell>
          <cell r="BF109">
            <v>0</v>
          </cell>
          <cell r="BG109">
            <v>69636</v>
          </cell>
          <cell r="BH109">
            <v>0</v>
          </cell>
          <cell r="BI109">
            <v>5131</v>
          </cell>
          <cell r="BJ109">
            <v>0</v>
          </cell>
          <cell r="BK109">
            <v>37491</v>
          </cell>
          <cell r="BL109">
            <v>6407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278203</v>
          </cell>
          <cell r="BS109">
            <v>0</v>
          </cell>
          <cell r="BT109">
            <v>0</v>
          </cell>
          <cell r="BU109">
            <v>4342</v>
          </cell>
          <cell r="BV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</row>
        <row r="110">
          <cell r="A110" t="str">
            <v>4301020106.513</v>
          </cell>
          <cell r="B110" t="str">
            <v>รายได้ค่ารักษาแรงงานต่างด้าว IP นอก CUP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145987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318814</v>
          </cell>
          <cell r="X110">
            <v>0</v>
          </cell>
          <cell r="Y110">
            <v>0</v>
          </cell>
          <cell r="Z110">
            <v>0</v>
          </cell>
          <cell r="AA110">
            <v>0</v>
          </cell>
          <cell r="AB110">
            <v>11765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8831</v>
          </cell>
          <cell r="AH110">
            <v>20921</v>
          </cell>
          <cell r="AI110">
            <v>18916</v>
          </cell>
          <cell r="AJ110">
            <v>2497</v>
          </cell>
          <cell r="AK110">
            <v>308062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P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289017.19</v>
          </cell>
          <cell r="BD110">
            <v>0</v>
          </cell>
          <cell r="BE110">
            <v>0</v>
          </cell>
          <cell r="BF110">
            <v>0</v>
          </cell>
          <cell r="BG110">
            <v>326808.3</v>
          </cell>
          <cell r="BH110">
            <v>0</v>
          </cell>
          <cell r="BI110">
            <v>0</v>
          </cell>
          <cell r="BJ110">
            <v>0</v>
          </cell>
          <cell r="BK110">
            <v>0</v>
          </cell>
          <cell r="BL110">
            <v>81310</v>
          </cell>
          <cell r="BM110">
            <v>7980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668377</v>
          </cell>
          <cell r="BS110">
            <v>0</v>
          </cell>
          <cell r="BT110">
            <v>0</v>
          </cell>
          <cell r="BU110">
            <v>69788</v>
          </cell>
          <cell r="BV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</row>
        <row r="111">
          <cell r="A111" t="str">
            <v>4301020106.514</v>
          </cell>
          <cell r="B111" t="str">
            <v>รายได้ค่ารักษาแรงงานต่างด้าว-เบิกจากส่วนกลาง IP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92730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5612</v>
          </cell>
          <cell r="AO111">
            <v>0</v>
          </cell>
          <cell r="AP111">
            <v>0</v>
          </cell>
          <cell r="AQ111">
            <v>0</v>
          </cell>
          <cell r="AR111">
            <v>500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44730</v>
          </cell>
          <cell r="BH111">
            <v>0</v>
          </cell>
          <cell r="BI111">
            <v>0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500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16745.900000000001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</row>
        <row r="112">
          <cell r="A112" t="str">
            <v>4301020106.515</v>
          </cell>
          <cell r="B112" t="str">
            <v>ส่วนต่างค่ารักษาที่สูงกว่าข้อตกลงในการจ่ายตามหลักเกณฑ์ฯ เงินประกันสุขภาพคนต่างด้าว/แรงงานต่างด้าว OP</v>
          </cell>
          <cell r="C112">
            <v>0</v>
          </cell>
          <cell r="D112">
            <v>0</v>
          </cell>
          <cell r="E112">
            <v>-1703.83</v>
          </cell>
          <cell r="F112">
            <v>0</v>
          </cell>
          <cell r="G112">
            <v>-4407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620</v>
          </cell>
          <cell r="N112">
            <v>0</v>
          </cell>
          <cell r="O112">
            <v>-4184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0</v>
          </cell>
          <cell r="AB112">
            <v>0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-8329</v>
          </cell>
          <cell r="AH112">
            <v>0</v>
          </cell>
          <cell r="AI112">
            <v>0</v>
          </cell>
          <cell r="AJ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-8255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</row>
        <row r="113">
          <cell r="A113" t="str">
            <v>4301020106.516</v>
          </cell>
          <cell r="B113" t="str">
            <v>รายได้ค่าตรวจสุขภาพแรงงานต่างด้าว</v>
          </cell>
          <cell r="C113">
            <v>56500</v>
          </cell>
          <cell r="D113">
            <v>0</v>
          </cell>
          <cell r="E113">
            <v>46500</v>
          </cell>
          <cell r="F113">
            <v>0</v>
          </cell>
          <cell r="G113">
            <v>0</v>
          </cell>
          <cell r="H113">
            <v>0</v>
          </cell>
          <cell r="I113">
            <v>6000</v>
          </cell>
          <cell r="J113">
            <v>0</v>
          </cell>
          <cell r="K113">
            <v>0</v>
          </cell>
          <cell r="L113">
            <v>12000</v>
          </cell>
          <cell r="M113">
            <v>15700</v>
          </cell>
          <cell r="N113">
            <v>0</v>
          </cell>
          <cell r="O113">
            <v>1000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3000</v>
          </cell>
          <cell r="V113">
            <v>30250</v>
          </cell>
          <cell r="W113">
            <v>23000</v>
          </cell>
          <cell r="X113">
            <v>5500</v>
          </cell>
          <cell r="Y113">
            <v>0</v>
          </cell>
          <cell r="Z113">
            <v>0</v>
          </cell>
          <cell r="AA113">
            <v>0</v>
          </cell>
          <cell r="AB113">
            <v>26000</v>
          </cell>
          <cell r="AC113">
            <v>0</v>
          </cell>
          <cell r="AD113">
            <v>1000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2700</v>
          </cell>
          <cell r="AO113">
            <v>10500</v>
          </cell>
          <cell r="AP113">
            <v>32200</v>
          </cell>
          <cell r="AQ113">
            <v>5400</v>
          </cell>
          <cell r="AR113">
            <v>1000</v>
          </cell>
          <cell r="AS113">
            <v>0</v>
          </cell>
          <cell r="AT113">
            <v>0</v>
          </cell>
          <cell r="AU113">
            <v>18770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19000</v>
          </cell>
          <cell r="BF113">
            <v>0</v>
          </cell>
          <cell r="BG113">
            <v>13500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0</v>
          </cell>
          <cell r="BM113">
            <v>8000</v>
          </cell>
          <cell r="BN113">
            <v>0</v>
          </cell>
          <cell r="BO113">
            <v>0</v>
          </cell>
          <cell r="BP113">
            <v>8000</v>
          </cell>
          <cell r="BQ113">
            <v>7500</v>
          </cell>
          <cell r="BR113">
            <v>97060</v>
          </cell>
          <cell r="BS113">
            <v>0</v>
          </cell>
          <cell r="BT113">
            <v>0</v>
          </cell>
          <cell r="BU113">
            <v>1000</v>
          </cell>
          <cell r="BV113">
            <v>0</v>
          </cell>
          <cell r="BW113">
            <v>0</v>
          </cell>
          <cell r="BX113">
            <v>0</v>
          </cell>
          <cell r="BY113">
            <v>500</v>
          </cell>
          <cell r="BZ113">
            <v>1000</v>
          </cell>
          <cell r="CA113">
            <v>1000</v>
          </cell>
          <cell r="CB113">
            <v>500</v>
          </cell>
          <cell r="CC113">
            <v>8000</v>
          </cell>
          <cell r="CD113">
            <v>0</v>
          </cell>
          <cell r="CE113">
            <v>0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8000</v>
          </cell>
          <cell r="CK113">
            <v>0</v>
          </cell>
          <cell r="CL113">
            <v>10000</v>
          </cell>
        </row>
        <row r="114">
          <cell r="A114" t="str">
            <v>4301020106.517</v>
          </cell>
          <cell r="B114" t="str">
            <v>รายได้ค่าบริหารจัดการแรงงานต่างด้าว</v>
          </cell>
          <cell r="C114">
            <v>1951139.08</v>
          </cell>
          <cell r="D114">
            <v>16680.54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70409.03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8750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18400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14303</v>
          </cell>
          <cell r="AQ114">
            <v>0</v>
          </cell>
          <cell r="AR114">
            <v>0</v>
          </cell>
          <cell r="AS114">
            <v>0</v>
          </cell>
          <cell r="AT114">
            <v>60000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0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T114">
            <v>22026.73</v>
          </cell>
          <cell r="BU114">
            <v>0</v>
          </cell>
          <cell r="BV114">
            <v>73.16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292.64</v>
          </cell>
          <cell r="CL114">
            <v>0</v>
          </cell>
        </row>
        <row r="115">
          <cell r="A115" t="str">
            <v>4301020106.518</v>
          </cell>
          <cell r="B115" t="str">
            <v>รายได้แรงงานต่างด้าว- ค่าบริการทางการแพทย์(P&amp;P)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585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</row>
        <row r="116">
          <cell r="A116" t="str">
            <v>4301020106.701</v>
          </cell>
          <cell r="B116" t="str">
            <v>รายได้ค่ารักษาบุคคลที่มีปัญหาสถานะและสิทธิ OP นอก CUP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377</v>
          </cell>
          <cell r="H116">
            <v>85</v>
          </cell>
          <cell r="I116">
            <v>0</v>
          </cell>
          <cell r="J116">
            <v>0</v>
          </cell>
          <cell r="K116">
            <v>0</v>
          </cell>
          <cell r="L116">
            <v>1769</v>
          </cell>
          <cell r="M116">
            <v>0</v>
          </cell>
          <cell r="N116">
            <v>0</v>
          </cell>
          <cell r="O116">
            <v>10216</v>
          </cell>
          <cell r="P116">
            <v>262</v>
          </cell>
          <cell r="Q116">
            <v>0</v>
          </cell>
          <cell r="R116">
            <v>490</v>
          </cell>
          <cell r="S116">
            <v>23669</v>
          </cell>
          <cell r="T116">
            <v>7716</v>
          </cell>
          <cell r="U116">
            <v>0</v>
          </cell>
          <cell r="V116">
            <v>0</v>
          </cell>
          <cell r="W116">
            <v>978177</v>
          </cell>
          <cell r="X116">
            <v>0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C116">
            <v>0</v>
          </cell>
          <cell r="AD116">
            <v>0</v>
          </cell>
          <cell r="AE116">
            <v>653.78</v>
          </cell>
          <cell r="AF116">
            <v>605</v>
          </cell>
          <cell r="AG116">
            <v>21271</v>
          </cell>
          <cell r="AH116">
            <v>0</v>
          </cell>
          <cell r="AI116">
            <v>0</v>
          </cell>
          <cell r="AJ116">
            <v>0</v>
          </cell>
          <cell r="AK116">
            <v>632727</v>
          </cell>
          <cell r="AL116">
            <v>0</v>
          </cell>
          <cell r="AM116">
            <v>1610</v>
          </cell>
          <cell r="AN116">
            <v>0</v>
          </cell>
          <cell r="AO116">
            <v>0</v>
          </cell>
          <cell r="AP116">
            <v>0</v>
          </cell>
          <cell r="AQ116">
            <v>0</v>
          </cell>
          <cell r="AR116">
            <v>1711</v>
          </cell>
          <cell r="AS116">
            <v>0</v>
          </cell>
          <cell r="AT116">
            <v>0</v>
          </cell>
          <cell r="AU116">
            <v>455</v>
          </cell>
          <cell r="AV116">
            <v>0</v>
          </cell>
          <cell r="AW116">
            <v>973</v>
          </cell>
          <cell r="AX116">
            <v>0</v>
          </cell>
          <cell r="AY116">
            <v>0</v>
          </cell>
          <cell r="AZ116">
            <v>0</v>
          </cell>
          <cell r="BA116">
            <v>950</v>
          </cell>
          <cell r="BB116">
            <v>0</v>
          </cell>
          <cell r="BC116">
            <v>64656</v>
          </cell>
          <cell r="BD116">
            <v>0</v>
          </cell>
          <cell r="BE116">
            <v>276</v>
          </cell>
          <cell r="BF116">
            <v>0</v>
          </cell>
          <cell r="BG116">
            <v>74570</v>
          </cell>
          <cell r="BH116">
            <v>0</v>
          </cell>
          <cell r="BI116">
            <v>0</v>
          </cell>
          <cell r="BJ116">
            <v>0</v>
          </cell>
          <cell r="BK116">
            <v>0</v>
          </cell>
          <cell r="BL116">
            <v>2375</v>
          </cell>
          <cell r="BM116">
            <v>0</v>
          </cell>
          <cell r="BN116">
            <v>0</v>
          </cell>
          <cell r="BO116">
            <v>6852.08</v>
          </cell>
          <cell r="BP116">
            <v>0</v>
          </cell>
          <cell r="BQ116">
            <v>0</v>
          </cell>
          <cell r="BR116">
            <v>251361</v>
          </cell>
          <cell r="BS116">
            <v>0</v>
          </cell>
          <cell r="BT116">
            <v>300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3893</v>
          </cell>
          <cell r="CE116">
            <v>0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2185</v>
          </cell>
          <cell r="CK116">
            <v>0</v>
          </cell>
          <cell r="CL116">
            <v>0</v>
          </cell>
        </row>
        <row r="117">
          <cell r="A117" t="str">
            <v>4301020106.703</v>
          </cell>
          <cell r="B117" t="str">
            <v>รายได้ค่ารักษาบุคคลที่มีปัญหาสถานะและสิทธิ  - เบิกจากส่วนกลาง OP</v>
          </cell>
          <cell r="C117">
            <v>756402</v>
          </cell>
          <cell r="D117">
            <v>0</v>
          </cell>
          <cell r="E117">
            <v>214358</v>
          </cell>
          <cell r="F117">
            <v>97381</v>
          </cell>
          <cell r="G117">
            <v>0</v>
          </cell>
          <cell r="H117">
            <v>0</v>
          </cell>
          <cell r="I117">
            <v>8126.33</v>
          </cell>
          <cell r="J117">
            <v>0</v>
          </cell>
          <cell r="K117">
            <v>0</v>
          </cell>
          <cell r="L117">
            <v>5625.62</v>
          </cell>
          <cell r="M117">
            <v>127970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0</v>
          </cell>
          <cell r="AB117">
            <v>0</v>
          </cell>
          <cell r="AC117">
            <v>0</v>
          </cell>
          <cell r="AD117">
            <v>0</v>
          </cell>
          <cell r="AE117">
            <v>0</v>
          </cell>
          <cell r="AF117">
            <v>150</v>
          </cell>
          <cell r="AG117">
            <v>88193.4</v>
          </cell>
          <cell r="AH117">
            <v>0</v>
          </cell>
          <cell r="AI117">
            <v>0</v>
          </cell>
          <cell r="AJ117">
            <v>0</v>
          </cell>
          <cell r="AK117">
            <v>2800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P117">
            <v>4189</v>
          </cell>
          <cell r="AQ117">
            <v>0</v>
          </cell>
          <cell r="AR117">
            <v>3788</v>
          </cell>
          <cell r="AS117">
            <v>0</v>
          </cell>
          <cell r="AT117">
            <v>4942</v>
          </cell>
          <cell r="AU117">
            <v>0</v>
          </cell>
          <cell r="AV117">
            <v>2525</v>
          </cell>
          <cell r="AW117">
            <v>0</v>
          </cell>
          <cell r="AX117">
            <v>0</v>
          </cell>
          <cell r="AY117">
            <v>0</v>
          </cell>
          <cell r="AZ117">
            <v>0</v>
          </cell>
          <cell r="BA117">
            <v>399726.83</v>
          </cell>
          <cell r="BB117">
            <v>325</v>
          </cell>
          <cell r="BC117">
            <v>2635</v>
          </cell>
          <cell r="BD117">
            <v>0</v>
          </cell>
          <cell r="BE117">
            <v>0</v>
          </cell>
          <cell r="BF117">
            <v>52018</v>
          </cell>
          <cell r="BG117">
            <v>256195</v>
          </cell>
          <cell r="BH117">
            <v>0</v>
          </cell>
          <cell r="BI117">
            <v>0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5571</v>
          </cell>
          <cell r="BR117">
            <v>601342</v>
          </cell>
          <cell r="BS117">
            <v>345</v>
          </cell>
          <cell r="BT117">
            <v>0</v>
          </cell>
          <cell r="BU117">
            <v>0</v>
          </cell>
          <cell r="BV117">
            <v>0</v>
          </cell>
          <cell r="BW117">
            <v>1410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1220</v>
          </cell>
          <cell r="CC117">
            <v>0</v>
          </cell>
          <cell r="CD117">
            <v>0</v>
          </cell>
          <cell r="CE117">
            <v>98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</row>
        <row r="118">
          <cell r="A118" t="str">
            <v>4301020106.704</v>
          </cell>
          <cell r="B118" t="str">
            <v xml:space="preserve">ส่วนต่างค่ารักษาพยาบาลที่สูงกว่าข้อตกลงในการจ่ายตามหลักเกณฑ์ฯ - บุคคลที่มีปัญหาสถานะและสิทธิ OP 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-1303</v>
          </cell>
          <cell r="M118">
            <v>0</v>
          </cell>
          <cell r="N118">
            <v>0</v>
          </cell>
          <cell r="O118">
            <v>-1737</v>
          </cell>
          <cell r="P118">
            <v>0</v>
          </cell>
          <cell r="Q118">
            <v>0</v>
          </cell>
          <cell r="R118">
            <v>0</v>
          </cell>
          <cell r="S118">
            <v>-68810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-620925</v>
          </cell>
          <cell r="AA118">
            <v>0</v>
          </cell>
          <cell r="AB118">
            <v>0</v>
          </cell>
          <cell r="AC118">
            <v>0</v>
          </cell>
          <cell r="AD118">
            <v>-27370</v>
          </cell>
          <cell r="AE118">
            <v>-5605.21</v>
          </cell>
          <cell r="AF118">
            <v>0</v>
          </cell>
          <cell r="AG118">
            <v>-22409</v>
          </cell>
          <cell r="AH118">
            <v>-88823</v>
          </cell>
          <cell r="AI118">
            <v>-1182</v>
          </cell>
          <cell r="AJ118">
            <v>-13441.93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P118">
            <v>-5044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U118">
            <v>0</v>
          </cell>
          <cell r="AV118">
            <v>0</v>
          </cell>
          <cell r="AW118">
            <v>6907</v>
          </cell>
          <cell r="AX118">
            <v>0</v>
          </cell>
          <cell r="AY118">
            <v>0</v>
          </cell>
          <cell r="AZ118">
            <v>0</v>
          </cell>
          <cell r="BA118">
            <v>0</v>
          </cell>
          <cell r="BB118">
            <v>0</v>
          </cell>
          <cell r="BC118">
            <v>-19243</v>
          </cell>
          <cell r="BD118">
            <v>0</v>
          </cell>
          <cell r="BE118">
            <v>0</v>
          </cell>
          <cell r="BF118">
            <v>0</v>
          </cell>
          <cell r="BG118">
            <v>-26789.5</v>
          </cell>
          <cell r="BH118">
            <v>0</v>
          </cell>
          <cell r="BI118">
            <v>0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</row>
        <row r="119">
          <cell r="A119" t="str">
            <v>4301020106.705</v>
          </cell>
          <cell r="B119" t="str">
            <v>ส่วนต่างค่ารักษาที่สูงกว่าข้อตกลงในการจ่ายตาม DRG บุคคลที่มีปัญหาสถานะและสิทธิ</v>
          </cell>
          <cell r="C119">
            <v>-1124121.32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-22032.81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-7133.88</v>
          </cell>
          <cell r="U119">
            <v>0</v>
          </cell>
          <cell r="V119">
            <v>0</v>
          </cell>
          <cell r="W119">
            <v>0</v>
          </cell>
          <cell r="X119">
            <v>-5461.28</v>
          </cell>
          <cell r="Y119">
            <v>-54426.59</v>
          </cell>
          <cell r="Z119">
            <v>-42230.559999999998</v>
          </cell>
          <cell r="AA119">
            <v>0</v>
          </cell>
          <cell r="AB119">
            <v>0</v>
          </cell>
          <cell r="AC119">
            <v>-111921.06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-4111.96</v>
          </cell>
          <cell r="AI119">
            <v>-3433</v>
          </cell>
          <cell r="AJ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P119">
            <v>-947.4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-6475</v>
          </cell>
          <cell r="AX119">
            <v>0</v>
          </cell>
          <cell r="AY119">
            <v>0</v>
          </cell>
          <cell r="AZ119">
            <v>0</v>
          </cell>
          <cell r="BA119">
            <v>0</v>
          </cell>
          <cell r="BB119">
            <v>0</v>
          </cell>
          <cell r="BC119">
            <v>-870322.09</v>
          </cell>
          <cell r="BD119">
            <v>-49727.3</v>
          </cell>
          <cell r="BE119">
            <v>-1975.04</v>
          </cell>
          <cell r="BF119">
            <v>0</v>
          </cell>
          <cell r="BG119">
            <v>-133463.65</v>
          </cell>
          <cell r="BH119">
            <v>0</v>
          </cell>
          <cell r="BI119">
            <v>0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-1629188.49</v>
          </cell>
          <cell r="BS119">
            <v>-345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</row>
        <row r="120">
          <cell r="A120" t="str">
            <v>4301020106.706</v>
          </cell>
          <cell r="B120" t="str">
            <v>ส่วนต่างค่ารักษาที่ต่ำกว่าข้อตกลงในการจ่ายตาม DRG บุคคลที่มีปัญหาสถานะและสิทธิ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85050.89</v>
          </cell>
          <cell r="J120">
            <v>0</v>
          </cell>
          <cell r="K120">
            <v>0</v>
          </cell>
          <cell r="L120">
            <v>0</v>
          </cell>
          <cell r="M120">
            <v>1000</v>
          </cell>
          <cell r="N120">
            <v>0</v>
          </cell>
          <cell r="O120">
            <v>44313.760000000002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1171.5999999999999</v>
          </cell>
          <cell r="U120">
            <v>0</v>
          </cell>
          <cell r="V120">
            <v>0</v>
          </cell>
          <cell r="W120">
            <v>138057.32</v>
          </cell>
          <cell r="X120">
            <v>25849.81</v>
          </cell>
          <cell r="Y120">
            <v>194970.68</v>
          </cell>
          <cell r="Z120">
            <v>104630.96</v>
          </cell>
          <cell r="AA120">
            <v>0</v>
          </cell>
          <cell r="AB120">
            <v>0</v>
          </cell>
          <cell r="AC120">
            <v>182830.37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J120">
            <v>0</v>
          </cell>
          <cell r="AK120">
            <v>17820</v>
          </cell>
          <cell r="AL120">
            <v>0</v>
          </cell>
          <cell r="AM120">
            <v>0</v>
          </cell>
          <cell r="AN120">
            <v>0</v>
          </cell>
          <cell r="AO120">
            <v>34862.04</v>
          </cell>
          <cell r="AP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0</v>
          </cell>
          <cell r="BA120">
            <v>0</v>
          </cell>
          <cell r="BB120">
            <v>0</v>
          </cell>
          <cell r="BC120">
            <v>487485.03</v>
          </cell>
          <cell r="BD120">
            <v>82529.09</v>
          </cell>
          <cell r="BE120">
            <v>174818.87</v>
          </cell>
          <cell r="BF120">
            <v>0</v>
          </cell>
          <cell r="BG120">
            <v>108460.24</v>
          </cell>
          <cell r="BH120">
            <v>0</v>
          </cell>
          <cell r="BI120">
            <v>0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717289.36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1948</v>
          </cell>
          <cell r="CK120">
            <v>0</v>
          </cell>
          <cell r="CL120">
            <v>0</v>
          </cell>
        </row>
        <row r="121">
          <cell r="A121" t="str">
            <v>4301020106.709</v>
          </cell>
          <cell r="B121" t="str">
            <v>รายได้ค่ารักษา-บุคคลที่มีปัญหาสถานะและสิทธิ OP ใน CUP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6315</v>
          </cell>
          <cell r="K121">
            <v>0</v>
          </cell>
          <cell r="L121">
            <v>1303</v>
          </cell>
          <cell r="M121">
            <v>0</v>
          </cell>
          <cell r="N121">
            <v>0</v>
          </cell>
          <cell r="O121">
            <v>72463</v>
          </cell>
          <cell r="P121">
            <v>0</v>
          </cell>
          <cell r="Q121">
            <v>11971</v>
          </cell>
          <cell r="R121">
            <v>0</v>
          </cell>
          <cell r="S121">
            <v>25914</v>
          </cell>
          <cell r="T121">
            <v>0</v>
          </cell>
          <cell r="U121">
            <v>0</v>
          </cell>
          <cell r="V121">
            <v>56450</v>
          </cell>
          <cell r="W121">
            <v>205931</v>
          </cell>
          <cell r="X121">
            <v>96999</v>
          </cell>
          <cell r="Y121">
            <v>929781</v>
          </cell>
          <cell r="Z121">
            <v>620925</v>
          </cell>
          <cell r="AA121">
            <v>137210</v>
          </cell>
          <cell r="AB121">
            <v>164965</v>
          </cell>
          <cell r="AC121">
            <v>1846165</v>
          </cell>
          <cell r="AD121">
            <v>27370</v>
          </cell>
          <cell r="AE121">
            <v>3277</v>
          </cell>
          <cell r="AF121">
            <v>3098</v>
          </cell>
          <cell r="AG121">
            <v>1138</v>
          </cell>
          <cell r="AH121">
            <v>88823</v>
          </cell>
          <cell r="AI121">
            <v>4615</v>
          </cell>
          <cell r="AJ121">
            <v>16801</v>
          </cell>
          <cell r="AK121">
            <v>699067</v>
          </cell>
          <cell r="AL121">
            <v>0</v>
          </cell>
          <cell r="AM121">
            <v>0</v>
          </cell>
          <cell r="AN121">
            <v>1489</v>
          </cell>
          <cell r="AO121">
            <v>78103</v>
          </cell>
          <cell r="AP121">
            <v>12989</v>
          </cell>
          <cell r="AQ121">
            <v>0</v>
          </cell>
          <cell r="AR121">
            <v>11814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438</v>
          </cell>
          <cell r="AX121">
            <v>0</v>
          </cell>
          <cell r="AY121">
            <v>0</v>
          </cell>
          <cell r="AZ121">
            <v>0</v>
          </cell>
          <cell r="BA121">
            <v>37128</v>
          </cell>
          <cell r="BB121">
            <v>0</v>
          </cell>
          <cell r="BC121">
            <v>523092</v>
          </cell>
          <cell r="BD121">
            <v>342317</v>
          </cell>
          <cell r="BE121">
            <v>152951.75</v>
          </cell>
          <cell r="BF121">
            <v>0</v>
          </cell>
          <cell r="BG121">
            <v>527400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  <cell r="BL121">
            <v>72976</v>
          </cell>
          <cell r="BM121">
            <v>0</v>
          </cell>
          <cell r="BN121">
            <v>7146</v>
          </cell>
          <cell r="BO121">
            <v>0</v>
          </cell>
          <cell r="BP121">
            <v>0</v>
          </cell>
          <cell r="BQ121">
            <v>0</v>
          </cell>
          <cell r="BR121">
            <v>65140</v>
          </cell>
          <cell r="BS121">
            <v>0</v>
          </cell>
          <cell r="BT121">
            <v>0</v>
          </cell>
          <cell r="BU121">
            <v>163160</v>
          </cell>
          <cell r="BV121">
            <v>0</v>
          </cell>
          <cell r="BW121">
            <v>0</v>
          </cell>
          <cell r="BX121">
            <v>0</v>
          </cell>
          <cell r="BY121">
            <v>0</v>
          </cell>
          <cell r="BZ121">
            <v>0</v>
          </cell>
          <cell r="CA121">
            <v>0</v>
          </cell>
          <cell r="CB121">
            <v>3194</v>
          </cell>
          <cell r="CC121">
            <v>6012</v>
          </cell>
          <cell r="CD121">
            <v>0</v>
          </cell>
          <cell r="CE121">
            <v>0</v>
          </cell>
          <cell r="CF121">
            <v>0</v>
          </cell>
          <cell r="CG121">
            <v>0</v>
          </cell>
          <cell r="CH121">
            <v>385</v>
          </cell>
          <cell r="CI121">
            <v>0</v>
          </cell>
          <cell r="CJ121">
            <v>12109</v>
          </cell>
          <cell r="CK121">
            <v>0</v>
          </cell>
          <cell r="CL121">
            <v>0</v>
          </cell>
        </row>
        <row r="122">
          <cell r="A122" t="str">
            <v>4301020106.710</v>
          </cell>
          <cell r="B122" t="str">
            <v>รายได้ค่ารักษาบุคคลที่มีปัญหาสถานะและสิทธิ  - เบิกจากส่วนกลาง IP</v>
          </cell>
          <cell r="C122">
            <v>3247394</v>
          </cell>
          <cell r="D122">
            <v>0</v>
          </cell>
          <cell r="E122">
            <v>2362</v>
          </cell>
          <cell r="F122">
            <v>0</v>
          </cell>
          <cell r="G122">
            <v>0</v>
          </cell>
          <cell r="H122">
            <v>0</v>
          </cell>
          <cell r="I122">
            <v>29616.15</v>
          </cell>
          <cell r="J122">
            <v>20386</v>
          </cell>
          <cell r="K122">
            <v>0</v>
          </cell>
          <cell r="L122">
            <v>0</v>
          </cell>
          <cell r="M122">
            <v>285934</v>
          </cell>
          <cell r="N122">
            <v>0</v>
          </cell>
          <cell r="O122">
            <v>175931</v>
          </cell>
          <cell r="P122">
            <v>0</v>
          </cell>
          <cell r="Q122">
            <v>0</v>
          </cell>
          <cell r="R122">
            <v>23260</v>
          </cell>
          <cell r="S122">
            <v>12367</v>
          </cell>
          <cell r="T122">
            <v>13070</v>
          </cell>
          <cell r="U122">
            <v>0</v>
          </cell>
          <cell r="V122">
            <v>14683</v>
          </cell>
          <cell r="W122">
            <v>3349923</v>
          </cell>
          <cell r="X122">
            <v>78126</v>
          </cell>
          <cell r="Y122">
            <v>313201</v>
          </cell>
          <cell r="Z122">
            <v>266575</v>
          </cell>
          <cell r="AA122">
            <v>50443.25</v>
          </cell>
          <cell r="AB122">
            <v>65871</v>
          </cell>
          <cell r="AC122">
            <v>1135496</v>
          </cell>
          <cell r="AD122">
            <v>45693</v>
          </cell>
          <cell r="AE122">
            <v>0</v>
          </cell>
          <cell r="AF122">
            <v>0</v>
          </cell>
          <cell r="AG122">
            <v>157000</v>
          </cell>
          <cell r="AH122">
            <v>63481</v>
          </cell>
          <cell r="AI122">
            <v>0</v>
          </cell>
          <cell r="AJ122">
            <v>5656</v>
          </cell>
          <cell r="AK122">
            <v>2088207.35</v>
          </cell>
          <cell r="AL122">
            <v>0</v>
          </cell>
          <cell r="AM122">
            <v>2840</v>
          </cell>
          <cell r="AN122">
            <v>0</v>
          </cell>
          <cell r="AO122">
            <v>21297</v>
          </cell>
          <cell r="AP122">
            <v>4653</v>
          </cell>
          <cell r="AQ122">
            <v>0</v>
          </cell>
          <cell r="AR122">
            <v>21183</v>
          </cell>
          <cell r="AS122">
            <v>0</v>
          </cell>
          <cell r="AT122">
            <v>0</v>
          </cell>
          <cell r="AU122">
            <v>3384</v>
          </cell>
          <cell r="AV122">
            <v>0</v>
          </cell>
          <cell r="AW122">
            <v>7820</v>
          </cell>
          <cell r="AX122">
            <v>0</v>
          </cell>
          <cell r="AY122">
            <v>0</v>
          </cell>
          <cell r="AZ122">
            <v>0</v>
          </cell>
          <cell r="BA122">
            <v>1906</v>
          </cell>
          <cell r="BB122">
            <v>0</v>
          </cell>
          <cell r="BC122">
            <v>1073892</v>
          </cell>
          <cell r="BD122">
            <v>211180</v>
          </cell>
          <cell r="BE122">
            <v>124814</v>
          </cell>
          <cell r="BF122">
            <v>0</v>
          </cell>
          <cell r="BG122">
            <v>1265803.7</v>
          </cell>
          <cell r="BH122">
            <v>1270.22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1016.17</v>
          </cell>
          <cell r="BP122">
            <v>0</v>
          </cell>
          <cell r="BQ122">
            <v>0</v>
          </cell>
          <cell r="BR122">
            <v>4532175</v>
          </cell>
          <cell r="BS122">
            <v>0</v>
          </cell>
          <cell r="BT122">
            <v>0</v>
          </cell>
          <cell r="BU122">
            <v>107633</v>
          </cell>
          <cell r="BV122">
            <v>0</v>
          </cell>
          <cell r="BW122">
            <v>0</v>
          </cell>
          <cell r="BX122">
            <v>0</v>
          </cell>
          <cell r="BY122">
            <v>0</v>
          </cell>
          <cell r="BZ122">
            <v>0</v>
          </cell>
          <cell r="CA122">
            <v>0</v>
          </cell>
          <cell r="CB122">
            <v>11182.64</v>
          </cell>
          <cell r="CC122">
            <v>0</v>
          </cell>
          <cell r="CD122">
            <v>11055</v>
          </cell>
          <cell r="CE122">
            <v>0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</row>
        <row r="123">
          <cell r="A123" t="str">
            <v>4301020106.711</v>
          </cell>
          <cell r="B123" t="str">
            <v>ส่วนต่างค่ารักษาที่สูงกว่าเหมาจ่ายรายหัว-เงินอุดหนุนบุคคลที่มีปัญหาและสถานะและสิทธิ OP ใน CUP</v>
          </cell>
          <cell r="C123">
            <v>0</v>
          </cell>
          <cell r="D123">
            <v>0</v>
          </cell>
          <cell r="E123">
            <v>-189.88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-6315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-72463</v>
          </cell>
          <cell r="P123">
            <v>0</v>
          </cell>
          <cell r="Q123">
            <v>-11971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-56450</v>
          </cell>
          <cell r="W123">
            <v>-205931</v>
          </cell>
          <cell r="X123">
            <v>-6173</v>
          </cell>
          <cell r="Y123">
            <v>-80680</v>
          </cell>
          <cell r="Z123">
            <v>0</v>
          </cell>
          <cell r="AA123">
            <v>-75777.64</v>
          </cell>
          <cell r="AB123">
            <v>0</v>
          </cell>
          <cell r="AC123">
            <v>-1846165</v>
          </cell>
          <cell r="AD123">
            <v>0</v>
          </cell>
          <cell r="AE123">
            <v>0</v>
          </cell>
          <cell r="AF123">
            <v>-9093</v>
          </cell>
          <cell r="AG123">
            <v>0</v>
          </cell>
          <cell r="AH123">
            <v>0</v>
          </cell>
          <cell r="AI123">
            <v>0</v>
          </cell>
          <cell r="AJ123">
            <v>-2372</v>
          </cell>
          <cell r="AK123">
            <v>0</v>
          </cell>
          <cell r="AL123">
            <v>0</v>
          </cell>
          <cell r="AM123">
            <v>-1610</v>
          </cell>
          <cell r="AN123">
            <v>0</v>
          </cell>
          <cell r="AO123">
            <v>-78103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-438</v>
          </cell>
          <cell r="AX123">
            <v>0</v>
          </cell>
          <cell r="AY123">
            <v>0</v>
          </cell>
          <cell r="AZ123">
            <v>0</v>
          </cell>
          <cell r="BA123">
            <v>-126527</v>
          </cell>
          <cell r="BB123">
            <v>0</v>
          </cell>
          <cell r="BC123">
            <v>-523092</v>
          </cell>
          <cell r="BD123">
            <v>-33556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  <cell r="BL123">
            <v>-75351</v>
          </cell>
          <cell r="BM123">
            <v>0</v>
          </cell>
          <cell r="BN123">
            <v>-7146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-98556.37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  <cell r="BZ123">
            <v>0</v>
          </cell>
          <cell r="CA123">
            <v>0</v>
          </cell>
          <cell r="CB123">
            <v>-3792</v>
          </cell>
          <cell r="CC123">
            <v>0</v>
          </cell>
          <cell r="CD123">
            <v>0</v>
          </cell>
          <cell r="CE123">
            <v>0</v>
          </cell>
          <cell r="CF123">
            <v>0</v>
          </cell>
          <cell r="CG123">
            <v>0</v>
          </cell>
          <cell r="CH123">
            <v>-385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</row>
        <row r="124">
          <cell r="A124" t="str">
            <v>4301020106.712</v>
          </cell>
          <cell r="B124" t="str">
            <v>รายได้เงินอุดหนุนเหมาจ่ายรายหัวสำหรับบุคคลที่มีปัญหาสถานะและสิทธิ</v>
          </cell>
          <cell r="C124">
            <v>0</v>
          </cell>
          <cell r="D124">
            <v>42192.14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7032.02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54067.42</v>
          </cell>
          <cell r="Y124">
            <v>301572.47999999998</v>
          </cell>
          <cell r="Z124">
            <v>794647.47</v>
          </cell>
          <cell r="AA124">
            <v>0</v>
          </cell>
          <cell r="AB124">
            <v>49073.05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326199</v>
          </cell>
          <cell r="AL124">
            <v>0</v>
          </cell>
          <cell r="AM124">
            <v>5728.52</v>
          </cell>
          <cell r="AN124">
            <v>0</v>
          </cell>
          <cell r="AO124">
            <v>0</v>
          </cell>
          <cell r="AP124">
            <v>0</v>
          </cell>
          <cell r="AQ124">
            <v>2813</v>
          </cell>
          <cell r="AR124">
            <v>46412</v>
          </cell>
          <cell r="AS124">
            <v>0</v>
          </cell>
          <cell r="AT124">
            <v>16449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507357.2</v>
          </cell>
          <cell r="BE124">
            <v>1331148.29</v>
          </cell>
          <cell r="BF124">
            <v>204669.31</v>
          </cell>
          <cell r="BG124">
            <v>1822751.63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  <cell r="BL124">
            <v>0</v>
          </cell>
          <cell r="BM124">
            <v>0</v>
          </cell>
          <cell r="BN124">
            <v>0</v>
          </cell>
          <cell r="BO124">
            <v>37937.360000000001</v>
          </cell>
          <cell r="BP124">
            <v>0</v>
          </cell>
          <cell r="BQ124">
            <v>0</v>
          </cell>
          <cell r="BR124">
            <v>378403.39</v>
          </cell>
          <cell r="BS124">
            <v>7032.02</v>
          </cell>
          <cell r="BT124">
            <v>5625.62</v>
          </cell>
          <cell r="BU124">
            <v>-13423</v>
          </cell>
          <cell r="BV124">
            <v>0</v>
          </cell>
          <cell r="BW124">
            <v>4384.62</v>
          </cell>
          <cell r="BX124">
            <v>12448.91</v>
          </cell>
          <cell r="BY124">
            <v>0</v>
          </cell>
          <cell r="BZ124">
            <v>0</v>
          </cell>
          <cell r="CA124">
            <v>10140.83</v>
          </cell>
          <cell r="CB124">
            <v>78136.66</v>
          </cell>
          <cell r="CC124">
            <v>19303.29</v>
          </cell>
          <cell r="CD124">
            <v>0</v>
          </cell>
          <cell r="CE124">
            <v>17286.86</v>
          </cell>
          <cell r="CF124">
            <v>0</v>
          </cell>
          <cell r="CG124">
            <v>0</v>
          </cell>
          <cell r="CH124">
            <v>9844.83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</row>
        <row r="125">
          <cell r="A125" t="str">
            <v>4301020108.101</v>
          </cell>
          <cell r="B125" t="str">
            <v>รายได้เงินนอกงบประมาณ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80000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0</v>
          </cell>
          <cell r="BZ125">
            <v>0</v>
          </cell>
          <cell r="CA125">
            <v>0</v>
          </cell>
          <cell r="CB125">
            <v>0</v>
          </cell>
          <cell r="CC125">
            <v>0</v>
          </cell>
          <cell r="CD125">
            <v>0</v>
          </cell>
          <cell r="CE125">
            <v>0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</row>
        <row r="126">
          <cell r="A126" t="str">
            <v>4301030102.101</v>
          </cell>
          <cell r="B126" t="str">
            <v>รายได้ค่าเช่าอสังหาริมทรัพย์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0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0</v>
          </cell>
          <cell r="BZ126">
            <v>6400</v>
          </cell>
          <cell r="CA126">
            <v>0</v>
          </cell>
          <cell r="CB126">
            <v>0</v>
          </cell>
          <cell r="CC126">
            <v>0</v>
          </cell>
          <cell r="CD126">
            <v>0</v>
          </cell>
          <cell r="CE126">
            <v>0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</row>
        <row r="127">
          <cell r="A127" t="str">
            <v>4301030104.101</v>
          </cell>
          <cell r="B127" t="str">
            <v>รายได้ค่าเช่าอื่น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4400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5000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5000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39000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O127">
            <v>300</v>
          </cell>
          <cell r="BP127">
            <v>1500</v>
          </cell>
          <cell r="BQ127">
            <v>0</v>
          </cell>
          <cell r="BR127">
            <v>261544.92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</row>
        <row r="128">
          <cell r="A128" t="str">
            <v>4302010106.101</v>
          </cell>
          <cell r="B128" t="str">
            <v>รายได้จากการช่วยเหลือเพื่อการดำเนินงานจาก อปท.</v>
          </cell>
          <cell r="C128">
            <v>0</v>
          </cell>
          <cell r="D128">
            <v>163900</v>
          </cell>
          <cell r="E128">
            <v>194930</v>
          </cell>
          <cell r="F128">
            <v>259150</v>
          </cell>
          <cell r="G128">
            <v>52600</v>
          </cell>
          <cell r="H128">
            <v>520436.92</v>
          </cell>
          <cell r="I128">
            <v>0</v>
          </cell>
          <cell r="J128">
            <v>240000</v>
          </cell>
          <cell r="K128">
            <v>262850</v>
          </cell>
          <cell r="L128">
            <v>286400</v>
          </cell>
          <cell r="M128">
            <v>350329</v>
          </cell>
          <cell r="N128">
            <v>58250</v>
          </cell>
          <cell r="O128">
            <v>0</v>
          </cell>
          <cell r="P128">
            <v>209443</v>
          </cell>
          <cell r="Q128">
            <v>718110</v>
          </cell>
          <cell r="R128">
            <v>0</v>
          </cell>
          <cell r="S128">
            <v>72445</v>
          </cell>
          <cell r="T128">
            <v>320500</v>
          </cell>
          <cell r="U128">
            <v>401950</v>
          </cell>
          <cell r="V128">
            <v>57450</v>
          </cell>
          <cell r="W128">
            <v>0</v>
          </cell>
          <cell r="X128">
            <v>25080</v>
          </cell>
          <cell r="Y128">
            <v>140000</v>
          </cell>
          <cell r="Z128">
            <v>56340</v>
          </cell>
          <cell r="AA128">
            <v>59507</v>
          </cell>
          <cell r="AB128">
            <v>79780</v>
          </cell>
          <cell r="AC128">
            <v>0</v>
          </cell>
          <cell r="AD128">
            <v>308030</v>
          </cell>
          <cell r="AE128">
            <v>148090</v>
          </cell>
          <cell r="AF128">
            <v>1500</v>
          </cell>
          <cell r="AG128">
            <v>0</v>
          </cell>
          <cell r="AH128">
            <v>568073.5</v>
          </cell>
          <cell r="AI128">
            <v>0</v>
          </cell>
          <cell r="AJ128">
            <v>296185</v>
          </cell>
          <cell r="AK128">
            <v>200000</v>
          </cell>
          <cell r="AL128">
            <v>146000</v>
          </cell>
          <cell r="AM128">
            <v>73205</v>
          </cell>
          <cell r="AN128">
            <v>335000</v>
          </cell>
          <cell r="AO128">
            <v>418198</v>
          </cell>
          <cell r="AP128">
            <v>233722</v>
          </cell>
          <cell r="AQ128">
            <v>158000</v>
          </cell>
          <cell r="AR128">
            <v>511055</v>
          </cell>
          <cell r="AS128">
            <v>172800</v>
          </cell>
          <cell r="AT128">
            <v>0</v>
          </cell>
          <cell r="AU128">
            <v>263800</v>
          </cell>
          <cell r="AV128">
            <v>431900</v>
          </cell>
          <cell r="AW128">
            <v>140100</v>
          </cell>
          <cell r="AX128">
            <v>171688</v>
          </cell>
          <cell r="AY128">
            <v>207390</v>
          </cell>
          <cell r="AZ128">
            <v>20000</v>
          </cell>
          <cell r="BA128">
            <v>712185</v>
          </cell>
          <cell r="BB128">
            <v>63510</v>
          </cell>
          <cell r="BC128">
            <v>393100</v>
          </cell>
          <cell r="BD128">
            <v>40000</v>
          </cell>
          <cell r="BE128">
            <v>0</v>
          </cell>
          <cell r="BF128">
            <v>0</v>
          </cell>
          <cell r="BG128">
            <v>349730</v>
          </cell>
          <cell r="BH128">
            <v>196700</v>
          </cell>
          <cell r="BI128">
            <v>91750</v>
          </cell>
          <cell r="BJ128">
            <v>0</v>
          </cell>
          <cell r="BK128">
            <v>39864</v>
          </cell>
          <cell r="BL128">
            <v>635664</v>
          </cell>
          <cell r="BM128">
            <v>0</v>
          </cell>
          <cell r="BN128">
            <v>0</v>
          </cell>
          <cell r="BO128">
            <v>0</v>
          </cell>
          <cell r="BP128">
            <v>340520</v>
          </cell>
          <cell r="BQ128">
            <v>5000</v>
          </cell>
          <cell r="BR128">
            <v>0</v>
          </cell>
          <cell r="BS128">
            <v>96950</v>
          </cell>
          <cell r="BT128">
            <v>158200</v>
          </cell>
          <cell r="BU128">
            <v>170000</v>
          </cell>
          <cell r="BV128">
            <v>187980</v>
          </cell>
          <cell r="BW128">
            <v>215486</v>
          </cell>
          <cell r="BX128">
            <v>259680</v>
          </cell>
          <cell r="BY128">
            <v>186895</v>
          </cell>
          <cell r="BZ128">
            <v>593305</v>
          </cell>
          <cell r="CA128">
            <v>314255</v>
          </cell>
          <cell r="CB128">
            <v>0</v>
          </cell>
          <cell r="CC128">
            <v>0</v>
          </cell>
          <cell r="CD128">
            <v>208000</v>
          </cell>
          <cell r="CE128">
            <v>628598.84</v>
          </cell>
          <cell r="CF128">
            <v>242735</v>
          </cell>
          <cell r="CG128">
            <v>290590</v>
          </cell>
          <cell r="CH128">
            <v>57840</v>
          </cell>
          <cell r="CI128">
            <v>77480</v>
          </cell>
          <cell r="CJ128">
            <v>171469</v>
          </cell>
          <cell r="CK128">
            <v>0</v>
          </cell>
          <cell r="CL128">
            <v>0</v>
          </cell>
        </row>
        <row r="129">
          <cell r="A129" t="str">
            <v>4302010199.101</v>
          </cell>
          <cell r="B129" t="str">
            <v>รายได้จากการช่วยเหลือเพื่อการดำเนินงานอื่น</v>
          </cell>
          <cell r="C129">
            <v>117500</v>
          </cell>
          <cell r="D129">
            <v>1200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794309</v>
          </cell>
          <cell r="N129">
            <v>172000</v>
          </cell>
          <cell r="O129">
            <v>93440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128667.45</v>
          </cell>
          <cell r="AA129">
            <v>16820</v>
          </cell>
          <cell r="AB129">
            <v>0</v>
          </cell>
          <cell r="AC129">
            <v>0</v>
          </cell>
          <cell r="AD129">
            <v>130086</v>
          </cell>
          <cell r="AE129">
            <v>0</v>
          </cell>
          <cell r="AF129">
            <v>14122.83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420000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60460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4700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13450</v>
          </cell>
          <cell r="BI129">
            <v>4000000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T129">
            <v>600000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30000</v>
          </cell>
          <cell r="CE129">
            <v>0</v>
          </cell>
          <cell r="CF129">
            <v>0</v>
          </cell>
          <cell r="CG129">
            <v>0</v>
          </cell>
          <cell r="CH129">
            <v>10000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</row>
        <row r="130">
          <cell r="A130" t="str">
            <v>4302020107.101</v>
          </cell>
          <cell r="B130" t="str">
            <v>รายได้จากการช่วยเหลือเพื่อการลงทุนจากอปท.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1010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78280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</row>
        <row r="131">
          <cell r="A131" t="str">
            <v>4302020199.101</v>
          </cell>
          <cell r="B131" t="str">
            <v>รายได้จากการช่วยเหลือเพื่อการลงทุนอื่น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500000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</row>
        <row r="132">
          <cell r="A132" t="str">
            <v>4302020199.102</v>
          </cell>
          <cell r="B132" t="str">
            <v>รายได้จากการช่วยเหลือเพื่อการดำเนินงานจากหน่วยงานภาครัฐ</v>
          </cell>
          <cell r="C132">
            <v>0</v>
          </cell>
          <cell r="D132">
            <v>102000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18400</v>
          </cell>
          <cell r="N132">
            <v>0</v>
          </cell>
          <cell r="O132">
            <v>0</v>
          </cell>
          <cell r="P132">
            <v>31300</v>
          </cell>
          <cell r="Q132">
            <v>0</v>
          </cell>
          <cell r="R132">
            <v>0</v>
          </cell>
          <cell r="S132">
            <v>4950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800000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380000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150000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20000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65000</v>
          </cell>
          <cell r="CA132">
            <v>0</v>
          </cell>
          <cell r="CB132">
            <v>0</v>
          </cell>
          <cell r="CC132">
            <v>0</v>
          </cell>
          <cell r="CD132">
            <v>288860</v>
          </cell>
          <cell r="CE132">
            <v>0</v>
          </cell>
          <cell r="CF132">
            <v>250000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</row>
        <row r="133">
          <cell r="A133" t="str">
            <v>4302030101.101</v>
          </cell>
          <cell r="B133" t="str">
            <v>รายได้จากการรับบริจาค-เงินสดและรายการเทียบเท่าเงินสด</v>
          </cell>
          <cell r="C133">
            <v>376864</v>
          </cell>
          <cell r="D133">
            <v>0</v>
          </cell>
          <cell r="E133">
            <v>25713.32</v>
          </cell>
          <cell r="F133">
            <v>246900</v>
          </cell>
          <cell r="G133">
            <v>0</v>
          </cell>
          <cell r="H133">
            <v>431726.86</v>
          </cell>
          <cell r="I133">
            <v>31764</v>
          </cell>
          <cell r="J133">
            <v>654372.34</v>
          </cell>
          <cell r="K133">
            <v>38154.35</v>
          </cell>
          <cell r="L133">
            <v>8000</v>
          </cell>
          <cell r="M133">
            <v>49800</v>
          </cell>
          <cell r="N133">
            <v>2669</v>
          </cell>
          <cell r="O133">
            <v>303506</v>
          </cell>
          <cell r="P133">
            <v>6505</v>
          </cell>
          <cell r="Q133">
            <v>0</v>
          </cell>
          <cell r="R133">
            <v>20190</v>
          </cell>
          <cell r="S133">
            <v>12220</v>
          </cell>
          <cell r="T133">
            <v>1000</v>
          </cell>
          <cell r="U133">
            <v>45876</v>
          </cell>
          <cell r="V133">
            <v>96278.65</v>
          </cell>
          <cell r="W133">
            <v>2458520.59</v>
          </cell>
          <cell r="X133">
            <v>3640.6</v>
          </cell>
          <cell r="Y133">
            <v>104660</v>
          </cell>
          <cell r="Z133">
            <v>94142.01</v>
          </cell>
          <cell r="AA133">
            <v>85280</v>
          </cell>
          <cell r="AB133">
            <v>13200</v>
          </cell>
          <cell r="AC133">
            <v>18850</v>
          </cell>
          <cell r="AD133">
            <v>346222</v>
          </cell>
          <cell r="AE133">
            <v>44685</v>
          </cell>
          <cell r="AF133">
            <v>1500</v>
          </cell>
          <cell r="AG133">
            <v>4500</v>
          </cell>
          <cell r="AH133">
            <v>0</v>
          </cell>
          <cell r="AI133">
            <v>3831.98</v>
          </cell>
          <cell r="AJ133">
            <v>979333.5</v>
          </cell>
          <cell r="AK133">
            <v>8287518.5700000003</v>
          </cell>
          <cell r="AL133">
            <v>0</v>
          </cell>
          <cell r="AM133">
            <v>75406</v>
          </cell>
          <cell r="AN133">
            <v>1603830.53</v>
          </cell>
          <cell r="AO133">
            <v>1500</v>
          </cell>
          <cell r="AP133">
            <v>0</v>
          </cell>
          <cell r="AQ133">
            <v>0</v>
          </cell>
          <cell r="AR133">
            <v>4846603.25</v>
          </cell>
          <cell r="AS133">
            <v>0</v>
          </cell>
          <cell r="AT133">
            <v>0</v>
          </cell>
          <cell r="AU133">
            <v>15194</v>
          </cell>
          <cell r="AV133">
            <v>10000</v>
          </cell>
          <cell r="AW133">
            <v>8429</v>
          </cell>
          <cell r="AX133">
            <v>441659.5</v>
          </cell>
          <cell r="AY133">
            <v>30100</v>
          </cell>
          <cell r="AZ133">
            <v>0</v>
          </cell>
          <cell r="BA133">
            <v>0</v>
          </cell>
          <cell r="BB133">
            <v>169279</v>
          </cell>
          <cell r="BC133">
            <v>5187163.9400000004</v>
          </cell>
          <cell r="BD133">
            <v>11011</v>
          </cell>
          <cell r="BE133">
            <v>229837</v>
          </cell>
          <cell r="BF133">
            <v>3000</v>
          </cell>
          <cell r="BG133">
            <v>97362</v>
          </cell>
          <cell r="BH133">
            <v>26986</v>
          </cell>
          <cell r="BI133">
            <v>0</v>
          </cell>
          <cell r="BJ133">
            <v>8000</v>
          </cell>
          <cell r="BK133">
            <v>0</v>
          </cell>
          <cell r="BL133">
            <v>0</v>
          </cell>
          <cell r="BM133">
            <v>80000</v>
          </cell>
          <cell r="BN133">
            <v>42623</v>
          </cell>
          <cell r="BO133">
            <v>10000</v>
          </cell>
          <cell r="BP133">
            <v>0</v>
          </cell>
          <cell r="BQ133">
            <v>0</v>
          </cell>
          <cell r="BR133">
            <v>8831702.5199999996</v>
          </cell>
          <cell r="BS133">
            <v>4500</v>
          </cell>
          <cell r="BT133">
            <v>179700</v>
          </cell>
          <cell r="BU133">
            <v>0</v>
          </cell>
          <cell r="BV133">
            <v>0</v>
          </cell>
          <cell r="BW133">
            <v>152982.76999999999</v>
          </cell>
          <cell r="BX133">
            <v>3015000</v>
          </cell>
          <cell r="BY133">
            <v>0</v>
          </cell>
          <cell r="BZ133">
            <v>4225</v>
          </cell>
          <cell r="CA133">
            <v>3040</v>
          </cell>
          <cell r="CB133">
            <v>10</v>
          </cell>
          <cell r="CC133">
            <v>5000</v>
          </cell>
          <cell r="CD133">
            <v>20000</v>
          </cell>
          <cell r="CE133">
            <v>697510</v>
          </cell>
          <cell r="CF133">
            <v>0</v>
          </cell>
          <cell r="CG133">
            <v>200000</v>
          </cell>
          <cell r="CH133">
            <v>0</v>
          </cell>
          <cell r="CI133">
            <v>0</v>
          </cell>
          <cell r="CJ133">
            <v>5000</v>
          </cell>
          <cell r="CK133">
            <v>0</v>
          </cell>
          <cell r="CL133">
            <v>214720.12</v>
          </cell>
        </row>
        <row r="134">
          <cell r="A134" t="str">
            <v>4302030101.102</v>
          </cell>
          <cell r="B134" t="str">
            <v>รายได้จากการรับบริจาค-สินทรัพย์อื่น</v>
          </cell>
          <cell r="C134">
            <v>0</v>
          </cell>
          <cell r="D134">
            <v>0</v>
          </cell>
          <cell r="E134">
            <v>31961.41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233395.92</v>
          </cell>
          <cell r="N134">
            <v>0</v>
          </cell>
          <cell r="O134">
            <v>11493999.91</v>
          </cell>
          <cell r="P134">
            <v>37333.35</v>
          </cell>
          <cell r="Q134">
            <v>186775.81</v>
          </cell>
          <cell r="R134">
            <v>0</v>
          </cell>
          <cell r="S134">
            <v>11990</v>
          </cell>
          <cell r="T134">
            <v>30842</v>
          </cell>
          <cell r="U134">
            <v>0</v>
          </cell>
          <cell r="V134">
            <v>0</v>
          </cell>
          <cell r="W134">
            <v>6766445.9400000004</v>
          </cell>
          <cell r="X134">
            <v>0</v>
          </cell>
          <cell r="Y134">
            <v>0</v>
          </cell>
          <cell r="Z134">
            <v>0</v>
          </cell>
          <cell r="AA134">
            <v>635888.34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3452767.73</v>
          </cell>
          <cell r="AI134">
            <v>0</v>
          </cell>
          <cell r="AJ134">
            <v>0</v>
          </cell>
          <cell r="AK134">
            <v>12410156.880000001</v>
          </cell>
          <cell r="AL134">
            <v>0</v>
          </cell>
          <cell r="AM134">
            <v>293300</v>
          </cell>
          <cell r="AN134">
            <v>0</v>
          </cell>
          <cell r="AO134">
            <v>0</v>
          </cell>
          <cell r="AP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41645</v>
          </cell>
          <cell r="AU134">
            <v>0</v>
          </cell>
          <cell r="AV134">
            <v>0</v>
          </cell>
          <cell r="AW134">
            <v>290272.5</v>
          </cell>
          <cell r="AX134">
            <v>225680</v>
          </cell>
          <cell r="AY134">
            <v>0</v>
          </cell>
          <cell r="AZ134">
            <v>0</v>
          </cell>
          <cell r="BA134">
            <v>664684.99</v>
          </cell>
          <cell r="BB134">
            <v>9817042.4900000002</v>
          </cell>
          <cell r="BC134">
            <v>17382293.41</v>
          </cell>
          <cell r="BD134">
            <v>207956.31</v>
          </cell>
          <cell r="BE134">
            <v>0</v>
          </cell>
          <cell r="BF134">
            <v>0</v>
          </cell>
          <cell r="BG134">
            <v>3202664.96</v>
          </cell>
          <cell r="BH134">
            <v>0</v>
          </cell>
          <cell r="BI134">
            <v>181124.73</v>
          </cell>
          <cell r="BJ134">
            <v>7790.86</v>
          </cell>
          <cell r="BK134">
            <v>15640.24</v>
          </cell>
          <cell r="BL134">
            <v>467372.79</v>
          </cell>
          <cell r="BM134">
            <v>126527.33</v>
          </cell>
          <cell r="BN134">
            <v>1844908.98</v>
          </cell>
          <cell r="BO134">
            <v>0</v>
          </cell>
          <cell r="BP134">
            <v>0</v>
          </cell>
          <cell r="BQ134">
            <v>0</v>
          </cell>
          <cell r="BR134">
            <v>2890000</v>
          </cell>
          <cell r="BS134">
            <v>47600</v>
          </cell>
          <cell r="BT134">
            <v>0</v>
          </cell>
          <cell r="BU134">
            <v>2886491.49</v>
          </cell>
          <cell r="BV134">
            <v>0</v>
          </cell>
          <cell r="BW134">
            <v>9600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351066.72</v>
          </cell>
          <cell r="CC134">
            <v>0</v>
          </cell>
          <cell r="CD134">
            <v>0</v>
          </cell>
          <cell r="CE134">
            <v>913397.29</v>
          </cell>
          <cell r="CF134">
            <v>0</v>
          </cell>
          <cell r="CG134">
            <v>0</v>
          </cell>
          <cell r="CH134">
            <v>457142.88</v>
          </cell>
          <cell r="CI134">
            <v>0</v>
          </cell>
          <cell r="CJ134">
            <v>0</v>
          </cell>
          <cell r="CK134">
            <v>927760.01</v>
          </cell>
          <cell r="CL134">
            <v>4583.71</v>
          </cell>
        </row>
        <row r="135">
          <cell r="A135" t="str">
            <v>4302040101.101</v>
          </cell>
          <cell r="B135" t="str">
            <v>พักรับเงินงบอุดหนุน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</row>
        <row r="136">
          <cell r="A136" t="str">
            <v>4303010101.101</v>
          </cell>
          <cell r="B136" t="str">
            <v>รายได้ดอกเบี้ยจากสถาบันการเงิน</v>
          </cell>
          <cell r="C136">
            <v>1109709.8500000001</v>
          </cell>
          <cell r="D136">
            <v>5113.9799999999996</v>
          </cell>
          <cell r="E136">
            <v>93885.47</v>
          </cell>
          <cell r="F136">
            <v>0</v>
          </cell>
          <cell r="G136">
            <v>73261.59</v>
          </cell>
          <cell r="H136">
            <v>38276.9</v>
          </cell>
          <cell r="I136">
            <v>233980.24</v>
          </cell>
          <cell r="J136">
            <v>182869.8</v>
          </cell>
          <cell r="K136">
            <v>82846.66</v>
          </cell>
          <cell r="L136">
            <v>91209.33</v>
          </cell>
          <cell r="M136">
            <v>80542.23</v>
          </cell>
          <cell r="N136">
            <v>12096.69</v>
          </cell>
          <cell r="O136">
            <v>306860.84000000003</v>
          </cell>
          <cell r="P136">
            <v>196687.22</v>
          </cell>
          <cell r="Q136">
            <v>207013.49</v>
          </cell>
          <cell r="R136">
            <v>230437.53</v>
          </cell>
          <cell r="S136">
            <v>30536.1</v>
          </cell>
          <cell r="T136">
            <v>123473.85</v>
          </cell>
          <cell r="U136">
            <v>86574.56</v>
          </cell>
          <cell r="V136">
            <v>49784.47</v>
          </cell>
          <cell r="W136">
            <v>0</v>
          </cell>
          <cell r="X136">
            <v>59592.76</v>
          </cell>
          <cell r="Y136">
            <v>220625.66</v>
          </cell>
          <cell r="Z136">
            <v>118126.3</v>
          </cell>
          <cell r="AA136">
            <v>28591.67</v>
          </cell>
          <cell r="AB136">
            <v>50625.23</v>
          </cell>
          <cell r="AC136">
            <v>2690.1</v>
          </cell>
          <cell r="AD136">
            <v>182021.29</v>
          </cell>
          <cell r="AE136">
            <v>47201.69</v>
          </cell>
          <cell r="AF136">
            <v>39021.67</v>
          </cell>
          <cell r="AG136">
            <v>125114.31</v>
          </cell>
          <cell r="AH136">
            <v>96599.33</v>
          </cell>
          <cell r="AI136">
            <v>220708.92</v>
          </cell>
          <cell r="AJ136">
            <v>0</v>
          </cell>
          <cell r="AK136">
            <v>934014.84</v>
          </cell>
          <cell r="AL136">
            <v>103422.68</v>
          </cell>
          <cell r="AM136">
            <v>122377.42</v>
          </cell>
          <cell r="AN136">
            <v>114936.31</v>
          </cell>
          <cell r="AO136">
            <v>72268.240000000005</v>
          </cell>
          <cell r="AP136">
            <v>85662.92</v>
          </cell>
          <cell r="AQ136">
            <v>32341.360000000001</v>
          </cell>
          <cell r="AR136">
            <v>230805.76000000001</v>
          </cell>
          <cell r="AS136">
            <v>112560.66</v>
          </cell>
          <cell r="AT136">
            <v>45199.72</v>
          </cell>
          <cell r="AU136">
            <v>49486.41</v>
          </cell>
          <cell r="AV136">
            <v>94082.3</v>
          </cell>
          <cell r="AW136">
            <v>60010.68</v>
          </cell>
          <cell r="AX136">
            <v>49603.89</v>
          </cell>
          <cell r="AY136">
            <v>91138.05</v>
          </cell>
          <cell r="AZ136">
            <v>93585.08</v>
          </cell>
          <cell r="BA136">
            <v>392738.9</v>
          </cell>
          <cell r="BB136">
            <v>62839.9</v>
          </cell>
          <cell r="BC136">
            <v>1182122.02</v>
          </cell>
          <cell r="BD136">
            <v>169635.71</v>
          </cell>
          <cell r="BE136">
            <v>46502.78</v>
          </cell>
          <cell r="BF136">
            <v>7361.26</v>
          </cell>
          <cell r="BG136">
            <v>106200.61</v>
          </cell>
          <cell r="BH136">
            <v>37442.65</v>
          </cell>
          <cell r="BI136">
            <v>11100.02</v>
          </cell>
          <cell r="BJ136">
            <v>133306.62</v>
          </cell>
          <cell r="BK136">
            <v>137795.9</v>
          </cell>
          <cell r="BL136">
            <v>501538.06</v>
          </cell>
          <cell r="BM136">
            <v>159405.51999999999</v>
          </cell>
          <cell r="BN136">
            <v>116048.15</v>
          </cell>
          <cell r="BO136">
            <v>103389.37</v>
          </cell>
          <cell r="BP136">
            <v>126959.54</v>
          </cell>
          <cell r="BQ136">
            <v>94623.64</v>
          </cell>
          <cell r="BR136">
            <v>4667784.84</v>
          </cell>
          <cell r="BS136">
            <v>142263.39000000001</v>
          </cell>
          <cell r="BT136">
            <v>4571.54</v>
          </cell>
          <cell r="BU136">
            <v>155915.92000000001</v>
          </cell>
          <cell r="BV136">
            <v>17977.59</v>
          </cell>
          <cell r="BW136">
            <v>0</v>
          </cell>
          <cell r="BX136">
            <v>0</v>
          </cell>
          <cell r="BY136">
            <v>48742.28</v>
          </cell>
          <cell r="BZ136">
            <v>78367.98</v>
          </cell>
          <cell r="CA136">
            <v>77666.259999999995</v>
          </cell>
          <cell r="CB136">
            <v>77283.929999999993</v>
          </cell>
          <cell r="CC136">
            <v>242656.47</v>
          </cell>
          <cell r="CD136">
            <v>186445.23</v>
          </cell>
          <cell r="CE136">
            <v>221184.47</v>
          </cell>
          <cell r="CF136">
            <v>98251.01</v>
          </cell>
          <cell r="CG136">
            <v>117236.35</v>
          </cell>
          <cell r="CH136">
            <v>2551.17</v>
          </cell>
          <cell r="CI136">
            <v>31808.57</v>
          </cell>
          <cell r="CJ136">
            <v>183609.57</v>
          </cell>
          <cell r="CK136">
            <v>66748.55</v>
          </cell>
          <cell r="CL136">
            <v>81593.570000000007</v>
          </cell>
        </row>
        <row r="137">
          <cell r="A137" t="str">
            <v>4306010104.101</v>
          </cell>
          <cell r="B137" t="str">
            <v>รายรับจากการขายอาคารและสิ่งปลูกสร้าง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7411</v>
          </cell>
          <cell r="Y137">
            <v>0</v>
          </cell>
          <cell r="Z137">
            <v>0</v>
          </cell>
          <cell r="AA137">
            <v>0</v>
          </cell>
          <cell r="AB137">
            <v>0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J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</row>
        <row r="138">
          <cell r="A138" t="str">
            <v>4306010110.101</v>
          </cell>
          <cell r="B138" t="str">
            <v>รายรับจากการขายครุภัณฑ์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12312.07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3440</v>
          </cell>
          <cell r="X138">
            <v>0</v>
          </cell>
          <cell r="Y138">
            <v>2850</v>
          </cell>
          <cell r="Z138">
            <v>3000</v>
          </cell>
          <cell r="AA138">
            <v>1500</v>
          </cell>
          <cell r="AB138">
            <v>0</v>
          </cell>
          <cell r="AC138">
            <v>4600</v>
          </cell>
          <cell r="AD138">
            <v>1600</v>
          </cell>
          <cell r="AE138">
            <v>0</v>
          </cell>
          <cell r="AF138">
            <v>5295</v>
          </cell>
          <cell r="AG138">
            <v>4500</v>
          </cell>
          <cell r="AH138">
            <v>2270</v>
          </cell>
          <cell r="AI138">
            <v>0</v>
          </cell>
          <cell r="AJ138">
            <v>850</v>
          </cell>
          <cell r="AK138">
            <v>60000</v>
          </cell>
          <cell r="AL138">
            <v>0</v>
          </cell>
          <cell r="AM138">
            <v>4250</v>
          </cell>
          <cell r="AN138">
            <v>0</v>
          </cell>
          <cell r="AO138">
            <v>0</v>
          </cell>
          <cell r="AP138">
            <v>0</v>
          </cell>
          <cell r="AQ138">
            <v>7500</v>
          </cell>
          <cell r="AR138">
            <v>3800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3100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2500</v>
          </cell>
          <cell r="BQ138">
            <v>0</v>
          </cell>
          <cell r="BR138">
            <v>271000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</row>
        <row r="139">
          <cell r="A139" t="str">
            <v>4306010110.102</v>
          </cell>
          <cell r="B139" t="str">
            <v>รายรับจากการขายวัสดุที่ใช้แล้ว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400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0</v>
          </cell>
          <cell r="AB139">
            <v>0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J139">
            <v>0</v>
          </cell>
          <cell r="AK139">
            <v>0</v>
          </cell>
          <cell r="AL139">
            <v>0</v>
          </cell>
          <cell r="AM139">
            <v>74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</row>
        <row r="140">
          <cell r="A140" t="str">
            <v>4307010103.201</v>
          </cell>
          <cell r="B140" t="str">
            <v>บัญชีรายได้ระหว่างหน่วยงาน - หน่วยงานรับเงินงบบุคลากรจากรัฐบาล</v>
          </cell>
          <cell r="C140">
            <v>224651083.77000001</v>
          </cell>
          <cell r="D140">
            <v>27733601.329999998</v>
          </cell>
          <cell r="E140">
            <v>34325245.880000003</v>
          </cell>
          <cell r="F140">
            <v>37075173.759999998</v>
          </cell>
          <cell r="G140">
            <v>17152467.41</v>
          </cell>
          <cell r="H140">
            <v>39188206.210000001</v>
          </cell>
          <cell r="I140">
            <v>42338292.689999998</v>
          </cell>
          <cell r="J140">
            <v>43807131.869999997</v>
          </cell>
          <cell r="K140">
            <v>30199332.09</v>
          </cell>
          <cell r="L140">
            <v>24716880.219999999</v>
          </cell>
          <cell r="M140">
            <v>72795451.980000004</v>
          </cell>
          <cell r="N140">
            <v>303836</v>
          </cell>
          <cell r="O140">
            <v>86825943.629999995</v>
          </cell>
          <cell r="P140">
            <v>24359542.050000001</v>
          </cell>
          <cell r="Q140">
            <v>27751852.559999999</v>
          </cell>
          <cell r="R140">
            <v>40971421.530000001</v>
          </cell>
          <cell r="S140">
            <v>29087910.789999999</v>
          </cell>
          <cell r="T140">
            <v>21575925.890000001</v>
          </cell>
          <cell r="U140">
            <v>26260280.289999999</v>
          </cell>
          <cell r="V140">
            <v>13335490.93</v>
          </cell>
          <cell r="W140">
            <v>259237111.28</v>
          </cell>
          <cell r="X140">
            <v>24378953.699999999</v>
          </cell>
          <cell r="Y140">
            <v>37602545.549999997</v>
          </cell>
          <cell r="Z140">
            <v>25375226.440000001</v>
          </cell>
          <cell r="AA140">
            <v>13762993.220000001</v>
          </cell>
          <cell r="AB140">
            <v>24375914.41</v>
          </cell>
          <cell r="AC140">
            <v>25217321.710000001</v>
          </cell>
          <cell r="AD140">
            <v>70980610.599999994</v>
          </cell>
          <cell r="AE140">
            <v>28692257.030000001</v>
          </cell>
          <cell r="AF140">
            <v>24009125</v>
          </cell>
          <cell r="AG140">
            <v>22971584.640000001</v>
          </cell>
          <cell r="AH140">
            <v>45053128.350000001</v>
          </cell>
          <cell r="AI140">
            <v>23711231.109999999</v>
          </cell>
          <cell r="AJ140">
            <v>9959346.9199999999</v>
          </cell>
          <cell r="AK140">
            <v>359152624.25999999</v>
          </cell>
          <cell r="AL140">
            <v>25917705.149999999</v>
          </cell>
          <cell r="AM140">
            <v>20920251.260000002</v>
          </cell>
          <cell r="AN140">
            <v>54694311.490000002</v>
          </cell>
          <cell r="AO140">
            <v>50457540.259999998</v>
          </cell>
          <cell r="AP140">
            <v>31766491.43</v>
          </cell>
          <cell r="AQ140">
            <v>14261530</v>
          </cell>
          <cell r="AR140">
            <v>56608457.18</v>
          </cell>
          <cell r="AS140">
            <v>24894614.440000001</v>
          </cell>
          <cell r="AT140">
            <v>31945448.23</v>
          </cell>
          <cell r="AU140">
            <v>48928137.799999997</v>
          </cell>
          <cell r="AV140">
            <v>24515620.190000001</v>
          </cell>
          <cell r="AW140">
            <v>18674240.780000001</v>
          </cell>
          <cell r="AX140">
            <v>34661115.939999998</v>
          </cell>
          <cell r="AY140">
            <v>20878461.649999999</v>
          </cell>
          <cell r="AZ140">
            <v>17969358.059999999</v>
          </cell>
          <cell r="BA140">
            <v>94280445.409999996</v>
          </cell>
          <cell r="BB140">
            <v>18634742.899999999</v>
          </cell>
          <cell r="BC140">
            <v>251782260.81999999</v>
          </cell>
          <cell r="BD140">
            <v>60595493.979999997</v>
          </cell>
          <cell r="BE140">
            <v>28077142.899999999</v>
          </cell>
          <cell r="BF140">
            <v>18692573.41</v>
          </cell>
          <cell r="BG140">
            <v>105014091.43000001</v>
          </cell>
          <cell r="BH140">
            <v>16463374.199999999</v>
          </cell>
          <cell r="BI140">
            <v>3954340.07</v>
          </cell>
          <cell r="BJ140">
            <v>8546241.2699999996</v>
          </cell>
          <cell r="BK140">
            <v>6146886.7599999998</v>
          </cell>
          <cell r="BL140">
            <v>145972020.81</v>
          </cell>
          <cell r="BM140">
            <v>45542800.049999997</v>
          </cell>
          <cell r="BN140">
            <v>29570008.350000001</v>
          </cell>
          <cell r="BO140">
            <v>50252477.409999996</v>
          </cell>
          <cell r="BP140">
            <v>31317882.460000001</v>
          </cell>
          <cell r="BQ140">
            <v>16029980.85</v>
          </cell>
          <cell r="BR140">
            <v>596519374.79999995</v>
          </cell>
          <cell r="BS140">
            <v>39306697.740000002</v>
          </cell>
          <cell r="BT140">
            <v>36642297.780000001</v>
          </cell>
          <cell r="BU140">
            <v>88186735.439999998</v>
          </cell>
          <cell r="BV140">
            <v>8923517.2599999998</v>
          </cell>
          <cell r="BW140">
            <v>28143631.949999999</v>
          </cell>
          <cell r="BX140">
            <v>65883103.920000002</v>
          </cell>
          <cell r="BY140">
            <v>25937728.190000001</v>
          </cell>
          <cell r="BZ140">
            <v>19327900.23</v>
          </cell>
          <cell r="CA140">
            <v>24363496.989999998</v>
          </cell>
          <cell r="CB140">
            <v>33685432.259999998</v>
          </cell>
          <cell r="CC140">
            <v>58942501.130000003</v>
          </cell>
          <cell r="CD140">
            <v>35795372.869999997</v>
          </cell>
          <cell r="CE140">
            <v>51523571.289999999</v>
          </cell>
          <cell r="CF140">
            <v>22364792.23</v>
          </cell>
          <cell r="CG140">
            <v>24515619.16</v>
          </cell>
          <cell r="CH140">
            <v>14887879.43</v>
          </cell>
          <cell r="CI140">
            <v>18879295.420000002</v>
          </cell>
          <cell r="CJ140">
            <v>55714311.090000004</v>
          </cell>
          <cell r="CK140">
            <v>5073112.9400000004</v>
          </cell>
          <cell r="CL140">
            <v>6754880.2400000002</v>
          </cell>
        </row>
        <row r="141">
          <cell r="A141" t="str">
            <v>4307010104.101</v>
          </cell>
          <cell r="B141" t="str">
            <v>บัญชีรายได้ระหว่างหน่วยงาน - หน่วยงานรับเงินงบลงทุนจากรัฐบาล</v>
          </cell>
          <cell r="C141">
            <v>32186862.210000001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45435338.700000003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63092960</v>
          </cell>
          <cell r="X141">
            <v>0</v>
          </cell>
          <cell r="Y141">
            <v>0</v>
          </cell>
          <cell r="Z141">
            <v>0</v>
          </cell>
          <cell r="AA141">
            <v>0</v>
          </cell>
          <cell r="AB141">
            <v>0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0</v>
          </cell>
          <cell r="AK141">
            <v>59351127.530000001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U141">
            <v>8161820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40009000</v>
          </cell>
          <cell r="BB141">
            <v>0</v>
          </cell>
          <cell r="BC141">
            <v>53072000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2565000</v>
          </cell>
          <cell r="BI141">
            <v>0</v>
          </cell>
          <cell r="BJ141">
            <v>0</v>
          </cell>
          <cell r="BK141">
            <v>0</v>
          </cell>
          <cell r="BL141">
            <v>13039880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17698500</v>
          </cell>
          <cell r="BS141">
            <v>0</v>
          </cell>
          <cell r="BT141">
            <v>0</v>
          </cell>
          <cell r="BU141">
            <v>0</v>
          </cell>
          <cell r="BV141">
            <v>4904640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2790400</v>
          </cell>
          <cell r="CD141">
            <v>0</v>
          </cell>
          <cell r="CE141">
            <v>0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</row>
        <row r="142">
          <cell r="A142" t="str">
            <v>4307010105.101</v>
          </cell>
          <cell r="B142" t="str">
            <v>บัญชีรายได้ระหว่างหน่วยงาน - หน่วยงานรับเงินงบดำเนินงานจากรัฐบาล</v>
          </cell>
          <cell r="C142">
            <v>12707512.970000001</v>
          </cell>
          <cell r="D142">
            <v>203390</v>
          </cell>
          <cell r="E142">
            <v>1280642.43</v>
          </cell>
          <cell r="F142">
            <v>0</v>
          </cell>
          <cell r="G142">
            <v>57583</v>
          </cell>
          <cell r="H142">
            <v>4500</v>
          </cell>
          <cell r="I142">
            <v>72906.8</v>
          </cell>
          <cell r="J142">
            <v>19418.400000000001</v>
          </cell>
          <cell r="K142">
            <v>0</v>
          </cell>
          <cell r="L142">
            <v>0</v>
          </cell>
          <cell r="M142">
            <v>45000</v>
          </cell>
          <cell r="N142">
            <v>0</v>
          </cell>
          <cell r="O142">
            <v>12793942.640000001</v>
          </cell>
          <cell r="P142">
            <v>357.6</v>
          </cell>
          <cell r="Q142">
            <v>38374.879999999997</v>
          </cell>
          <cell r="R142">
            <v>7560400</v>
          </cell>
          <cell r="S142">
            <v>15750</v>
          </cell>
          <cell r="T142">
            <v>4500</v>
          </cell>
          <cell r="U142">
            <v>0</v>
          </cell>
          <cell r="V142">
            <v>0</v>
          </cell>
          <cell r="W142">
            <v>18461036</v>
          </cell>
          <cell r="X142">
            <v>34083.279999999999</v>
          </cell>
          <cell r="Y142">
            <v>639729.93999999994</v>
          </cell>
          <cell r="Z142">
            <v>32826.080000000002</v>
          </cell>
          <cell r="AA142">
            <v>83595.539999999994</v>
          </cell>
          <cell r="AB142">
            <v>35986.44</v>
          </cell>
          <cell r="AC142">
            <v>703000.36</v>
          </cell>
          <cell r="AD142">
            <v>94121.14</v>
          </cell>
          <cell r="AE142">
            <v>256365.06</v>
          </cell>
          <cell r="AF142">
            <v>338282.89</v>
          </cell>
          <cell r="AG142">
            <v>1775022</v>
          </cell>
          <cell r="AH142">
            <v>65709.16</v>
          </cell>
          <cell r="AI142">
            <v>46687.32</v>
          </cell>
          <cell r="AJ142">
            <v>3614.02</v>
          </cell>
          <cell r="AK142">
            <v>30084302.059999999</v>
          </cell>
          <cell r="AL142">
            <v>51425.74</v>
          </cell>
          <cell r="AM142">
            <v>35790.78</v>
          </cell>
          <cell r="AN142">
            <v>117465.52</v>
          </cell>
          <cell r="AO142">
            <v>0</v>
          </cell>
          <cell r="AP142">
            <v>106024.48</v>
          </cell>
          <cell r="AQ142">
            <v>0</v>
          </cell>
          <cell r="AR142">
            <v>154362.20000000001</v>
          </cell>
          <cell r="AS142">
            <v>33685.919999999998</v>
          </cell>
          <cell r="AT142">
            <v>60042.76</v>
          </cell>
          <cell r="AU142">
            <v>67730.86</v>
          </cell>
          <cell r="AV142">
            <v>111303.96</v>
          </cell>
          <cell r="AW142">
            <v>14091.08</v>
          </cell>
          <cell r="AX142">
            <v>93005.05</v>
          </cell>
          <cell r="AY142">
            <v>3000</v>
          </cell>
          <cell r="AZ142">
            <v>21470.76</v>
          </cell>
          <cell r="BA142">
            <v>2522244.91</v>
          </cell>
          <cell r="BB142">
            <v>10234.36</v>
          </cell>
          <cell r="BC142">
            <v>19530405.649999999</v>
          </cell>
          <cell r="BD142">
            <v>289382.59000000003</v>
          </cell>
          <cell r="BE142">
            <v>6564.6</v>
          </cell>
          <cell r="BF142">
            <v>0</v>
          </cell>
          <cell r="BG142">
            <v>25068.6</v>
          </cell>
          <cell r="BH142">
            <v>2700</v>
          </cell>
          <cell r="BI142">
            <v>0</v>
          </cell>
          <cell r="BJ142">
            <v>2053.06</v>
          </cell>
          <cell r="BK142">
            <v>0</v>
          </cell>
          <cell r="BL142">
            <v>14773251.550000001</v>
          </cell>
          <cell r="BM142">
            <v>37017.32</v>
          </cell>
          <cell r="BN142">
            <v>8948.08</v>
          </cell>
          <cell r="BO142">
            <v>43158.87</v>
          </cell>
          <cell r="BP142">
            <v>24002.400000000001</v>
          </cell>
          <cell r="BQ142">
            <v>4624.3</v>
          </cell>
          <cell r="BR142">
            <v>52186101.590000004</v>
          </cell>
          <cell r="BS142">
            <v>0</v>
          </cell>
          <cell r="BT142">
            <v>0</v>
          </cell>
          <cell r="BU142">
            <v>1415.76</v>
          </cell>
          <cell r="BV142">
            <v>0</v>
          </cell>
          <cell r="BW142">
            <v>306.36</v>
          </cell>
          <cell r="BX142">
            <v>303.42</v>
          </cell>
          <cell r="BY142">
            <v>958.32</v>
          </cell>
          <cell r="BZ142">
            <v>0</v>
          </cell>
          <cell r="CA142">
            <v>919.08</v>
          </cell>
          <cell r="CB142">
            <v>914.28</v>
          </cell>
          <cell r="CC142">
            <v>306.36</v>
          </cell>
          <cell r="CD142">
            <v>4858.62</v>
          </cell>
          <cell r="CE142">
            <v>7203.96</v>
          </cell>
          <cell r="CF142">
            <v>1836236</v>
          </cell>
          <cell r="CG142">
            <v>18350.560000000001</v>
          </cell>
          <cell r="CH142">
            <v>0</v>
          </cell>
          <cell r="CI142">
            <v>0</v>
          </cell>
          <cell r="CJ142">
            <v>837872.8</v>
          </cell>
          <cell r="CK142">
            <v>4242.63</v>
          </cell>
          <cell r="CL142">
            <v>306.36</v>
          </cell>
        </row>
        <row r="143">
          <cell r="A143" t="str">
            <v>4307010106.101</v>
          </cell>
          <cell r="B143" t="str">
            <v>บัญชีรายได้ระหว่างหน่วยงาน - หน่วยงานรับเงินงบอุดหนุนจากรัฐบาล</v>
          </cell>
          <cell r="C143">
            <v>150000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1422.93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170000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941070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40000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476000</v>
          </cell>
          <cell r="BI143">
            <v>0</v>
          </cell>
          <cell r="BJ143">
            <v>0</v>
          </cell>
          <cell r="BK143">
            <v>0</v>
          </cell>
          <cell r="BL143">
            <v>560000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1083760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0</v>
          </cell>
          <cell r="BZ143">
            <v>0</v>
          </cell>
          <cell r="CA143">
            <v>0</v>
          </cell>
          <cell r="CB143">
            <v>0</v>
          </cell>
          <cell r="CC143">
            <v>0</v>
          </cell>
          <cell r="CD143">
            <v>0</v>
          </cell>
          <cell r="CE143">
            <v>0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</row>
        <row r="144">
          <cell r="A144" t="str">
            <v>4307010107.101</v>
          </cell>
          <cell r="B144" t="str">
            <v>บัญชีรายได้ระหว่างหน่วยงาน - หน่วยงานรับเงินงบรายจ่ายอื่นจากรัฐบาล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0</v>
          </cell>
          <cell r="AB144">
            <v>0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0</v>
          </cell>
          <cell r="AQ144">
            <v>0</v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0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S144">
            <v>0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0</v>
          </cell>
          <cell r="BZ144">
            <v>0</v>
          </cell>
          <cell r="CA144">
            <v>0</v>
          </cell>
          <cell r="CB144">
            <v>0</v>
          </cell>
          <cell r="CC144">
            <v>0</v>
          </cell>
          <cell r="CD144">
            <v>0</v>
          </cell>
          <cell r="CE144">
            <v>0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</row>
        <row r="145">
          <cell r="A145" t="str">
            <v>4307010108.101</v>
          </cell>
          <cell r="B145" t="str">
            <v>บัญชีรายได้ระหว่างหน่วยงาน - หน่วยงานรับเงินงบกลางจากรัฐบาล</v>
          </cell>
          <cell r="C145">
            <v>19821066.77</v>
          </cell>
          <cell r="D145">
            <v>2312733.7999999998</v>
          </cell>
          <cell r="E145">
            <v>0</v>
          </cell>
          <cell r="F145">
            <v>1515957.07</v>
          </cell>
          <cell r="G145">
            <v>651501.48</v>
          </cell>
          <cell r="H145">
            <v>1479882.31</v>
          </cell>
          <cell r="I145">
            <v>1797132.19</v>
          </cell>
          <cell r="J145">
            <v>1744919.83</v>
          </cell>
          <cell r="K145">
            <v>1156123.3600000001</v>
          </cell>
          <cell r="L145">
            <v>1005980.22</v>
          </cell>
          <cell r="M145">
            <v>2839878.31</v>
          </cell>
          <cell r="N145">
            <v>0</v>
          </cell>
          <cell r="O145">
            <v>3707693.55</v>
          </cell>
          <cell r="P145">
            <v>934650.35</v>
          </cell>
          <cell r="Q145">
            <v>1049329.3700000001</v>
          </cell>
          <cell r="R145">
            <v>8133829.04</v>
          </cell>
          <cell r="S145">
            <v>1106885.6299999999</v>
          </cell>
          <cell r="T145">
            <v>796616.08</v>
          </cell>
          <cell r="U145">
            <v>912464.23</v>
          </cell>
          <cell r="V145">
            <v>500557.02</v>
          </cell>
          <cell r="W145">
            <v>11390155.57</v>
          </cell>
          <cell r="X145">
            <v>857170.08</v>
          </cell>
          <cell r="Y145">
            <v>1160429.29</v>
          </cell>
          <cell r="Z145">
            <v>1014843.76</v>
          </cell>
          <cell r="AA145">
            <v>446357.63</v>
          </cell>
          <cell r="AB145">
            <v>700327.58</v>
          </cell>
          <cell r="AC145">
            <v>674951.61</v>
          </cell>
          <cell r="AD145">
            <v>2422496</v>
          </cell>
          <cell r="AE145">
            <v>823941.47</v>
          </cell>
          <cell r="AF145">
            <v>929932.67</v>
          </cell>
          <cell r="AG145">
            <v>1019258.58</v>
          </cell>
          <cell r="AH145">
            <v>1492505.26</v>
          </cell>
          <cell r="AI145">
            <v>735036.9</v>
          </cell>
          <cell r="AJ145">
            <v>333136.11</v>
          </cell>
          <cell r="AK145">
            <v>16419620.710000001</v>
          </cell>
          <cell r="AL145">
            <v>1051381.6000000001</v>
          </cell>
          <cell r="AM145">
            <v>834846.59</v>
          </cell>
          <cell r="AN145">
            <v>2001132.35</v>
          </cell>
          <cell r="AO145">
            <v>1671671.23</v>
          </cell>
          <cell r="AP145">
            <v>1214507.52</v>
          </cell>
          <cell r="AQ145">
            <v>401684.1</v>
          </cell>
          <cell r="AR145">
            <v>2435486.2200000002</v>
          </cell>
          <cell r="AS145">
            <v>1251291.6100000001</v>
          </cell>
          <cell r="AT145">
            <v>1202314.32</v>
          </cell>
          <cell r="AU145">
            <v>2041669.51</v>
          </cell>
          <cell r="AV145">
            <v>840143.74</v>
          </cell>
          <cell r="AW145">
            <v>579787.26</v>
          </cell>
          <cell r="AX145">
            <v>1399365.55</v>
          </cell>
          <cell r="AY145">
            <v>706966.47</v>
          </cell>
          <cell r="AZ145">
            <v>829722.79</v>
          </cell>
          <cell r="BA145">
            <v>3410306.44</v>
          </cell>
          <cell r="BB145">
            <v>836175.13</v>
          </cell>
          <cell r="BC145">
            <v>13794030.33</v>
          </cell>
          <cell r="BD145">
            <v>2317368.15</v>
          </cell>
          <cell r="BE145">
            <v>897548.75</v>
          </cell>
          <cell r="BF145">
            <v>461469</v>
          </cell>
          <cell r="BG145">
            <v>4443534.9000000004</v>
          </cell>
          <cell r="BH145">
            <v>591350.74</v>
          </cell>
          <cell r="BI145">
            <v>190666.45</v>
          </cell>
          <cell r="BJ145">
            <v>404026.48</v>
          </cell>
          <cell r="BK145">
            <v>262220.96000000002</v>
          </cell>
          <cell r="BL145">
            <v>6906177.3700000001</v>
          </cell>
          <cell r="BM145">
            <v>1806926.25</v>
          </cell>
          <cell r="BN145">
            <v>1243010.22</v>
          </cell>
          <cell r="BO145">
            <v>2133511.15</v>
          </cell>
          <cell r="BP145">
            <v>1298509.6499999999</v>
          </cell>
          <cell r="BQ145">
            <v>713449.9</v>
          </cell>
          <cell r="BR145">
            <v>35577544.109999999</v>
          </cell>
          <cell r="BS145">
            <v>1567698.91</v>
          </cell>
          <cell r="BT145">
            <v>1430957.8</v>
          </cell>
          <cell r="BU145">
            <v>3590685.3</v>
          </cell>
          <cell r="BV145">
            <v>396690.36</v>
          </cell>
          <cell r="BW145">
            <v>1152005.82</v>
          </cell>
          <cell r="BX145">
            <v>2439010.9300000002</v>
          </cell>
          <cell r="BY145">
            <v>1102855.07</v>
          </cell>
          <cell r="BZ145">
            <v>770379.25</v>
          </cell>
          <cell r="CA145">
            <v>1088026.58</v>
          </cell>
          <cell r="CB145">
            <v>1491366.89</v>
          </cell>
          <cell r="CC145">
            <v>2420149.11</v>
          </cell>
          <cell r="CD145">
            <v>1550207.98</v>
          </cell>
          <cell r="CE145">
            <v>1883289.21</v>
          </cell>
          <cell r="CF145">
            <v>919592.85</v>
          </cell>
          <cell r="CG145">
            <v>782467.45</v>
          </cell>
          <cell r="CH145">
            <v>638600.49</v>
          </cell>
          <cell r="CI145">
            <v>413638.21</v>
          </cell>
          <cell r="CJ145">
            <v>2437506.73</v>
          </cell>
          <cell r="CK145">
            <v>230535.14</v>
          </cell>
          <cell r="CL145">
            <v>258410.46</v>
          </cell>
        </row>
        <row r="146">
          <cell r="A146" t="str">
            <v>4307010110.101</v>
          </cell>
          <cell r="B146" t="str">
            <v>บัญชีรายได้ระหว่างหน่วยงาน - หน่วยงานรับเงินกู้จากรัฐบาล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0</v>
          </cell>
          <cell r="AB146">
            <v>0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0</v>
          </cell>
          <cell r="AQ146">
            <v>0</v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0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0</v>
          </cell>
          <cell r="BI146">
            <v>0</v>
          </cell>
          <cell r="BJ146">
            <v>0</v>
          </cell>
          <cell r="BK146">
            <v>0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0</v>
          </cell>
          <cell r="BZ146">
            <v>0</v>
          </cell>
          <cell r="CA146">
            <v>0</v>
          </cell>
          <cell r="CB146">
            <v>0</v>
          </cell>
          <cell r="CC146">
            <v>0</v>
          </cell>
          <cell r="CD146">
            <v>0</v>
          </cell>
          <cell r="CE146">
            <v>0</v>
          </cell>
          <cell r="CF146">
            <v>0</v>
          </cell>
          <cell r="CG146">
            <v>0</v>
          </cell>
          <cell r="CH146">
            <v>0</v>
          </cell>
          <cell r="CI146">
            <v>0</v>
          </cell>
          <cell r="CJ146">
            <v>0</v>
          </cell>
          <cell r="CK146">
            <v>0</v>
          </cell>
          <cell r="CL146">
            <v>0</v>
          </cell>
        </row>
        <row r="147">
          <cell r="A147" t="str">
            <v>4308010101.101</v>
          </cell>
          <cell r="B147" t="str">
            <v>รายได้ระหว่างหน่วยงาน-หน่วยงานรับเงินนอกงบประมาณจากกรมบัญชีกลาง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0</v>
          </cell>
          <cell r="BJ147">
            <v>0</v>
          </cell>
          <cell r="BK147">
            <v>0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0</v>
          </cell>
          <cell r="BZ147">
            <v>0</v>
          </cell>
          <cell r="CA147">
            <v>0</v>
          </cell>
          <cell r="CB147">
            <v>0</v>
          </cell>
          <cell r="CC147">
            <v>0</v>
          </cell>
          <cell r="CD147">
            <v>0</v>
          </cell>
          <cell r="CE147">
            <v>0</v>
          </cell>
          <cell r="CF147">
            <v>0</v>
          </cell>
          <cell r="CG147">
            <v>0</v>
          </cell>
          <cell r="CH147">
            <v>0</v>
          </cell>
          <cell r="CI147">
            <v>0</v>
          </cell>
          <cell r="CJ147">
            <v>0</v>
          </cell>
          <cell r="CK147">
            <v>0</v>
          </cell>
          <cell r="CL147">
            <v>0</v>
          </cell>
        </row>
        <row r="148">
          <cell r="A148" t="str">
            <v>4308010105.101</v>
          </cell>
          <cell r="B148" t="str">
            <v>รายได้ระหว่างหน่วยงาน-ปรับเงินฝากคลัง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0</v>
          </cell>
          <cell r="AQ148">
            <v>0</v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0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5819713.6799999997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0</v>
          </cell>
          <cell r="BZ148">
            <v>0</v>
          </cell>
          <cell r="CA148">
            <v>0</v>
          </cell>
          <cell r="CB148">
            <v>0</v>
          </cell>
          <cell r="CC148">
            <v>0</v>
          </cell>
          <cell r="CD148">
            <v>0</v>
          </cell>
          <cell r="CE148">
            <v>0</v>
          </cell>
          <cell r="CF148">
            <v>0</v>
          </cell>
          <cell r="CG148">
            <v>0</v>
          </cell>
          <cell r="CH148">
            <v>0</v>
          </cell>
          <cell r="CI148">
            <v>0</v>
          </cell>
          <cell r="CJ148">
            <v>0</v>
          </cell>
          <cell r="CK148">
            <v>0</v>
          </cell>
          <cell r="CL148">
            <v>0</v>
          </cell>
        </row>
        <row r="149">
          <cell r="A149" t="str">
            <v>4308010106.101</v>
          </cell>
          <cell r="B149" t="str">
            <v>รายได้ระหว่างหน่วยงาน-หน่วยงานรับเงินจากหน่วยงานอื่น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32047</v>
          </cell>
          <cell r="BC149">
            <v>0</v>
          </cell>
          <cell r="BD149">
            <v>2400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0</v>
          </cell>
          <cell r="BZ149">
            <v>0</v>
          </cell>
          <cell r="CA149">
            <v>0</v>
          </cell>
          <cell r="CB149">
            <v>0</v>
          </cell>
          <cell r="CC149">
            <v>0</v>
          </cell>
          <cell r="CD149">
            <v>0</v>
          </cell>
          <cell r="CE149">
            <v>0</v>
          </cell>
          <cell r="CF149">
            <v>0</v>
          </cell>
          <cell r="CG149">
            <v>0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</row>
        <row r="150">
          <cell r="A150" t="str">
            <v>4308010111.101</v>
          </cell>
          <cell r="B150" t="str">
            <v>รายได้ระหว่างหน่วยงาน - หน่วยงานรับเงินถอนคืนรายได้จากรัฐบาล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3653.3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0</v>
          </cell>
          <cell r="BZ150">
            <v>0</v>
          </cell>
          <cell r="CA150">
            <v>0</v>
          </cell>
          <cell r="CB150">
            <v>0</v>
          </cell>
          <cell r="CC150">
            <v>0</v>
          </cell>
          <cell r="CD150">
            <v>0</v>
          </cell>
          <cell r="CE150">
            <v>0</v>
          </cell>
          <cell r="CF150">
            <v>0</v>
          </cell>
          <cell r="CG150">
            <v>0</v>
          </cell>
          <cell r="CH150">
            <v>0</v>
          </cell>
          <cell r="CI150">
            <v>0</v>
          </cell>
          <cell r="CJ150">
            <v>0</v>
          </cell>
          <cell r="CK150">
            <v>0</v>
          </cell>
          <cell r="CL150">
            <v>0</v>
          </cell>
        </row>
        <row r="151">
          <cell r="A151" t="str">
            <v>4308010117.101</v>
          </cell>
          <cell r="B151" t="str">
            <v>รายได้ระหว่างหน่วยงาน -เงินทดรองราชการ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0</v>
          </cell>
          <cell r="BZ151">
            <v>0</v>
          </cell>
          <cell r="CA151">
            <v>0</v>
          </cell>
          <cell r="CB151">
            <v>0</v>
          </cell>
          <cell r="CC151">
            <v>0</v>
          </cell>
          <cell r="CD151">
            <v>0</v>
          </cell>
          <cell r="CE151">
            <v>0</v>
          </cell>
          <cell r="CF151">
            <v>0</v>
          </cell>
          <cell r="CG151">
            <v>0</v>
          </cell>
          <cell r="CH151">
            <v>0</v>
          </cell>
          <cell r="CI151">
            <v>0</v>
          </cell>
          <cell r="CJ151">
            <v>0</v>
          </cell>
          <cell r="CK151">
            <v>0</v>
          </cell>
          <cell r="CL151">
            <v>0</v>
          </cell>
        </row>
        <row r="152">
          <cell r="A152" t="str">
            <v>4308010118.101</v>
          </cell>
          <cell r="B152" t="str">
            <v>รายได้ระหว่างกัน-ภายในกรมเดียวกัน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0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0</v>
          </cell>
          <cell r="BZ152">
            <v>0</v>
          </cell>
          <cell r="CA152">
            <v>0</v>
          </cell>
          <cell r="CB152">
            <v>0</v>
          </cell>
          <cell r="CC152">
            <v>0</v>
          </cell>
          <cell r="CD152">
            <v>0</v>
          </cell>
          <cell r="CE152">
            <v>0</v>
          </cell>
          <cell r="CF152">
            <v>525720.80000000005</v>
          </cell>
          <cell r="CG152">
            <v>0</v>
          </cell>
          <cell r="CH152">
            <v>0</v>
          </cell>
          <cell r="CI152">
            <v>0</v>
          </cell>
          <cell r="CJ152">
            <v>0</v>
          </cell>
          <cell r="CK152">
            <v>0</v>
          </cell>
          <cell r="CL152">
            <v>0</v>
          </cell>
        </row>
        <row r="153">
          <cell r="A153" t="str">
            <v>4313010101.101</v>
          </cell>
          <cell r="B153" t="str">
            <v>หนี้สูญได้รับคืน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83234</v>
          </cell>
          <cell r="P153">
            <v>0</v>
          </cell>
          <cell r="Q153">
            <v>5593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5791</v>
          </cell>
          <cell r="Y153">
            <v>0</v>
          </cell>
          <cell r="Z153">
            <v>0</v>
          </cell>
          <cell r="AA153">
            <v>8687</v>
          </cell>
          <cell r="AB153">
            <v>13333</v>
          </cell>
          <cell r="AC153">
            <v>28643.06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8632.5</v>
          </cell>
          <cell r="AK153">
            <v>176811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9275</v>
          </cell>
          <cell r="AQ153">
            <v>0</v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41763.31</v>
          </cell>
          <cell r="BE153">
            <v>0</v>
          </cell>
          <cell r="BF153">
            <v>0</v>
          </cell>
          <cell r="BG153">
            <v>15469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0</v>
          </cell>
          <cell r="BZ153">
            <v>0</v>
          </cell>
          <cell r="CA153">
            <v>0</v>
          </cell>
          <cell r="CB153">
            <v>0</v>
          </cell>
          <cell r="CC153">
            <v>33282.300000000003</v>
          </cell>
          <cell r="CD153">
            <v>0</v>
          </cell>
          <cell r="CE153">
            <v>0</v>
          </cell>
          <cell r="CF153">
            <v>0</v>
          </cell>
          <cell r="CG153">
            <v>0</v>
          </cell>
          <cell r="CH153">
            <v>0</v>
          </cell>
          <cell r="CI153">
            <v>0</v>
          </cell>
          <cell r="CJ153">
            <v>0</v>
          </cell>
          <cell r="CK153">
            <v>0</v>
          </cell>
          <cell r="CL153">
            <v>0</v>
          </cell>
        </row>
        <row r="154">
          <cell r="A154" t="str">
            <v>4313010103.101</v>
          </cell>
          <cell r="B154" t="str">
            <v>รายได้ค่าปรับ</v>
          </cell>
          <cell r="C154">
            <v>30292.2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284140.78999999998</v>
          </cell>
          <cell r="J154">
            <v>210533.76000000001</v>
          </cell>
          <cell r="K154">
            <v>0</v>
          </cell>
          <cell r="L154">
            <v>0</v>
          </cell>
          <cell r="M154">
            <v>233.26</v>
          </cell>
          <cell r="N154">
            <v>0</v>
          </cell>
          <cell r="O154">
            <v>15151.5</v>
          </cell>
          <cell r="P154">
            <v>90074</v>
          </cell>
          <cell r="Q154">
            <v>969041.89</v>
          </cell>
          <cell r="R154">
            <v>267629.8</v>
          </cell>
          <cell r="S154">
            <v>0</v>
          </cell>
          <cell r="T154">
            <v>45128.78</v>
          </cell>
          <cell r="U154">
            <v>0</v>
          </cell>
          <cell r="V154">
            <v>0</v>
          </cell>
          <cell r="W154">
            <v>507340.7</v>
          </cell>
          <cell r="X154">
            <v>3128</v>
          </cell>
          <cell r="Y154">
            <v>0</v>
          </cell>
          <cell r="Z154">
            <v>17100</v>
          </cell>
          <cell r="AA154">
            <v>0</v>
          </cell>
          <cell r="AB154">
            <v>17630</v>
          </cell>
          <cell r="AC154">
            <v>1960</v>
          </cell>
          <cell r="AD154">
            <v>255788</v>
          </cell>
          <cell r="AE154">
            <v>0</v>
          </cell>
          <cell r="AF154">
            <v>0</v>
          </cell>
          <cell r="AG154">
            <v>4180</v>
          </cell>
          <cell r="AH154">
            <v>18750</v>
          </cell>
          <cell r="AI154">
            <v>0</v>
          </cell>
          <cell r="AJ154">
            <v>35802</v>
          </cell>
          <cell r="AK154">
            <v>837338.73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92427.74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84114.01</v>
          </cell>
          <cell r="BB154">
            <v>0</v>
          </cell>
          <cell r="BC154">
            <v>155852.18</v>
          </cell>
          <cell r="BD154">
            <v>0</v>
          </cell>
          <cell r="BE154">
            <v>0</v>
          </cell>
          <cell r="BF154">
            <v>0</v>
          </cell>
          <cell r="BG154">
            <v>328992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345018.43</v>
          </cell>
          <cell r="BM154">
            <v>55658.16</v>
          </cell>
          <cell r="BN154">
            <v>47433.279999999999</v>
          </cell>
          <cell r="BO154">
            <v>83142.92</v>
          </cell>
          <cell r="BP154">
            <v>0</v>
          </cell>
          <cell r="BQ154">
            <v>2516.64</v>
          </cell>
          <cell r="BR154">
            <v>2305521.75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225750</v>
          </cell>
          <cell r="CB154">
            <v>0</v>
          </cell>
          <cell r="CC154">
            <v>0</v>
          </cell>
          <cell r="CD154">
            <v>96596.78</v>
          </cell>
          <cell r="CE154">
            <v>118125.6</v>
          </cell>
          <cell r="CF154">
            <v>0</v>
          </cell>
          <cell r="CG154">
            <v>0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</row>
        <row r="155">
          <cell r="A155" t="str">
            <v>4313010199.101</v>
          </cell>
          <cell r="B155" t="str">
            <v>รายได้ค่าวัสดุ/อุปกรณ์/น้ำยา-หน่วยงานภาครัฐ</v>
          </cell>
          <cell r="C155">
            <v>235143.54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556950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122475.06</v>
          </cell>
          <cell r="W155">
            <v>49511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128711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554795.19999999995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25906.2</v>
          </cell>
          <cell r="AS155">
            <v>0</v>
          </cell>
          <cell r="AT155">
            <v>0</v>
          </cell>
          <cell r="AU155">
            <v>3885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7237140.7699999996</v>
          </cell>
          <cell r="BE155">
            <v>0</v>
          </cell>
          <cell r="BF155">
            <v>0</v>
          </cell>
          <cell r="BG155">
            <v>2735059.98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1281068.04</v>
          </cell>
          <cell r="BM155">
            <v>32474.05</v>
          </cell>
          <cell r="BN155">
            <v>33402.620000000003</v>
          </cell>
          <cell r="BO155">
            <v>0</v>
          </cell>
          <cell r="BP155">
            <v>0</v>
          </cell>
          <cell r="BQ155">
            <v>0</v>
          </cell>
          <cell r="BR155">
            <v>589297</v>
          </cell>
          <cell r="BS155">
            <v>0</v>
          </cell>
          <cell r="BT155">
            <v>0</v>
          </cell>
          <cell r="BU155">
            <v>478703</v>
          </cell>
          <cell r="BV155">
            <v>0</v>
          </cell>
          <cell r="BW155">
            <v>0</v>
          </cell>
          <cell r="BX155">
            <v>0</v>
          </cell>
          <cell r="BY155">
            <v>0</v>
          </cell>
          <cell r="BZ155">
            <v>0</v>
          </cell>
          <cell r="CA155">
            <v>0</v>
          </cell>
          <cell r="CB155">
            <v>0</v>
          </cell>
          <cell r="CC155">
            <v>0</v>
          </cell>
          <cell r="CD155">
            <v>0</v>
          </cell>
          <cell r="CE155">
            <v>0</v>
          </cell>
          <cell r="CF155">
            <v>0</v>
          </cell>
          <cell r="CG155">
            <v>0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</row>
        <row r="156">
          <cell r="A156" t="str">
            <v>4313010199.102</v>
          </cell>
          <cell r="B156" t="str">
            <v>รายได้ค่าวัสดุ/อุปกรณ์/น้ำยา-บุคคลภายนอก</v>
          </cell>
          <cell r="C156">
            <v>67022.559999999998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121190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447260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228</v>
          </cell>
          <cell r="AQ156">
            <v>0</v>
          </cell>
          <cell r="AR156">
            <v>3200</v>
          </cell>
          <cell r="AS156">
            <v>0</v>
          </cell>
          <cell r="AT156">
            <v>0</v>
          </cell>
          <cell r="AU156">
            <v>0</v>
          </cell>
          <cell r="AV156">
            <v>0</v>
          </cell>
          <cell r="AW156">
            <v>1500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407416</v>
          </cell>
          <cell r="BD156">
            <v>115081</v>
          </cell>
          <cell r="BE156">
            <v>0</v>
          </cell>
          <cell r="BF156">
            <v>0</v>
          </cell>
          <cell r="BG156">
            <v>38570</v>
          </cell>
          <cell r="BH156">
            <v>0</v>
          </cell>
          <cell r="BI156">
            <v>1917</v>
          </cell>
          <cell r="BJ156">
            <v>1750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284470</v>
          </cell>
          <cell r="BS156">
            <v>0</v>
          </cell>
          <cell r="BT156">
            <v>0</v>
          </cell>
          <cell r="BU156">
            <v>4000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0</v>
          </cell>
          <cell r="CA156">
            <v>0</v>
          </cell>
          <cell r="CB156">
            <v>0</v>
          </cell>
          <cell r="CC156">
            <v>0</v>
          </cell>
          <cell r="CD156">
            <v>0</v>
          </cell>
          <cell r="CE156">
            <v>0</v>
          </cell>
          <cell r="CF156">
            <v>0</v>
          </cell>
          <cell r="CG156">
            <v>0</v>
          </cell>
          <cell r="CH156">
            <v>0</v>
          </cell>
          <cell r="CI156">
            <v>0</v>
          </cell>
          <cell r="CJ156">
            <v>0</v>
          </cell>
          <cell r="CK156">
            <v>0</v>
          </cell>
          <cell r="CL156">
            <v>0</v>
          </cell>
        </row>
        <row r="157">
          <cell r="A157" t="str">
            <v>4313010199.105</v>
          </cell>
          <cell r="B157" t="str">
            <v>รายได้ค่าใบรับรองแพทย์</v>
          </cell>
          <cell r="C157">
            <v>0</v>
          </cell>
          <cell r="D157">
            <v>77305</v>
          </cell>
          <cell r="E157">
            <v>53800</v>
          </cell>
          <cell r="F157">
            <v>85080</v>
          </cell>
          <cell r="G157">
            <v>0</v>
          </cell>
          <cell r="H157">
            <v>67760</v>
          </cell>
          <cell r="I157">
            <v>0</v>
          </cell>
          <cell r="J157">
            <v>61060</v>
          </cell>
          <cell r="K157">
            <v>67510</v>
          </cell>
          <cell r="L157">
            <v>47763</v>
          </cell>
          <cell r="M157">
            <v>78700</v>
          </cell>
          <cell r="N157">
            <v>11170</v>
          </cell>
          <cell r="O157">
            <v>406400</v>
          </cell>
          <cell r="P157">
            <v>264800</v>
          </cell>
          <cell r="Q157">
            <v>301300</v>
          </cell>
          <cell r="R157">
            <v>0</v>
          </cell>
          <cell r="S157">
            <v>327104</v>
          </cell>
          <cell r="T157">
            <v>0</v>
          </cell>
          <cell r="U157">
            <v>186500</v>
          </cell>
          <cell r="V157">
            <v>27005</v>
          </cell>
          <cell r="W157">
            <v>174900</v>
          </cell>
          <cell r="X157">
            <v>67410</v>
          </cell>
          <cell r="Y157">
            <v>262441</v>
          </cell>
          <cell r="Z157">
            <v>0</v>
          </cell>
          <cell r="AA157">
            <v>35050</v>
          </cell>
          <cell r="AB157">
            <v>78050</v>
          </cell>
          <cell r="AC157">
            <v>0</v>
          </cell>
          <cell r="AD157">
            <v>44900</v>
          </cell>
          <cell r="AE157">
            <v>231140</v>
          </cell>
          <cell r="AF157">
            <v>73600</v>
          </cell>
          <cell r="AG157">
            <v>179870</v>
          </cell>
          <cell r="AH157">
            <v>207050</v>
          </cell>
          <cell r="AI157">
            <v>26900</v>
          </cell>
          <cell r="AJ157">
            <v>213950</v>
          </cell>
          <cell r="AK157">
            <v>108430</v>
          </cell>
          <cell r="AL157">
            <v>22528</v>
          </cell>
          <cell r="AM157">
            <v>0</v>
          </cell>
          <cell r="AN157">
            <v>1800</v>
          </cell>
          <cell r="AO157">
            <v>0</v>
          </cell>
          <cell r="AP157">
            <v>122750</v>
          </cell>
          <cell r="AQ157">
            <v>0</v>
          </cell>
          <cell r="AR157">
            <v>68010</v>
          </cell>
          <cell r="AS157">
            <v>61600</v>
          </cell>
          <cell r="AT157">
            <v>126060</v>
          </cell>
          <cell r="AU157">
            <v>138041</v>
          </cell>
          <cell r="AV157">
            <v>89650</v>
          </cell>
          <cell r="AW157">
            <v>75640</v>
          </cell>
          <cell r="AX157">
            <v>89350</v>
          </cell>
          <cell r="AY157">
            <v>0</v>
          </cell>
          <cell r="AZ157">
            <v>300</v>
          </cell>
          <cell r="BA157">
            <v>0</v>
          </cell>
          <cell r="BB157">
            <v>39700</v>
          </cell>
          <cell r="BC157">
            <v>0</v>
          </cell>
          <cell r="BD157">
            <v>140000</v>
          </cell>
          <cell r="BE157">
            <v>78400</v>
          </cell>
          <cell r="BF157">
            <v>4100</v>
          </cell>
          <cell r="BG157">
            <v>87790</v>
          </cell>
          <cell r="BH157">
            <v>56540</v>
          </cell>
          <cell r="BI157">
            <v>46450</v>
          </cell>
          <cell r="BJ157">
            <v>170220</v>
          </cell>
          <cell r="BK157">
            <v>88090</v>
          </cell>
          <cell r="BL157">
            <v>0</v>
          </cell>
          <cell r="BM157">
            <v>0</v>
          </cell>
          <cell r="BN157">
            <v>79850</v>
          </cell>
          <cell r="BO157">
            <v>87500</v>
          </cell>
          <cell r="BP157">
            <v>138160</v>
          </cell>
          <cell r="BQ157">
            <v>0</v>
          </cell>
          <cell r="BR157">
            <v>0</v>
          </cell>
          <cell r="BS157">
            <v>173476</v>
          </cell>
          <cell r="BT157">
            <v>49110</v>
          </cell>
          <cell r="BU157">
            <v>0</v>
          </cell>
          <cell r="BV157">
            <v>20830</v>
          </cell>
          <cell r="BW157">
            <v>0</v>
          </cell>
          <cell r="BX157">
            <v>11950</v>
          </cell>
          <cell r="BY157">
            <v>95285</v>
          </cell>
          <cell r="BZ157">
            <v>121541</v>
          </cell>
          <cell r="CA157">
            <v>41290</v>
          </cell>
          <cell r="CB157">
            <v>79962</v>
          </cell>
          <cell r="CC157">
            <v>39540</v>
          </cell>
          <cell r="CD157">
            <v>30270</v>
          </cell>
          <cell r="CE157">
            <v>254695</v>
          </cell>
          <cell r="CF157">
            <v>3550</v>
          </cell>
          <cell r="CG157">
            <v>71030</v>
          </cell>
          <cell r="CH157">
            <v>88620</v>
          </cell>
          <cell r="CI157">
            <v>27005</v>
          </cell>
          <cell r="CJ157">
            <v>164463</v>
          </cell>
          <cell r="CK157">
            <v>31557</v>
          </cell>
          <cell r="CL157">
            <v>30560</v>
          </cell>
        </row>
        <row r="158">
          <cell r="A158" t="str">
            <v>4313010199.108</v>
          </cell>
          <cell r="B158" t="str">
            <v>รายได้จากเงินโครงการผลิตแพทย์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24843000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G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</row>
        <row r="159">
          <cell r="A159" t="str">
            <v>4313010199.109</v>
          </cell>
          <cell r="B159" t="str">
            <v>รายได้จากโครงการผลิตบุคลากรทางการแพทย์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204846</v>
          </cell>
          <cell r="V159">
            <v>0</v>
          </cell>
          <cell r="W159">
            <v>15250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10000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39600</v>
          </cell>
          <cell r="BS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65000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G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</row>
        <row r="160">
          <cell r="A160" t="str">
            <v>4313010199.110</v>
          </cell>
          <cell r="B160" t="str">
            <v>รายได้ลักษณะอื่น</v>
          </cell>
          <cell r="C160">
            <v>2166576.62</v>
          </cell>
          <cell r="D160">
            <v>60377.56</v>
          </cell>
          <cell r="E160">
            <v>175791.28</v>
          </cell>
          <cell r="F160">
            <v>176816</v>
          </cell>
          <cell r="G160">
            <v>113267.37</v>
          </cell>
          <cell r="H160">
            <v>21000</v>
          </cell>
          <cell r="I160">
            <v>25913</v>
          </cell>
          <cell r="J160">
            <v>90152.03</v>
          </cell>
          <cell r="K160">
            <v>54573</v>
          </cell>
          <cell r="L160">
            <v>12394</v>
          </cell>
          <cell r="M160">
            <v>47420.45</v>
          </cell>
          <cell r="N160">
            <v>9319.11</v>
          </cell>
          <cell r="O160">
            <v>2323348.16</v>
          </cell>
          <cell r="P160">
            <v>155004</v>
          </cell>
          <cell r="Q160">
            <v>10800</v>
          </cell>
          <cell r="R160">
            <v>18665</v>
          </cell>
          <cell r="S160">
            <v>11020</v>
          </cell>
          <cell r="T160">
            <v>171957.32</v>
          </cell>
          <cell r="U160">
            <v>48508.78</v>
          </cell>
          <cell r="V160">
            <v>151481.70000000001</v>
          </cell>
          <cell r="W160">
            <v>150066</v>
          </cell>
          <cell r="X160">
            <v>42826</v>
          </cell>
          <cell r="Y160">
            <v>8691</v>
          </cell>
          <cell r="Z160">
            <v>45904.47</v>
          </cell>
          <cell r="AA160">
            <v>13000</v>
          </cell>
          <cell r="AB160">
            <v>47748</v>
          </cell>
          <cell r="AC160">
            <v>116375.17</v>
          </cell>
          <cell r="AD160">
            <v>93232.23</v>
          </cell>
          <cell r="AE160">
            <v>146873.39000000001</v>
          </cell>
          <cell r="AF160">
            <v>0</v>
          </cell>
          <cell r="AG160">
            <v>238854.5</v>
          </cell>
          <cell r="AH160">
            <v>609518</v>
          </cell>
          <cell r="AI160">
            <v>4200</v>
          </cell>
          <cell r="AJ160">
            <v>1800</v>
          </cell>
          <cell r="AK160">
            <v>990846.15</v>
          </cell>
          <cell r="AL160">
            <v>191443</v>
          </cell>
          <cell r="AM160">
            <v>2043.94</v>
          </cell>
          <cell r="AN160">
            <v>126440.67</v>
          </cell>
          <cell r="AO160">
            <v>551909.06000000006</v>
          </cell>
          <cell r="AP160">
            <v>45540</v>
          </cell>
          <cell r="AQ160">
            <v>55402</v>
          </cell>
          <cell r="AR160">
            <v>1817778.27</v>
          </cell>
          <cell r="AS160">
            <v>18351.13</v>
          </cell>
          <cell r="AT160">
            <v>2945196.25</v>
          </cell>
          <cell r="AU160">
            <v>39450</v>
          </cell>
          <cell r="AV160">
            <v>152135.91</v>
          </cell>
          <cell r="AW160">
            <v>288721.33</v>
          </cell>
          <cell r="AX160">
            <v>227815</v>
          </cell>
          <cell r="AY160">
            <v>96599.03</v>
          </cell>
          <cell r="AZ160">
            <v>46571.08</v>
          </cell>
          <cell r="BA160">
            <v>2742283.4</v>
          </cell>
          <cell r="BB160">
            <v>1143</v>
          </cell>
          <cell r="BC160">
            <v>227792.46</v>
          </cell>
          <cell r="BD160">
            <v>20807</v>
          </cell>
          <cell r="BE160">
            <v>92642.5</v>
          </cell>
          <cell r="BF160">
            <v>129024.9</v>
          </cell>
          <cell r="BG160">
            <v>557561.48</v>
          </cell>
          <cell r="BH160">
            <v>0</v>
          </cell>
          <cell r="BI160">
            <v>12738.21</v>
          </cell>
          <cell r="BJ160">
            <v>24865</v>
          </cell>
          <cell r="BK160">
            <v>2727</v>
          </cell>
          <cell r="BL160">
            <v>1074917.6599999999</v>
          </cell>
          <cell r="BM160">
            <v>811638.75</v>
          </cell>
          <cell r="BN160">
            <v>330734.12</v>
          </cell>
          <cell r="BO160">
            <v>569536</v>
          </cell>
          <cell r="BP160">
            <v>89139.94</v>
          </cell>
          <cell r="BQ160">
            <v>21858.9</v>
          </cell>
          <cell r="BR160">
            <v>2707244.03</v>
          </cell>
          <cell r="BS160">
            <v>1231330.8400000001</v>
          </cell>
          <cell r="BT160">
            <v>315395</v>
          </cell>
          <cell r="BU160">
            <v>1416258.18</v>
          </cell>
          <cell r="BV160">
            <v>284800</v>
          </cell>
          <cell r="BW160">
            <v>31774.51</v>
          </cell>
          <cell r="BX160">
            <v>8863.2800000000007</v>
          </cell>
          <cell r="BY160">
            <v>40081.339999999997</v>
          </cell>
          <cell r="BZ160">
            <v>33922.089999999997</v>
          </cell>
          <cell r="CA160">
            <v>5400</v>
          </cell>
          <cell r="CB160">
            <v>9388.3799999999992</v>
          </cell>
          <cell r="CC160">
            <v>120274.55</v>
          </cell>
          <cell r="CD160">
            <v>31506.97</v>
          </cell>
          <cell r="CE160">
            <v>703632</v>
          </cell>
          <cell r="CF160">
            <v>15426.98</v>
          </cell>
          <cell r="CG160">
            <v>26334</v>
          </cell>
          <cell r="CH160">
            <v>1597.07</v>
          </cell>
          <cell r="CI160">
            <v>0</v>
          </cell>
          <cell r="CJ160">
            <v>372517</v>
          </cell>
          <cell r="CK160">
            <v>9664.92</v>
          </cell>
          <cell r="CL160">
            <v>102480.2</v>
          </cell>
        </row>
        <row r="161">
          <cell r="A161" t="str">
            <v>4313010199.113</v>
          </cell>
          <cell r="B161" t="str">
            <v>รายได้ค่าธรรมเนียม</v>
          </cell>
          <cell r="C161">
            <v>235218.62</v>
          </cell>
          <cell r="D161">
            <v>600</v>
          </cell>
          <cell r="E161">
            <v>0</v>
          </cell>
          <cell r="F161">
            <v>0</v>
          </cell>
          <cell r="G161">
            <v>0</v>
          </cell>
          <cell r="H161">
            <v>200</v>
          </cell>
          <cell r="I161">
            <v>0</v>
          </cell>
          <cell r="J161">
            <v>0</v>
          </cell>
          <cell r="K161">
            <v>7520</v>
          </cell>
          <cell r="L161">
            <v>0</v>
          </cell>
          <cell r="M161">
            <v>28600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88257</v>
          </cell>
          <cell r="T161">
            <v>0</v>
          </cell>
          <cell r="U161">
            <v>0</v>
          </cell>
          <cell r="V161">
            <v>11800</v>
          </cell>
          <cell r="W161">
            <v>0</v>
          </cell>
          <cell r="X161">
            <v>50</v>
          </cell>
          <cell r="Y161">
            <v>20220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270</v>
          </cell>
          <cell r="AK161">
            <v>0</v>
          </cell>
          <cell r="AL161">
            <v>2000</v>
          </cell>
          <cell r="AM161">
            <v>0</v>
          </cell>
          <cell r="AN161">
            <v>9000</v>
          </cell>
          <cell r="AO161">
            <v>0</v>
          </cell>
          <cell r="AP161">
            <v>1500</v>
          </cell>
          <cell r="AQ161">
            <v>600</v>
          </cell>
          <cell r="AR161">
            <v>61100</v>
          </cell>
          <cell r="AS161">
            <v>300</v>
          </cell>
          <cell r="AT161">
            <v>0</v>
          </cell>
          <cell r="AU161">
            <v>2460</v>
          </cell>
          <cell r="AV161">
            <v>0</v>
          </cell>
          <cell r="AW161">
            <v>0</v>
          </cell>
          <cell r="AX161">
            <v>11200</v>
          </cell>
          <cell r="AY161">
            <v>3400</v>
          </cell>
          <cell r="AZ161">
            <v>0</v>
          </cell>
          <cell r="BA161">
            <v>0</v>
          </cell>
          <cell r="BB161">
            <v>0</v>
          </cell>
          <cell r="BC161">
            <v>21305.56</v>
          </cell>
          <cell r="BD161">
            <v>30</v>
          </cell>
          <cell r="BE161">
            <v>0</v>
          </cell>
          <cell r="BF161">
            <v>3700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25185</v>
          </cell>
          <cell r="BP161">
            <v>20750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8</v>
          </cell>
          <cell r="BV161">
            <v>0</v>
          </cell>
          <cell r="BW161">
            <v>0</v>
          </cell>
          <cell r="BX161">
            <v>0</v>
          </cell>
          <cell r="BY161">
            <v>0</v>
          </cell>
          <cell r="BZ161">
            <v>0</v>
          </cell>
          <cell r="CA161">
            <v>1300</v>
          </cell>
          <cell r="CB161">
            <v>0</v>
          </cell>
          <cell r="CC161">
            <v>0</v>
          </cell>
          <cell r="CD161">
            <v>0</v>
          </cell>
          <cell r="CE161">
            <v>0</v>
          </cell>
          <cell r="CF161">
            <v>600</v>
          </cell>
          <cell r="CG161">
            <v>0</v>
          </cell>
          <cell r="CH161">
            <v>0</v>
          </cell>
          <cell r="CI161">
            <v>0</v>
          </cell>
          <cell r="CJ161">
            <v>0</v>
          </cell>
          <cell r="CK161">
            <v>0</v>
          </cell>
          <cell r="CL161">
            <v>0</v>
          </cell>
        </row>
        <row r="162">
          <cell r="A162" t="str">
            <v>4313010199.114</v>
          </cell>
          <cell r="B162" t="str">
            <v>รายได้อื่น-สินค้ารับโอนจาก สสจ./ รพศ./รพท./รพช./รพ.สต.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75000</v>
          </cell>
          <cell r="AQ162">
            <v>0</v>
          </cell>
          <cell r="AR162">
            <v>0</v>
          </cell>
          <cell r="AS162">
            <v>0</v>
          </cell>
          <cell r="AT162">
            <v>129524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293095.37</v>
          </cell>
          <cell r="AZ162">
            <v>0</v>
          </cell>
          <cell r="BA162">
            <v>0</v>
          </cell>
          <cell r="BB162">
            <v>208002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E162">
            <v>0</v>
          </cell>
          <cell r="CF162">
            <v>0</v>
          </cell>
          <cell r="CG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</row>
        <row r="163">
          <cell r="A163" t="str">
            <v>4313010199.115</v>
          </cell>
          <cell r="B163" t="str">
            <v>รายได้อื่น-วัสดุรับโอนจาก สสจ./รพศ./รพท./รพช./รพ.สต.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0</v>
          </cell>
          <cell r="BZ163">
            <v>0</v>
          </cell>
          <cell r="CA163">
            <v>213822.73</v>
          </cell>
          <cell r="CB163">
            <v>0</v>
          </cell>
          <cell r="CC163">
            <v>0</v>
          </cell>
          <cell r="CD163">
            <v>0</v>
          </cell>
          <cell r="CE163">
            <v>0</v>
          </cell>
          <cell r="CF163">
            <v>0</v>
          </cell>
          <cell r="CG163">
            <v>0</v>
          </cell>
          <cell r="CH163">
            <v>0</v>
          </cell>
          <cell r="CI163">
            <v>0</v>
          </cell>
          <cell r="CJ163">
            <v>0</v>
          </cell>
          <cell r="CK163">
            <v>0</v>
          </cell>
          <cell r="CL163">
            <v>0</v>
          </cell>
        </row>
        <row r="164">
          <cell r="A164" t="str">
            <v>4313010199.116</v>
          </cell>
          <cell r="B164" t="str">
            <v>รายได้อื่น-ครุภัณฑ์ ที่ดินและสิ่งก่อสร้างรับโอนจาก สสจ./รพศ./รพท./รพช./รพ.สต.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6590000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915920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6063920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5150500</v>
          </cell>
          <cell r="BE164">
            <v>917500</v>
          </cell>
          <cell r="BF164">
            <v>0</v>
          </cell>
          <cell r="BG164">
            <v>22192442.989999998</v>
          </cell>
          <cell r="BH164">
            <v>0</v>
          </cell>
          <cell r="BI164">
            <v>0</v>
          </cell>
          <cell r="BJ164">
            <v>2488200</v>
          </cell>
          <cell r="BK164">
            <v>0</v>
          </cell>
          <cell r="BL164">
            <v>0</v>
          </cell>
          <cell r="BM164">
            <v>10784974.58</v>
          </cell>
          <cell r="BN164">
            <v>1668500</v>
          </cell>
          <cell r="BO164">
            <v>12492000</v>
          </cell>
          <cell r="BP164">
            <v>7319500</v>
          </cell>
          <cell r="BQ164">
            <v>16449800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0</v>
          </cell>
          <cell r="BW164">
            <v>0</v>
          </cell>
          <cell r="BX164">
            <v>0</v>
          </cell>
          <cell r="BY164">
            <v>0</v>
          </cell>
          <cell r="BZ164">
            <v>0</v>
          </cell>
          <cell r="CA164">
            <v>0</v>
          </cell>
          <cell r="CB164">
            <v>1617900</v>
          </cell>
          <cell r="CC164">
            <v>4448900</v>
          </cell>
          <cell r="CD164">
            <v>0</v>
          </cell>
          <cell r="CE164">
            <v>0</v>
          </cell>
          <cell r="CF164">
            <v>0</v>
          </cell>
          <cell r="CG164">
            <v>0</v>
          </cell>
          <cell r="CH164">
            <v>0</v>
          </cell>
          <cell r="CI164">
            <v>0</v>
          </cell>
          <cell r="CJ164">
            <v>0</v>
          </cell>
          <cell r="CK164">
            <v>0</v>
          </cell>
          <cell r="CL164">
            <v>0</v>
          </cell>
        </row>
        <row r="165">
          <cell r="A165" t="str">
            <v>4313010199.117</v>
          </cell>
          <cell r="B165" t="str">
            <v>รายได้อื่น-เงินนอกงบประมาณรับโอนจาก สสจ./รพศ./รพท./รพช./รพ.สต.</v>
          </cell>
          <cell r="C165">
            <v>86076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394881</v>
          </cell>
          <cell r="I165">
            <v>280000</v>
          </cell>
          <cell r="J165">
            <v>4932</v>
          </cell>
          <cell r="K165">
            <v>149900</v>
          </cell>
          <cell r="L165">
            <v>0</v>
          </cell>
          <cell r="M165">
            <v>152000</v>
          </cell>
          <cell r="N165">
            <v>13121000</v>
          </cell>
          <cell r="O165">
            <v>0</v>
          </cell>
          <cell r="P165">
            <v>0</v>
          </cell>
          <cell r="Q165">
            <v>11700</v>
          </cell>
          <cell r="R165">
            <v>0</v>
          </cell>
          <cell r="S165">
            <v>4000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57000</v>
          </cell>
          <cell r="Y165">
            <v>25580</v>
          </cell>
          <cell r="Z165">
            <v>2880</v>
          </cell>
          <cell r="AA165">
            <v>62000</v>
          </cell>
          <cell r="AB165">
            <v>97000</v>
          </cell>
          <cell r="AC165">
            <v>60000</v>
          </cell>
          <cell r="AD165">
            <v>811520</v>
          </cell>
          <cell r="AE165">
            <v>0</v>
          </cell>
          <cell r="AF165">
            <v>72000</v>
          </cell>
          <cell r="AG165">
            <v>0</v>
          </cell>
          <cell r="AH165">
            <v>140000</v>
          </cell>
          <cell r="AI165">
            <v>1000596</v>
          </cell>
          <cell r="AJ165">
            <v>92000</v>
          </cell>
          <cell r="AK165">
            <v>115586</v>
          </cell>
          <cell r="AL165">
            <v>0</v>
          </cell>
          <cell r="AM165">
            <v>60680</v>
          </cell>
          <cell r="AN165">
            <v>0</v>
          </cell>
          <cell r="AO165">
            <v>1237792</v>
          </cell>
          <cell r="AP165">
            <v>31220</v>
          </cell>
          <cell r="AQ165">
            <v>37850</v>
          </cell>
          <cell r="AR165">
            <v>0</v>
          </cell>
          <cell r="AS165">
            <v>17850</v>
          </cell>
          <cell r="AT165">
            <v>0</v>
          </cell>
          <cell r="AU165">
            <v>138820</v>
          </cell>
          <cell r="AV165">
            <v>541520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2601200</v>
          </cell>
          <cell r="BB165">
            <v>54904</v>
          </cell>
          <cell r="BC165">
            <v>0</v>
          </cell>
          <cell r="BD165">
            <v>0</v>
          </cell>
          <cell r="BE165">
            <v>0</v>
          </cell>
          <cell r="BF165">
            <v>40000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567559.03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1271186</v>
          </cell>
          <cell r="BX165">
            <v>0</v>
          </cell>
          <cell r="BY165">
            <v>0</v>
          </cell>
          <cell r="BZ165">
            <v>0</v>
          </cell>
          <cell r="CA165">
            <v>2278195</v>
          </cell>
          <cell r="CB165">
            <v>0</v>
          </cell>
          <cell r="CC165">
            <v>2544661.2400000002</v>
          </cell>
          <cell r="CD165">
            <v>3539.67</v>
          </cell>
          <cell r="CE165">
            <v>0</v>
          </cell>
          <cell r="CF165">
            <v>0</v>
          </cell>
          <cell r="CG165">
            <v>520000</v>
          </cell>
          <cell r="CH165">
            <v>0</v>
          </cell>
          <cell r="CI165">
            <v>0</v>
          </cell>
          <cell r="CJ165">
            <v>500000</v>
          </cell>
          <cell r="CK165">
            <v>0</v>
          </cell>
          <cell r="CL165">
            <v>0</v>
          </cell>
        </row>
        <row r="166">
          <cell r="A166" t="str">
            <v>4313010199.118</v>
          </cell>
          <cell r="B166" t="str">
            <v>รายได้อื่น-เงินงบประมาณงบลงทุน รับโอนจาก สสจ./รพศ./รพท./รพช./รพ.สต.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915920</v>
          </cell>
          <cell r="J166">
            <v>0</v>
          </cell>
          <cell r="K166">
            <v>0</v>
          </cell>
          <cell r="L166">
            <v>0</v>
          </cell>
          <cell r="M166">
            <v>16038920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918000</v>
          </cell>
          <cell r="Y166">
            <v>0</v>
          </cell>
          <cell r="Z166">
            <v>0</v>
          </cell>
          <cell r="AA166">
            <v>918000</v>
          </cell>
          <cell r="AB166">
            <v>918000</v>
          </cell>
          <cell r="AC166">
            <v>0</v>
          </cell>
          <cell r="AD166">
            <v>23619231</v>
          </cell>
          <cell r="AE166">
            <v>0</v>
          </cell>
          <cell r="AF166">
            <v>0</v>
          </cell>
          <cell r="AG166">
            <v>0</v>
          </cell>
          <cell r="AH166">
            <v>1801850</v>
          </cell>
          <cell r="AI166">
            <v>918000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810000</v>
          </cell>
          <cell r="AT166">
            <v>0</v>
          </cell>
          <cell r="AU166">
            <v>0</v>
          </cell>
          <cell r="AV166">
            <v>0</v>
          </cell>
          <cell r="AW166">
            <v>928000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1998000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S166">
            <v>0</v>
          </cell>
          <cell r="BT166">
            <v>459000</v>
          </cell>
          <cell r="BU166">
            <v>47745880</v>
          </cell>
          <cell r="BV166">
            <v>797150</v>
          </cell>
          <cell r="BW166">
            <v>0</v>
          </cell>
          <cell r="BX166">
            <v>12326296</v>
          </cell>
          <cell r="BY166">
            <v>380000</v>
          </cell>
          <cell r="BZ166">
            <v>5494200</v>
          </cell>
          <cell r="CA166">
            <v>0</v>
          </cell>
          <cell r="CB166">
            <v>7370000</v>
          </cell>
          <cell r="CC166">
            <v>0</v>
          </cell>
          <cell r="CD166">
            <v>1994900</v>
          </cell>
          <cell r="CE166">
            <v>1996000</v>
          </cell>
          <cell r="CF166">
            <v>0</v>
          </cell>
          <cell r="CG166">
            <v>0</v>
          </cell>
          <cell r="CH166">
            <v>1378000</v>
          </cell>
          <cell r="CI166">
            <v>0</v>
          </cell>
          <cell r="CJ166">
            <v>6889900</v>
          </cell>
          <cell r="CK166">
            <v>5702400</v>
          </cell>
          <cell r="CL166">
            <v>0</v>
          </cell>
        </row>
        <row r="167">
          <cell r="A167" t="str">
            <v>4313010199.119</v>
          </cell>
          <cell r="B167" t="str">
            <v>รายได้อื่น-เงินงบประมาณงบดำเนินงานรับโอนจาก สสจ./รพศ./รพท./รพช. /รพ.สต.</v>
          </cell>
          <cell r="C167">
            <v>1823130.98</v>
          </cell>
          <cell r="D167">
            <v>324500</v>
          </cell>
          <cell r="E167">
            <v>856381.94</v>
          </cell>
          <cell r="F167">
            <v>2666180.1</v>
          </cell>
          <cell r="G167">
            <v>1116026</v>
          </cell>
          <cell r="H167">
            <v>1113600</v>
          </cell>
          <cell r="I167">
            <v>1075115</v>
          </cell>
          <cell r="J167">
            <v>2768466</v>
          </cell>
          <cell r="K167">
            <v>2401262.52</v>
          </cell>
          <cell r="L167">
            <v>70816</v>
          </cell>
          <cell r="M167">
            <v>6966074.3700000001</v>
          </cell>
          <cell r="N167">
            <v>305602</v>
          </cell>
          <cell r="O167">
            <v>4960</v>
          </cell>
          <cell r="P167">
            <v>2229022</v>
          </cell>
          <cell r="Q167">
            <v>2517942</v>
          </cell>
          <cell r="R167">
            <v>1898597.82</v>
          </cell>
          <cell r="S167">
            <v>1850100</v>
          </cell>
          <cell r="T167">
            <v>3826297</v>
          </cell>
          <cell r="U167">
            <v>1300422</v>
          </cell>
          <cell r="V167">
            <v>1507352.25</v>
          </cell>
          <cell r="W167">
            <v>158958</v>
          </cell>
          <cell r="X167">
            <v>2586162</v>
          </cell>
          <cell r="Y167">
            <v>2090577</v>
          </cell>
          <cell r="Z167">
            <v>1931118</v>
          </cell>
          <cell r="AA167">
            <v>1165354.26</v>
          </cell>
          <cell r="AB167">
            <v>3691334.81</v>
          </cell>
          <cell r="AC167">
            <v>384000</v>
          </cell>
          <cell r="AD167">
            <v>12271760</v>
          </cell>
          <cell r="AE167">
            <v>3352462.9</v>
          </cell>
          <cell r="AF167">
            <v>2679373.5</v>
          </cell>
          <cell r="AG167">
            <v>1500492</v>
          </cell>
          <cell r="AH167">
            <v>6984112.5499999998</v>
          </cell>
          <cell r="AI167">
            <v>1186000</v>
          </cell>
          <cell r="AJ167">
            <v>2880833.11</v>
          </cell>
          <cell r="AK167">
            <v>914500</v>
          </cell>
          <cell r="AL167">
            <v>2008246</v>
          </cell>
          <cell r="AM167">
            <v>2865981.9</v>
          </cell>
          <cell r="AN167">
            <v>3541973.61</v>
          </cell>
          <cell r="AO167">
            <v>2202880</v>
          </cell>
          <cell r="AP167">
            <v>1974641.1</v>
          </cell>
          <cell r="AQ167">
            <v>1363707</v>
          </cell>
          <cell r="AR167">
            <v>4696152</v>
          </cell>
          <cell r="AS167">
            <v>2133196</v>
          </cell>
          <cell r="AT167">
            <v>3256315</v>
          </cell>
          <cell r="AU167">
            <v>3343604</v>
          </cell>
          <cell r="AV167">
            <v>2393459.98</v>
          </cell>
          <cell r="AW167">
            <v>1998000</v>
          </cell>
          <cell r="AX167">
            <v>3800275.75</v>
          </cell>
          <cell r="AY167">
            <v>851695</v>
          </cell>
          <cell r="AZ167">
            <v>2233046</v>
          </cell>
          <cell r="BA167">
            <v>12048821.619999999</v>
          </cell>
          <cell r="BB167">
            <v>3123473.98</v>
          </cell>
          <cell r="BC167">
            <v>0</v>
          </cell>
          <cell r="BD167">
            <v>4987000</v>
          </cell>
          <cell r="BE167">
            <v>2026627.85</v>
          </cell>
          <cell r="BF167">
            <v>2205059</v>
          </cell>
          <cell r="BG167">
            <v>10318693</v>
          </cell>
          <cell r="BH167">
            <v>1173502</v>
          </cell>
          <cell r="BI167">
            <v>1131154</v>
          </cell>
          <cell r="BJ167">
            <v>1815377</v>
          </cell>
          <cell r="BK167">
            <v>1152610.33</v>
          </cell>
          <cell r="BL167">
            <v>124227.58</v>
          </cell>
          <cell r="BM167">
            <v>5151202.9400000004</v>
          </cell>
          <cell r="BN167">
            <v>3322268.54</v>
          </cell>
          <cell r="BO167">
            <v>5613805.54</v>
          </cell>
          <cell r="BP167">
            <v>5898465.3600000003</v>
          </cell>
          <cell r="BQ167">
            <v>2986553.54</v>
          </cell>
          <cell r="BR167">
            <v>0</v>
          </cell>
          <cell r="BS167">
            <v>2629024</v>
          </cell>
          <cell r="BT167">
            <v>2618143.21</v>
          </cell>
          <cell r="BU167">
            <v>16976407.420000002</v>
          </cell>
          <cell r="BV167">
            <v>784137</v>
          </cell>
          <cell r="BW167">
            <v>2279887.4</v>
          </cell>
          <cell r="BX167">
            <v>6615723</v>
          </cell>
          <cell r="BY167">
            <v>2457830</v>
          </cell>
          <cell r="BZ167">
            <v>1752443.5</v>
          </cell>
          <cell r="CA167">
            <v>2598915.5</v>
          </cell>
          <cell r="CB167">
            <v>2170720</v>
          </cell>
          <cell r="CC167">
            <v>5661259</v>
          </cell>
          <cell r="CD167">
            <v>5548530</v>
          </cell>
          <cell r="CE167">
            <v>5788860.7800000003</v>
          </cell>
          <cell r="CF167">
            <v>1009718.36</v>
          </cell>
          <cell r="CG167">
            <v>2945811.93</v>
          </cell>
          <cell r="CH167">
            <v>3031405</v>
          </cell>
          <cell r="CI167">
            <v>3033838.5</v>
          </cell>
          <cell r="CJ167">
            <v>4245117</v>
          </cell>
          <cell r="CK167">
            <v>1049278.54</v>
          </cell>
          <cell r="CL167">
            <v>1536411.82</v>
          </cell>
        </row>
        <row r="168">
          <cell r="A168" t="str">
            <v>4313010199.120</v>
          </cell>
          <cell r="B168" t="str">
            <v>รายได้อื่น-เงินงบประมาณงบอุดหนุนรับโอนจาก สสจ./รพศ. /รพท./รพช. /รพ.สต</v>
          </cell>
          <cell r="C168">
            <v>0</v>
          </cell>
          <cell r="D168">
            <v>60000</v>
          </cell>
          <cell r="E168">
            <v>490244.14</v>
          </cell>
          <cell r="F168">
            <v>92642.86</v>
          </cell>
          <cell r="G168">
            <v>0</v>
          </cell>
          <cell r="H168">
            <v>7032.02</v>
          </cell>
          <cell r="I168">
            <v>0</v>
          </cell>
          <cell r="J168">
            <v>116731.6</v>
          </cell>
          <cell r="K168">
            <v>0</v>
          </cell>
          <cell r="L168">
            <v>459050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101360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50631</v>
          </cell>
          <cell r="AO168">
            <v>0</v>
          </cell>
          <cell r="AP168">
            <v>0</v>
          </cell>
          <cell r="AQ168">
            <v>148500</v>
          </cell>
          <cell r="AR168">
            <v>396706</v>
          </cell>
          <cell r="AS168">
            <v>0</v>
          </cell>
          <cell r="AT168">
            <v>121240</v>
          </cell>
          <cell r="AU168">
            <v>22000</v>
          </cell>
          <cell r="AV168">
            <v>28462.5</v>
          </cell>
          <cell r="AW168">
            <v>118800</v>
          </cell>
          <cell r="AX168">
            <v>0</v>
          </cell>
          <cell r="AY168">
            <v>30659</v>
          </cell>
          <cell r="AZ168">
            <v>120178.61</v>
          </cell>
          <cell r="BA168">
            <v>0</v>
          </cell>
          <cell r="BB168">
            <v>0</v>
          </cell>
          <cell r="BC168">
            <v>0</v>
          </cell>
          <cell r="BD168">
            <v>161172.06</v>
          </cell>
          <cell r="BE168">
            <v>0</v>
          </cell>
          <cell r="BF168">
            <v>0</v>
          </cell>
          <cell r="BG168">
            <v>0</v>
          </cell>
          <cell r="BH168">
            <v>42192.14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100000</v>
          </cell>
          <cell r="BV168">
            <v>0</v>
          </cell>
          <cell r="BW168">
            <v>0</v>
          </cell>
          <cell r="BX168">
            <v>0</v>
          </cell>
          <cell r="BY168">
            <v>0</v>
          </cell>
          <cell r="BZ168">
            <v>0</v>
          </cell>
          <cell r="CA168">
            <v>0</v>
          </cell>
          <cell r="CB168">
            <v>0</v>
          </cell>
          <cell r="CC168">
            <v>0</v>
          </cell>
          <cell r="CD168">
            <v>0</v>
          </cell>
          <cell r="CE168">
            <v>0</v>
          </cell>
          <cell r="CF168">
            <v>0</v>
          </cell>
          <cell r="CG168">
            <v>11251.24</v>
          </cell>
          <cell r="CH168">
            <v>0</v>
          </cell>
          <cell r="CI168">
            <v>0</v>
          </cell>
          <cell r="CJ168">
            <v>0</v>
          </cell>
          <cell r="CK168">
            <v>0</v>
          </cell>
          <cell r="CL168">
            <v>0</v>
          </cell>
        </row>
        <row r="169">
          <cell r="A169" t="str">
            <v>4313010199.121</v>
          </cell>
          <cell r="B169" t="str">
            <v>รายได้อื่น-เงินงบประมาณงบรายจ่ายอื่นรับโอนจาก สสจ./รพศ. /รพท./รพช. /รพ.สต.</v>
          </cell>
          <cell r="C169">
            <v>0</v>
          </cell>
          <cell r="D169">
            <v>0</v>
          </cell>
          <cell r="E169">
            <v>5000</v>
          </cell>
          <cell r="F169">
            <v>243080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475832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24691.41</v>
          </cell>
          <cell r="AB169">
            <v>0</v>
          </cell>
          <cell r="AC169">
            <v>15747</v>
          </cell>
          <cell r="AD169">
            <v>7740</v>
          </cell>
          <cell r="AE169">
            <v>12618</v>
          </cell>
          <cell r="AF169">
            <v>0</v>
          </cell>
          <cell r="AG169">
            <v>0</v>
          </cell>
          <cell r="AH169">
            <v>0</v>
          </cell>
          <cell r="AI169">
            <v>642657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57920</v>
          </cell>
          <cell r="AS169">
            <v>0</v>
          </cell>
          <cell r="AT169">
            <v>0</v>
          </cell>
          <cell r="AU169">
            <v>0</v>
          </cell>
          <cell r="AV169">
            <v>544079.41</v>
          </cell>
          <cell r="AW169">
            <v>31600</v>
          </cell>
          <cell r="AX169">
            <v>0</v>
          </cell>
          <cell r="AY169">
            <v>130670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0</v>
          </cell>
          <cell r="BL169">
            <v>333500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0</v>
          </cell>
          <cell r="BZ169">
            <v>0</v>
          </cell>
          <cell r="CA169">
            <v>0</v>
          </cell>
          <cell r="CB169">
            <v>0</v>
          </cell>
          <cell r="CC169">
            <v>0</v>
          </cell>
          <cell r="CD169">
            <v>0</v>
          </cell>
          <cell r="CE169">
            <v>0</v>
          </cell>
          <cell r="CF169">
            <v>0</v>
          </cell>
          <cell r="CG169">
            <v>0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</row>
        <row r="170">
          <cell r="A170" t="str">
            <v>4313010199.122</v>
          </cell>
          <cell r="B170" t="str">
            <v>รายได้อื่น-เงินงบประมาณงบกลางรับโอนจาก สสจ./รพศ. /รพท./รพช. /รพ.สต.</v>
          </cell>
          <cell r="C170">
            <v>0</v>
          </cell>
          <cell r="D170">
            <v>179117.5</v>
          </cell>
          <cell r="E170">
            <v>781658</v>
          </cell>
          <cell r="F170">
            <v>384549</v>
          </cell>
          <cell r="G170">
            <v>181100</v>
          </cell>
          <cell r="H170">
            <v>0</v>
          </cell>
          <cell r="I170">
            <v>1150223.25</v>
          </cell>
          <cell r="J170">
            <v>660531</v>
          </cell>
          <cell r="K170">
            <v>426152</v>
          </cell>
          <cell r="L170">
            <v>359832</v>
          </cell>
          <cell r="M170">
            <v>657772</v>
          </cell>
          <cell r="N170">
            <v>0</v>
          </cell>
          <cell r="O170">
            <v>0</v>
          </cell>
          <cell r="P170">
            <v>183565</v>
          </cell>
          <cell r="Q170">
            <v>306248</v>
          </cell>
          <cell r="R170">
            <v>434614.25</v>
          </cell>
          <cell r="S170">
            <v>313572.25</v>
          </cell>
          <cell r="T170">
            <v>129515</v>
          </cell>
          <cell r="U170">
            <v>98662.25</v>
          </cell>
          <cell r="V170">
            <v>80163</v>
          </cell>
          <cell r="W170">
            <v>0</v>
          </cell>
          <cell r="X170">
            <v>127031</v>
          </cell>
          <cell r="Y170">
            <v>193780</v>
          </cell>
          <cell r="Z170">
            <v>135538</v>
          </cell>
          <cell r="AA170">
            <v>93452</v>
          </cell>
          <cell r="AB170">
            <v>278538.5</v>
          </cell>
          <cell r="AC170">
            <v>0</v>
          </cell>
          <cell r="AD170">
            <v>576768</v>
          </cell>
          <cell r="AE170">
            <v>159940</v>
          </cell>
          <cell r="AF170">
            <v>162481.75</v>
          </cell>
          <cell r="AG170">
            <v>87471.23</v>
          </cell>
          <cell r="AH170">
            <v>164653.75</v>
          </cell>
          <cell r="AI170">
            <v>310827</v>
          </cell>
          <cell r="AJ170">
            <v>100193</v>
          </cell>
          <cell r="AK170">
            <v>287070</v>
          </cell>
          <cell r="AL170">
            <v>216973</v>
          </cell>
          <cell r="AM170">
            <v>121689</v>
          </cell>
          <cell r="AN170">
            <v>601115.56999999995</v>
          </cell>
          <cell r="AO170">
            <v>517316</v>
          </cell>
          <cell r="AP170">
            <v>250418.5</v>
          </cell>
          <cell r="AQ170">
            <v>1215430.25</v>
          </cell>
          <cell r="AR170">
            <v>512139.5</v>
          </cell>
          <cell r="AS170">
            <v>224891</v>
          </cell>
          <cell r="AT170">
            <v>317792</v>
          </cell>
          <cell r="AU170">
            <v>318816.75</v>
          </cell>
          <cell r="AV170">
            <v>827045.5</v>
          </cell>
          <cell r="AW170">
            <v>158395</v>
          </cell>
          <cell r="AX170">
            <v>454129</v>
          </cell>
          <cell r="AY170">
            <v>686074.5</v>
          </cell>
          <cell r="AZ170">
            <v>761964</v>
          </cell>
          <cell r="BA170">
            <v>677013.25</v>
          </cell>
          <cell r="BB170">
            <v>81694.5</v>
          </cell>
          <cell r="BC170">
            <v>0</v>
          </cell>
          <cell r="BD170">
            <v>839661</v>
          </cell>
          <cell r="BE170">
            <v>1081121.5</v>
          </cell>
          <cell r="BF170">
            <v>137896</v>
          </cell>
          <cell r="BG170">
            <v>1074314</v>
          </cell>
          <cell r="BH170">
            <v>152397</v>
          </cell>
          <cell r="BI170">
            <v>9462</v>
          </cell>
          <cell r="BJ170">
            <v>60284</v>
          </cell>
          <cell r="BK170">
            <v>49706</v>
          </cell>
          <cell r="BL170">
            <v>0</v>
          </cell>
          <cell r="BM170">
            <v>372338</v>
          </cell>
          <cell r="BN170">
            <v>144119</v>
          </cell>
          <cell r="BO170">
            <v>442429</v>
          </cell>
          <cell r="BP170">
            <v>235670</v>
          </cell>
          <cell r="BQ170">
            <v>78688</v>
          </cell>
          <cell r="BR170">
            <v>0</v>
          </cell>
          <cell r="BS170">
            <v>96027</v>
          </cell>
          <cell r="BT170">
            <v>413238.5</v>
          </cell>
          <cell r="BU170">
            <v>530121.75</v>
          </cell>
          <cell r="BV170">
            <v>411862.5</v>
          </cell>
          <cell r="BW170">
            <v>193730.5</v>
          </cell>
          <cell r="BX170">
            <v>424731.25</v>
          </cell>
          <cell r="BY170">
            <v>218678.5</v>
          </cell>
          <cell r="BZ170">
            <v>66257</v>
          </cell>
          <cell r="CA170">
            <v>86790.5</v>
          </cell>
          <cell r="CB170">
            <v>244564</v>
          </cell>
          <cell r="CC170">
            <v>356604.25</v>
          </cell>
          <cell r="CD170">
            <v>111289.25</v>
          </cell>
          <cell r="CE170">
            <v>281913</v>
          </cell>
          <cell r="CF170">
            <v>196970.15</v>
          </cell>
          <cell r="CG170">
            <v>205133.5</v>
          </cell>
          <cell r="CH170">
            <v>29075</v>
          </cell>
          <cell r="CI170">
            <v>445541.41</v>
          </cell>
          <cell r="CJ170">
            <v>322968.5</v>
          </cell>
          <cell r="CK170">
            <v>31870.5</v>
          </cell>
          <cell r="CL170">
            <v>56625.75</v>
          </cell>
        </row>
        <row r="171">
          <cell r="A171" t="str">
            <v>4313010199.202</v>
          </cell>
          <cell r="B171" t="str">
            <v>รายได้ค่าธรรมเนียม UC</v>
          </cell>
          <cell r="C171">
            <v>1564660</v>
          </cell>
          <cell r="D171">
            <v>403641</v>
          </cell>
          <cell r="E171">
            <v>528756</v>
          </cell>
          <cell r="F171">
            <v>420606</v>
          </cell>
          <cell r="G171">
            <v>215244</v>
          </cell>
          <cell r="H171">
            <v>374520</v>
          </cell>
          <cell r="I171">
            <v>0</v>
          </cell>
          <cell r="J171">
            <v>624818</v>
          </cell>
          <cell r="K171">
            <v>0</v>
          </cell>
          <cell r="L171">
            <v>100223</v>
          </cell>
          <cell r="M171">
            <v>829920</v>
          </cell>
          <cell r="N171">
            <v>0</v>
          </cell>
          <cell r="O171">
            <v>704030</v>
          </cell>
          <cell r="P171">
            <v>726078</v>
          </cell>
          <cell r="Q171">
            <v>592770</v>
          </cell>
          <cell r="R171">
            <v>1018263</v>
          </cell>
          <cell r="S171">
            <v>673045</v>
          </cell>
          <cell r="T171">
            <v>623520</v>
          </cell>
          <cell r="U171">
            <v>503227</v>
          </cell>
          <cell r="V171">
            <v>212470</v>
          </cell>
          <cell r="W171">
            <v>2776940</v>
          </cell>
          <cell r="X171">
            <v>359730</v>
          </cell>
          <cell r="Y171">
            <v>758860</v>
          </cell>
          <cell r="Z171">
            <v>621224</v>
          </cell>
          <cell r="AA171">
            <v>149190</v>
          </cell>
          <cell r="AB171">
            <v>324120</v>
          </cell>
          <cell r="AC171">
            <v>198030</v>
          </cell>
          <cell r="AD171">
            <v>945010</v>
          </cell>
          <cell r="AE171">
            <v>362048</v>
          </cell>
          <cell r="AF171">
            <v>270267</v>
          </cell>
          <cell r="AG171">
            <v>527760</v>
          </cell>
          <cell r="AH171">
            <v>806490</v>
          </cell>
          <cell r="AI171">
            <v>369021</v>
          </cell>
          <cell r="AJ171">
            <v>332780</v>
          </cell>
          <cell r="AK171">
            <v>2687094</v>
          </cell>
          <cell r="AL171">
            <v>186981</v>
          </cell>
          <cell r="AM171">
            <v>218986</v>
          </cell>
          <cell r="AN171">
            <v>488549</v>
          </cell>
          <cell r="AO171">
            <v>505470</v>
          </cell>
          <cell r="AP171">
            <v>404599</v>
          </cell>
          <cell r="AQ171">
            <v>109750</v>
          </cell>
          <cell r="AR171">
            <v>1242546</v>
          </cell>
          <cell r="AS171">
            <v>417260</v>
          </cell>
          <cell r="AT171">
            <v>750466</v>
          </cell>
          <cell r="AU171">
            <v>561999</v>
          </cell>
          <cell r="AV171">
            <v>240513</v>
          </cell>
          <cell r="AW171">
            <v>229638</v>
          </cell>
          <cell r="AX171">
            <v>469680</v>
          </cell>
          <cell r="AY171">
            <v>0</v>
          </cell>
          <cell r="AZ171">
            <v>266585</v>
          </cell>
          <cell r="BA171">
            <v>0</v>
          </cell>
          <cell r="BB171">
            <v>248572</v>
          </cell>
          <cell r="BC171">
            <v>2076913</v>
          </cell>
          <cell r="BD171">
            <v>843830</v>
          </cell>
          <cell r="BE171">
            <v>87810</v>
          </cell>
          <cell r="BF171">
            <v>450126</v>
          </cell>
          <cell r="BG171">
            <v>1414476</v>
          </cell>
          <cell r="BH171">
            <v>311172.65000000002</v>
          </cell>
          <cell r="BI171">
            <v>155430</v>
          </cell>
          <cell r="BJ171">
            <v>417786</v>
          </cell>
          <cell r="BK171">
            <v>297104</v>
          </cell>
          <cell r="BL171">
            <v>554094</v>
          </cell>
          <cell r="BM171">
            <v>842657</v>
          </cell>
          <cell r="BN171">
            <v>427615</v>
          </cell>
          <cell r="BO171">
            <v>856431</v>
          </cell>
          <cell r="BP171">
            <v>620670</v>
          </cell>
          <cell r="BQ171">
            <v>0</v>
          </cell>
          <cell r="BR171">
            <v>2906381</v>
          </cell>
          <cell r="BS171">
            <v>707840</v>
          </cell>
          <cell r="BT171">
            <v>510133</v>
          </cell>
          <cell r="BU171">
            <v>1019936</v>
          </cell>
          <cell r="BV171">
            <v>80310</v>
          </cell>
          <cell r="BW171">
            <v>462232</v>
          </cell>
          <cell r="BX171">
            <v>1276520</v>
          </cell>
          <cell r="BY171">
            <v>365564</v>
          </cell>
          <cell r="BZ171">
            <v>317591</v>
          </cell>
          <cell r="CA171">
            <v>538713</v>
          </cell>
          <cell r="CB171">
            <v>870550</v>
          </cell>
          <cell r="CC171">
            <v>948120</v>
          </cell>
          <cell r="CD171">
            <v>733991</v>
          </cell>
          <cell r="CE171">
            <v>1475607</v>
          </cell>
          <cell r="CF171">
            <v>492743</v>
          </cell>
          <cell r="CG171">
            <v>332473</v>
          </cell>
          <cell r="CH171">
            <v>238110</v>
          </cell>
          <cell r="CI171">
            <v>410562</v>
          </cell>
          <cell r="CJ171">
            <v>1108477</v>
          </cell>
          <cell r="CK171">
            <v>315660</v>
          </cell>
          <cell r="CL171">
            <v>246152</v>
          </cell>
        </row>
        <row r="172">
          <cell r="A172" t="str">
            <v>5101010101.101</v>
          </cell>
          <cell r="B172" t="str">
            <v>เงินเดือนข้าราชการ(บริการ)</v>
          </cell>
          <cell r="C172">
            <v>188755528.16999999</v>
          </cell>
          <cell r="D172">
            <v>22575376.02</v>
          </cell>
          <cell r="E172">
            <v>26935712.899999999</v>
          </cell>
          <cell r="F172">
            <v>29785937.739999998</v>
          </cell>
          <cell r="G172">
            <v>13417188.07</v>
          </cell>
          <cell r="H172">
            <v>32388887.739999998</v>
          </cell>
          <cell r="I172">
            <v>33071490.329999998</v>
          </cell>
          <cell r="J172">
            <v>35814976.07</v>
          </cell>
          <cell r="K172">
            <v>22112332.09</v>
          </cell>
          <cell r="L172">
            <v>18693893.640000001</v>
          </cell>
          <cell r="M172">
            <v>58918048.159999996</v>
          </cell>
          <cell r="N172">
            <v>81400</v>
          </cell>
          <cell r="O172">
            <v>66079773.280000001</v>
          </cell>
          <cell r="P172">
            <v>19119096.850000001</v>
          </cell>
          <cell r="Q172">
            <v>22866937.399999999</v>
          </cell>
          <cell r="R172">
            <v>34041825.009999998</v>
          </cell>
          <cell r="S172">
            <v>24001399.34</v>
          </cell>
          <cell r="T172">
            <v>16777554.390000001</v>
          </cell>
          <cell r="U172">
            <v>20596304.879999999</v>
          </cell>
          <cell r="V172">
            <v>9848927</v>
          </cell>
          <cell r="W172">
            <v>207324749.68000001</v>
          </cell>
          <cell r="X172">
            <v>19875576.280000001</v>
          </cell>
          <cell r="Y172">
            <v>30468855.870000001</v>
          </cell>
          <cell r="Z172">
            <v>19545346.440000001</v>
          </cell>
          <cell r="AA172">
            <v>9968353.2200000007</v>
          </cell>
          <cell r="AB172">
            <v>18781087.739999998</v>
          </cell>
          <cell r="AC172">
            <v>20039526.77</v>
          </cell>
          <cell r="AD172">
            <v>56795358.390000001</v>
          </cell>
          <cell r="AE172">
            <v>23485780.289999999</v>
          </cell>
          <cell r="AF172">
            <v>18458256.77</v>
          </cell>
          <cell r="AG172">
            <v>20176287.07</v>
          </cell>
          <cell r="AH172">
            <v>38194958.350000001</v>
          </cell>
          <cell r="AI172">
            <v>15509081.93</v>
          </cell>
          <cell r="AJ172">
            <v>8549564.1699999999</v>
          </cell>
          <cell r="AK172">
            <v>287087677.63</v>
          </cell>
          <cell r="AL172">
            <v>19347328.699999999</v>
          </cell>
          <cell r="AM172">
            <v>15159098.060000001</v>
          </cell>
          <cell r="AN172">
            <v>43275763.710000001</v>
          </cell>
          <cell r="AO172">
            <v>42113750.649999999</v>
          </cell>
          <cell r="AP172">
            <v>24494207.100000001</v>
          </cell>
          <cell r="AQ172">
            <v>10920510</v>
          </cell>
          <cell r="AR172">
            <v>44503553.850000001</v>
          </cell>
          <cell r="AS172">
            <v>18097319.440000001</v>
          </cell>
          <cell r="AT172">
            <v>25025294.5</v>
          </cell>
          <cell r="AU172">
            <v>41580744.579999998</v>
          </cell>
          <cell r="AV172">
            <v>19224612.899999999</v>
          </cell>
          <cell r="AW172">
            <v>13128515.029999999</v>
          </cell>
          <cell r="AX172">
            <v>27269341.129999999</v>
          </cell>
          <cell r="AY172">
            <v>15532508.810000001</v>
          </cell>
          <cell r="AZ172">
            <v>15059428.060000001</v>
          </cell>
          <cell r="BA172">
            <v>79840039.269999996</v>
          </cell>
          <cell r="BB172">
            <v>16338602.9</v>
          </cell>
          <cell r="BC172">
            <v>191591561.88999999</v>
          </cell>
          <cell r="BD172">
            <v>49101267.039999999</v>
          </cell>
          <cell r="BE172">
            <v>21421151.670000002</v>
          </cell>
          <cell r="BF172">
            <v>14424323.859999999</v>
          </cell>
          <cell r="BG172">
            <v>90814896.609999999</v>
          </cell>
          <cell r="BH172">
            <v>14081714.84</v>
          </cell>
          <cell r="BI172">
            <v>3826324.75</v>
          </cell>
          <cell r="BJ172">
            <v>7708673.21</v>
          </cell>
          <cell r="BK172">
            <v>5623989.2599999998</v>
          </cell>
          <cell r="BL172">
            <v>113638901.7</v>
          </cell>
          <cell r="BM172">
            <v>35934132.020000003</v>
          </cell>
          <cell r="BN172">
            <v>22941218.350000001</v>
          </cell>
          <cell r="BO172">
            <v>40325619.950000003</v>
          </cell>
          <cell r="BP172">
            <v>25745777.129999999</v>
          </cell>
          <cell r="BQ172">
            <v>13511965.85</v>
          </cell>
          <cell r="BR172">
            <v>432486579.23000002</v>
          </cell>
          <cell r="BS172">
            <v>33615830.960000001</v>
          </cell>
          <cell r="BT172">
            <v>19841832.780000001</v>
          </cell>
          <cell r="BU172">
            <v>68925923.680000007</v>
          </cell>
          <cell r="BV172">
            <v>7820717.2599999998</v>
          </cell>
          <cell r="BW172">
            <v>20460704.449999999</v>
          </cell>
          <cell r="BX172">
            <v>52141704.560000002</v>
          </cell>
          <cell r="BY172">
            <v>20884657.739999998</v>
          </cell>
          <cell r="BZ172">
            <v>14127215.16</v>
          </cell>
          <cell r="CA172">
            <v>18700687.739999998</v>
          </cell>
          <cell r="CB172">
            <v>25788900.32</v>
          </cell>
          <cell r="CC172">
            <v>48558024.509999998</v>
          </cell>
          <cell r="CD172">
            <v>26691360.370000001</v>
          </cell>
          <cell r="CE172">
            <v>41984757.100000001</v>
          </cell>
          <cell r="CF172">
            <v>16986781.129999999</v>
          </cell>
          <cell r="CG172">
            <v>17972149.48</v>
          </cell>
          <cell r="CH172">
            <v>11881485.68</v>
          </cell>
          <cell r="CI172">
            <v>15085292.42</v>
          </cell>
          <cell r="CJ172">
            <v>44356806.670000002</v>
          </cell>
          <cell r="CK172">
            <v>4300302.62</v>
          </cell>
          <cell r="CL172">
            <v>3833649.11</v>
          </cell>
        </row>
        <row r="173">
          <cell r="A173" t="str">
            <v>5101010101.102</v>
          </cell>
          <cell r="B173" t="str">
            <v>เงินเดือนข้าราชการ(สนับสนุน)</v>
          </cell>
          <cell r="C173">
            <v>0</v>
          </cell>
          <cell r="D173">
            <v>1326785</v>
          </cell>
          <cell r="E173">
            <v>775800</v>
          </cell>
          <cell r="F173">
            <v>960460</v>
          </cell>
          <cell r="G173">
            <v>416130</v>
          </cell>
          <cell r="H173">
            <v>1379660</v>
          </cell>
          <cell r="I173">
            <v>1910860</v>
          </cell>
          <cell r="J173">
            <v>1387260</v>
          </cell>
          <cell r="K173">
            <v>2458190</v>
          </cell>
          <cell r="L173">
            <v>1088300</v>
          </cell>
          <cell r="M173">
            <v>2856650</v>
          </cell>
          <cell r="N173">
            <v>11500</v>
          </cell>
          <cell r="O173">
            <v>5658048.5199999996</v>
          </cell>
          <cell r="P173">
            <v>1184510</v>
          </cell>
          <cell r="Q173">
            <v>1259130</v>
          </cell>
          <cell r="R173">
            <v>1194470</v>
          </cell>
          <cell r="S173">
            <v>860140</v>
          </cell>
          <cell r="T173">
            <v>868000</v>
          </cell>
          <cell r="U173">
            <v>1074458.5</v>
          </cell>
          <cell r="V173">
            <v>722113.87</v>
          </cell>
          <cell r="W173">
            <v>6281212.2300000004</v>
          </cell>
          <cell r="X173">
            <v>818860</v>
          </cell>
          <cell r="Y173">
            <v>2538260</v>
          </cell>
          <cell r="Z173">
            <v>871850</v>
          </cell>
          <cell r="AA173">
            <v>1438860</v>
          </cell>
          <cell r="AB173">
            <v>798660</v>
          </cell>
          <cell r="AC173">
            <v>1031440</v>
          </cell>
          <cell r="AD173">
            <v>3927460</v>
          </cell>
          <cell r="AE173">
            <v>1226690</v>
          </cell>
          <cell r="AF173">
            <v>1172040</v>
          </cell>
          <cell r="AG173">
            <v>449220</v>
          </cell>
          <cell r="AH173">
            <v>2081060</v>
          </cell>
          <cell r="AI173">
            <v>4030080</v>
          </cell>
          <cell r="AJ173">
            <v>617207.1</v>
          </cell>
          <cell r="AK173">
            <v>14720854</v>
          </cell>
          <cell r="AL173">
            <v>1437760</v>
          </cell>
          <cell r="AM173">
            <v>2393040</v>
          </cell>
          <cell r="AN173">
            <v>3164780</v>
          </cell>
          <cell r="AO173">
            <v>1755100</v>
          </cell>
          <cell r="AP173">
            <v>1698589.33</v>
          </cell>
          <cell r="AQ173">
            <v>591970</v>
          </cell>
          <cell r="AR173">
            <v>4665100</v>
          </cell>
          <cell r="AS173">
            <v>2971200</v>
          </cell>
          <cell r="AT173">
            <v>2480869.0299999998</v>
          </cell>
          <cell r="AU173">
            <v>1723360</v>
          </cell>
          <cell r="AV173">
            <v>1593890</v>
          </cell>
          <cell r="AW173">
            <v>1342672.58</v>
          </cell>
          <cell r="AX173">
            <v>1611130</v>
          </cell>
          <cell r="AY173">
            <v>1539780</v>
          </cell>
          <cell r="AZ173">
            <v>912970</v>
          </cell>
          <cell r="BA173">
            <v>4049160</v>
          </cell>
          <cell r="BB173">
            <v>835140</v>
          </cell>
          <cell r="BC173">
            <v>12389078.52</v>
          </cell>
          <cell r="BD173">
            <v>5068901.62</v>
          </cell>
          <cell r="BE173">
            <v>1616683.33</v>
          </cell>
          <cell r="BF173">
            <v>607900</v>
          </cell>
          <cell r="BG173">
            <v>2558370</v>
          </cell>
          <cell r="BH173">
            <v>0</v>
          </cell>
          <cell r="BI173">
            <v>0</v>
          </cell>
          <cell r="BJ173">
            <v>399840</v>
          </cell>
          <cell r="BK173">
            <v>40250</v>
          </cell>
          <cell r="BL173">
            <v>8821610</v>
          </cell>
          <cell r="BM173">
            <v>2309170</v>
          </cell>
          <cell r="BN173">
            <v>1440030</v>
          </cell>
          <cell r="BO173">
            <v>1846500</v>
          </cell>
          <cell r="BP173">
            <v>1589761.33</v>
          </cell>
          <cell r="BQ173">
            <v>1175960</v>
          </cell>
          <cell r="BR173">
            <v>66184189.659999996</v>
          </cell>
          <cell r="BS173">
            <v>1385700</v>
          </cell>
          <cell r="BT173">
            <v>11835620</v>
          </cell>
          <cell r="BU173">
            <v>4897920</v>
          </cell>
          <cell r="BV173">
            <v>336540</v>
          </cell>
          <cell r="BW173">
            <v>3689280</v>
          </cell>
          <cell r="BX173">
            <v>4539900</v>
          </cell>
          <cell r="BY173">
            <v>1087080</v>
          </cell>
          <cell r="BZ173">
            <v>1703180</v>
          </cell>
          <cell r="CA173">
            <v>1887900</v>
          </cell>
          <cell r="CB173">
            <v>3790661.94</v>
          </cell>
          <cell r="CC173">
            <v>2202370</v>
          </cell>
          <cell r="CD173">
            <v>3478180</v>
          </cell>
          <cell r="CE173">
            <v>1848590</v>
          </cell>
          <cell r="CF173">
            <v>1223400</v>
          </cell>
          <cell r="CG173">
            <v>2155972.2599999998</v>
          </cell>
          <cell r="CH173">
            <v>496210</v>
          </cell>
          <cell r="CI173">
            <v>1406890</v>
          </cell>
          <cell r="CJ173">
            <v>2480820</v>
          </cell>
          <cell r="CK173">
            <v>310400</v>
          </cell>
          <cell r="CL173">
            <v>1895945</v>
          </cell>
        </row>
        <row r="174">
          <cell r="A174" t="str">
            <v>5101010103.101</v>
          </cell>
          <cell r="B174" t="str">
            <v>เงินประจำตำแหน่งระดับสูง/ระดับ กลาง(สนับสนุน)</v>
          </cell>
          <cell r="C174">
            <v>120000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100000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100333.33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18200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20000</v>
          </cell>
          <cell r="BB174">
            <v>0</v>
          </cell>
          <cell r="BC174">
            <v>120000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  <cell r="BL174">
            <v>119600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237600</v>
          </cell>
          <cell r="BX174">
            <v>0</v>
          </cell>
          <cell r="BY174">
            <v>0</v>
          </cell>
          <cell r="BZ174">
            <v>0</v>
          </cell>
          <cell r="CA174">
            <v>178200</v>
          </cell>
          <cell r="CB174">
            <v>0</v>
          </cell>
          <cell r="CC174">
            <v>0</v>
          </cell>
          <cell r="CD174">
            <v>0</v>
          </cell>
          <cell r="CE174">
            <v>0</v>
          </cell>
          <cell r="CF174">
            <v>0</v>
          </cell>
          <cell r="CG174">
            <v>138600</v>
          </cell>
          <cell r="CH174">
            <v>0</v>
          </cell>
          <cell r="CI174">
            <v>0</v>
          </cell>
          <cell r="CJ174">
            <v>113700</v>
          </cell>
          <cell r="CK174">
            <v>0</v>
          </cell>
          <cell r="CL174">
            <v>0</v>
          </cell>
        </row>
        <row r="175">
          <cell r="A175" t="str">
            <v>5101010103.102</v>
          </cell>
          <cell r="B175" t="str">
            <v>เงินประจำตำแหน่งวิชาชีพเฉพาะ(บริการ)</v>
          </cell>
          <cell r="C175">
            <v>12795875.16</v>
          </cell>
          <cell r="D175">
            <v>1328690.31</v>
          </cell>
          <cell r="E175">
            <v>1562400</v>
          </cell>
          <cell r="F175">
            <v>1970703.23</v>
          </cell>
          <cell r="G175">
            <v>754554.84</v>
          </cell>
          <cell r="H175">
            <v>1963500</v>
          </cell>
          <cell r="I175">
            <v>1335600</v>
          </cell>
          <cell r="J175">
            <v>1665096.77</v>
          </cell>
          <cell r="K175">
            <v>1541400</v>
          </cell>
          <cell r="L175">
            <v>1194922.58</v>
          </cell>
          <cell r="M175">
            <v>4002464.51</v>
          </cell>
          <cell r="N175">
            <v>0</v>
          </cell>
          <cell r="O175">
            <v>3128465.38</v>
          </cell>
          <cell r="P175">
            <v>924000</v>
          </cell>
          <cell r="Q175">
            <v>639100</v>
          </cell>
          <cell r="R175">
            <v>1369200</v>
          </cell>
          <cell r="S175">
            <v>679406.45</v>
          </cell>
          <cell r="T175">
            <v>803600</v>
          </cell>
          <cell r="U175">
            <v>646800</v>
          </cell>
          <cell r="V175">
            <v>447412.9</v>
          </cell>
          <cell r="W175">
            <v>11774188.18</v>
          </cell>
          <cell r="X175">
            <v>1170656.67</v>
          </cell>
          <cell r="Y175">
            <v>1513400</v>
          </cell>
          <cell r="Z175">
            <v>796600</v>
          </cell>
          <cell r="AA175">
            <v>438900</v>
          </cell>
          <cell r="AB175">
            <v>1129266.67</v>
          </cell>
          <cell r="AC175">
            <v>1251040</v>
          </cell>
          <cell r="AD175">
            <v>3424533.87</v>
          </cell>
          <cell r="AE175">
            <v>1475254.84</v>
          </cell>
          <cell r="AF175">
            <v>903203.23</v>
          </cell>
          <cell r="AG175">
            <v>866577.42</v>
          </cell>
          <cell r="AH175">
            <v>1738800</v>
          </cell>
          <cell r="AI175">
            <v>1159967.73</v>
          </cell>
          <cell r="AJ175">
            <v>613041.93999999994</v>
          </cell>
          <cell r="AK175">
            <v>19451425.390000001</v>
          </cell>
          <cell r="AL175">
            <v>1232756.45</v>
          </cell>
          <cell r="AM175">
            <v>851200</v>
          </cell>
          <cell r="AN175">
            <v>2343705.38</v>
          </cell>
          <cell r="AO175">
            <v>2615990.3199999998</v>
          </cell>
          <cell r="AP175">
            <v>1177975</v>
          </cell>
          <cell r="AQ175">
            <v>613200</v>
          </cell>
          <cell r="AR175">
            <v>2203133.33</v>
          </cell>
          <cell r="AS175">
            <v>1122619.3600000001</v>
          </cell>
          <cell r="AT175">
            <v>1163941.94</v>
          </cell>
          <cell r="AU175">
            <v>2485767.7400000002</v>
          </cell>
          <cell r="AV175">
            <v>1322930</v>
          </cell>
          <cell r="AW175">
            <v>689850</v>
          </cell>
          <cell r="AX175">
            <v>1311856.99</v>
          </cell>
          <cell r="AY175">
            <v>921990.32</v>
          </cell>
          <cell r="AZ175">
            <v>718410</v>
          </cell>
          <cell r="BA175">
            <v>401000</v>
          </cell>
          <cell r="BB175">
            <v>564900</v>
          </cell>
          <cell r="BC175">
            <v>13843738.17</v>
          </cell>
          <cell r="BD175">
            <v>2499790.3199999998</v>
          </cell>
          <cell r="BE175">
            <v>1549912.9</v>
          </cell>
          <cell r="BF175">
            <v>649140</v>
          </cell>
          <cell r="BG175">
            <v>3871115.91</v>
          </cell>
          <cell r="BH175">
            <v>923819.36</v>
          </cell>
          <cell r="BI175">
            <v>126000</v>
          </cell>
          <cell r="BJ175">
            <v>210000</v>
          </cell>
          <cell r="BK175">
            <v>193200</v>
          </cell>
          <cell r="BL175">
            <v>7823012.4800000004</v>
          </cell>
          <cell r="BM175">
            <v>2362993.0099999998</v>
          </cell>
          <cell r="BN175">
            <v>1310400</v>
          </cell>
          <cell r="BO175">
            <v>3494400</v>
          </cell>
          <cell r="BP175">
            <v>1142400</v>
          </cell>
          <cell r="BQ175">
            <v>454700</v>
          </cell>
          <cell r="BR175">
            <v>29757083.350000001</v>
          </cell>
          <cell r="BS175">
            <v>2184812.91</v>
          </cell>
          <cell r="BT175">
            <v>1663900</v>
          </cell>
          <cell r="BU175">
            <v>4245582.25</v>
          </cell>
          <cell r="BV175">
            <v>487200</v>
          </cell>
          <cell r="BW175">
            <v>1309700</v>
          </cell>
          <cell r="BX175">
            <v>3077269.36</v>
          </cell>
          <cell r="BY175">
            <v>1276287.6399999999</v>
          </cell>
          <cell r="BZ175">
            <v>980383.87</v>
          </cell>
          <cell r="CA175">
            <v>1051539.25</v>
          </cell>
          <cell r="CB175">
            <v>1118600</v>
          </cell>
          <cell r="CC175">
            <v>2594295.98</v>
          </cell>
          <cell r="CD175">
            <v>1493100</v>
          </cell>
          <cell r="CE175">
            <v>2220874.19</v>
          </cell>
          <cell r="CF175">
            <v>1224525.81</v>
          </cell>
          <cell r="CG175">
            <v>914200</v>
          </cell>
          <cell r="CH175">
            <v>722177.42</v>
          </cell>
          <cell r="CI175">
            <v>1140793</v>
          </cell>
          <cell r="CJ175">
            <v>2216102.4700000002</v>
          </cell>
          <cell r="CK175">
            <v>63000</v>
          </cell>
          <cell r="CL175">
            <v>172200</v>
          </cell>
        </row>
        <row r="176">
          <cell r="A176" t="str">
            <v>5101010103.103</v>
          </cell>
          <cell r="B176" t="str">
            <v>เงินประจำตำแหน่งผู้เชี่ยวชาญ (บริการ)</v>
          </cell>
          <cell r="C176">
            <v>291500</v>
          </cell>
          <cell r="D176">
            <v>118800</v>
          </cell>
          <cell r="E176">
            <v>107548.39</v>
          </cell>
          <cell r="F176">
            <v>118800</v>
          </cell>
          <cell r="G176">
            <v>0</v>
          </cell>
          <cell r="H176">
            <v>0</v>
          </cell>
          <cell r="I176">
            <v>0</v>
          </cell>
          <cell r="J176">
            <v>118800</v>
          </cell>
          <cell r="K176">
            <v>0</v>
          </cell>
          <cell r="L176">
            <v>0</v>
          </cell>
          <cell r="M176">
            <v>118800</v>
          </cell>
          <cell r="N176">
            <v>0</v>
          </cell>
          <cell r="O176">
            <v>525500</v>
          </cell>
          <cell r="P176">
            <v>130900</v>
          </cell>
          <cell r="Q176">
            <v>61600</v>
          </cell>
          <cell r="R176">
            <v>118800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582100</v>
          </cell>
          <cell r="X176">
            <v>0</v>
          </cell>
          <cell r="Y176">
            <v>0</v>
          </cell>
          <cell r="Z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118800</v>
          </cell>
          <cell r="AE176">
            <v>0</v>
          </cell>
          <cell r="AF176">
            <v>0</v>
          </cell>
          <cell r="AG176">
            <v>0</v>
          </cell>
          <cell r="AH176">
            <v>118800</v>
          </cell>
          <cell r="AI176">
            <v>128700</v>
          </cell>
          <cell r="AJ176">
            <v>0</v>
          </cell>
          <cell r="AK176">
            <v>1225200</v>
          </cell>
          <cell r="AL176">
            <v>0</v>
          </cell>
          <cell r="AM176">
            <v>0</v>
          </cell>
          <cell r="AN176">
            <v>0</v>
          </cell>
          <cell r="AO176">
            <v>118800</v>
          </cell>
          <cell r="AP176">
            <v>293700</v>
          </cell>
          <cell r="AQ176">
            <v>67200</v>
          </cell>
          <cell r="AR176">
            <v>594000</v>
          </cell>
          <cell r="AS176">
            <v>0</v>
          </cell>
          <cell r="AT176">
            <v>155960</v>
          </cell>
          <cell r="AU176">
            <v>219777.42</v>
          </cell>
          <cell r="AV176">
            <v>0</v>
          </cell>
          <cell r="AW176">
            <v>0</v>
          </cell>
          <cell r="AX176">
            <v>199351.62</v>
          </cell>
          <cell r="AY176">
            <v>0</v>
          </cell>
          <cell r="AZ176">
            <v>123760</v>
          </cell>
          <cell r="BA176">
            <v>515958.06</v>
          </cell>
          <cell r="BB176">
            <v>134400</v>
          </cell>
          <cell r="BC176">
            <v>1117661.29</v>
          </cell>
          <cell r="BD176">
            <v>432400</v>
          </cell>
          <cell r="BE176">
            <v>0</v>
          </cell>
          <cell r="BF176">
            <v>215200</v>
          </cell>
          <cell r="BG176">
            <v>532000</v>
          </cell>
          <cell r="BH176">
            <v>0</v>
          </cell>
          <cell r="BI176">
            <v>0</v>
          </cell>
          <cell r="BJ176">
            <v>0</v>
          </cell>
          <cell r="BK176">
            <v>0</v>
          </cell>
          <cell r="BL176">
            <v>545100</v>
          </cell>
          <cell r="BM176">
            <v>69300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3451064.51</v>
          </cell>
          <cell r="BS176">
            <v>0</v>
          </cell>
          <cell r="BT176">
            <v>118800</v>
          </cell>
          <cell r="BU176">
            <v>0</v>
          </cell>
          <cell r="BV176">
            <v>67200</v>
          </cell>
          <cell r="BW176">
            <v>0</v>
          </cell>
          <cell r="BX176">
            <v>39600</v>
          </cell>
          <cell r="BY176">
            <v>141200</v>
          </cell>
          <cell r="BZ176">
            <v>118800</v>
          </cell>
          <cell r="CA176">
            <v>29700</v>
          </cell>
          <cell r="CB176">
            <v>118800</v>
          </cell>
          <cell r="CC176">
            <v>237600</v>
          </cell>
          <cell r="CD176">
            <v>118800</v>
          </cell>
          <cell r="CE176">
            <v>237600</v>
          </cell>
          <cell r="CF176">
            <v>0</v>
          </cell>
          <cell r="CG176">
            <v>93800</v>
          </cell>
          <cell r="CH176">
            <v>228000</v>
          </cell>
          <cell r="CI176">
            <v>118800</v>
          </cell>
          <cell r="CJ176">
            <v>69300</v>
          </cell>
          <cell r="CK176">
            <v>0</v>
          </cell>
          <cell r="CL176">
            <v>0</v>
          </cell>
        </row>
        <row r="177">
          <cell r="A177" t="str">
            <v>5101010108.101</v>
          </cell>
          <cell r="B177" t="str">
            <v>ค่าล่วงเวลา(สนับสนุน)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1181240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2616300</v>
          </cell>
          <cell r="X177">
            <v>321938</v>
          </cell>
          <cell r="Y177">
            <v>355790</v>
          </cell>
          <cell r="Z177">
            <v>236700</v>
          </cell>
          <cell r="AA177">
            <v>42240</v>
          </cell>
          <cell r="AB177">
            <v>95100</v>
          </cell>
          <cell r="AC177">
            <v>314540</v>
          </cell>
          <cell r="AD177">
            <v>1083010</v>
          </cell>
          <cell r="AE177">
            <v>0</v>
          </cell>
          <cell r="AF177">
            <v>267490</v>
          </cell>
          <cell r="AG177">
            <v>525540</v>
          </cell>
          <cell r="AH177">
            <v>99220</v>
          </cell>
          <cell r="AI177">
            <v>517720</v>
          </cell>
          <cell r="AJ177">
            <v>404470</v>
          </cell>
          <cell r="AK177">
            <v>3200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5960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16010</v>
          </cell>
          <cell r="AZ177">
            <v>0</v>
          </cell>
          <cell r="BA177">
            <v>1634090</v>
          </cell>
          <cell r="BB177">
            <v>161940</v>
          </cell>
          <cell r="BC177">
            <v>0</v>
          </cell>
          <cell r="BD177">
            <v>0</v>
          </cell>
          <cell r="BE177">
            <v>2600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0</v>
          </cell>
          <cell r="BZ177">
            <v>0</v>
          </cell>
          <cell r="CA177">
            <v>3600</v>
          </cell>
          <cell r="CB177">
            <v>0</v>
          </cell>
          <cell r="CC177">
            <v>0</v>
          </cell>
          <cell r="CD177">
            <v>0</v>
          </cell>
          <cell r="CE177">
            <v>0</v>
          </cell>
          <cell r="CF177">
            <v>0</v>
          </cell>
          <cell r="CG177">
            <v>0</v>
          </cell>
          <cell r="CH177">
            <v>0</v>
          </cell>
          <cell r="CI177">
            <v>0</v>
          </cell>
          <cell r="CJ177">
            <v>0</v>
          </cell>
          <cell r="CK177">
            <v>0</v>
          </cell>
          <cell r="CL177">
            <v>0</v>
          </cell>
        </row>
        <row r="178">
          <cell r="A178" t="str">
            <v>5101010109.101</v>
          </cell>
          <cell r="B178" t="str">
            <v>เงินตอบแทนพิเศษของข้าราชการผู้ได้รับเงินเดือนถึงขั้นสูงสุดของอันดับ(บริการ)</v>
          </cell>
          <cell r="C178">
            <v>9137.51</v>
          </cell>
          <cell r="D178">
            <v>0</v>
          </cell>
          <cell r="E178">
            <v>0</v>
          </cell>
          <cell r="F178">
            <v>2562.2399999999998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23864.45</v>
          </cell>
          <cell r="R178">
            <v>62366.32</v>
          </cell>
          <cell r="S178">
            <v>0</v>
          </cell>
          <cell r="T178">
            <v>11200</v>
          </cell>
          <cell r="U178">
            <v>28000</v>
          </cell>
          <cell r="V178">
            <v>22400</v>
          </cell>
          <cell r="W178">
            <v>0</v>
          </cell>
          <cell r="X178">
            <v>16083.28</v>
          </cell>
          <cell r="Y178">
            <v>60817.72</v>
          </cell>
          <cell r="Z178">
            <v>1644.08</v>
          </cell>
          <cell r="AA178">
            <v>565.64</v>
          </cell>
          <cell r="AB178">
            <v>13918.32</v>
          </cell>
          <cell r="AC178">
            <v>27917.34</v>
          </cell>
          <cell r="AD178">
            <v>57103.08</v>
          </cell>
          <cell r="AE178">
            <v>37192.660000000003</v>
          </cell>
          <cell r="AF178">
            <v>18999.990000000002</v>
          </cell>
          <cell r="AG178">
            <v>15821.32</v>
          </cell>
          <cell r="AH178">
            <v>41119.440000000002</v>
          </cell>
          <cell r="AI178">
            <v>17437.32</v>
          </cell>
          <cell r="AJ178">
            <v>57905.96</v>
          </cell>
          <cell r="AK178">
            <v>390908.42</v>
          </cell>
          <cell r="AL178">
            <v>33599.699999999997</v>
          </cell>
          <cell r="AM178">
            <v>17820</v>
          </cell>
          <cell r="AN178">
            <v>112240.52</v>
          </cell>
          <cell r="AO178">
            <v>94391.08</v>
          </cell>
          <cell r="AP178">
            <v>41844.43</v>
          </cell>
          <cell r="AQ178">
            <v>0</v>
          </cell>
          <cell r="AR178">
            <v>85127</v>
          </cell>
          <cell r="AS178">
            <v>27804.12</v>
          </cell>
          <cell r="AT178">
            <v>43981.57</v>
          </cell>
          <cell r="AU178">
            <v>55152.46</v>
          </cell>
          <cell r="AV178">
            <v>22615.8</v>
          </cell>
          <cell r="AW178">
            <v>10515.08</v>
          </cell>
          <cell r="AX178">
            <v>93005.05</v>
          </cell>
          <cell r="AY178">
            <v>13248.52</v>
          </cell>
          <cell r="AZ178">
            <v>21050.560000000001</v>
          </cell>
          <cell r="BA178">
            <v>1170017.31</v>
          </cell>
          <cell r="BB178">
            <v>8242.24</v>
          </cell>
          <cell r="BC178">
            <v>6783.42</v>
          </cell>
          <cell r="BD178">
            <v>481.39</v>
          </cell>
          <cell r="BE178">
            <v>6564.6</v>
          </cell>
          <cell r="BF178">
            <v>0</v>
          </cell>
          <cell r="BG178">
            <v>6192.6</v>
          </cell>
          <cell r="BH178">
            <v>0</v>
          </cell>
          <cell r="BI178">
            <v>0</v>
          </cell>
          <cell r="BJ178">
            <v>0</v>
          </cell>
          <cell r="BK178">
            <v>0</v>
          </cell>
          <cell r="BL178">
            <v>135599.23000000001</v>
          </cell>
          <cell r="BM178">
            <v>19074.919999999998</v>
          </cell>
          <cell r="BN178">
            <v>8948.08</v>
          </cell>
          <cell r="BO178">
            <v>40640.720000000001</v>
          </cell>
          <cell r="BP178">
            <v>18638.400000000001</v>
          </cell>
          <cell r="BQ178">
            <v>4624.3</v>
          </cell>
          <cell r="BR178">
            <v>20442.36</v>
          </cell>
          <cell r="BS178">
            <v>0</v>
          </cell>
          <cell r="BT178">
            <v>715.2</v>
          </cell>
          <cell r="BU178">
            <v>1415.76</v>
          </cell>
          <cell r="BV178">
            <v>0</v>
          </cell>
          <cell r="BW178">
            <v>306.36</v>
          </cell>
          <cell r="BX178">
            <v>303.42</v>
          </cell>
          <cell r="BY178">
            <v>958.32</v>
          </cell>
          <cell r="BZ178">
            <v>0</v>
          </cell>
          <cell r="CA178">
            <v>919.08</v>
          </cell>
          <cell r="CB178">
            <v>914.28</v>
          </cell>
          <cell r="CC178">
            <v>306.36</v>
          </cell>
          <cell r="CD178">
            <v>0</v>
          </cell>
          <cell r="CE178">
            <v>4682.76</v>
          </cell>
          <cell r="CF178">
            <v>306.36</v>
          </cell>
          <cell r="CG178">
            <v>18350.560000000001</v>
          </cell>
          <cell r="CH178">
            <v>0</v>
          </cell>
          <cell r="CI178">
            <v>0</v>
          </cell>
          <cell r="CJ178">
            <v>306.36</v>
          </cell>
          <cell r="CK178">
            <v>4242.63</v>
          </cell>
          <cell r="CL178">
            <v>306.36</v>
          </cell>
        </row>
        <row r="179">
          <cell r="A179" t="str">
            <v>5101010109.102</v>
          </cell>
          <cell r="B179" t="str">
            <v>เงินตอบแทนพิเศษของข้าราชการผู้ได้รับเงินเดือนถึงขั้นสูงสุดของอันดับ(สนับสนุน)</v>
          </cell>
          <cell r="C179">
            <v>4758.4799999999996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4291.83</v>
          </cell>
          <cell r="R179">
            <v>715.2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3755.22</v>
          </cell>
          <cell r="Z179">
            <v>0</v>
          </cell>
          <cell r="AA179">
            <v>0</v>
          </cell>
          <cell r="AB179">
            <v>4068.12</v>
          </cell>
          <cell r="AC179">
            <v>1103.02</v>
          </cell>
          <cell r="AD179">
            <v>2735.26</v>
          </cell>
          <cell r="AE179">
            <v>0</v>
          </cell>
          <cell r="AF179">
            <v>0</v>
          </cell>
          <cell r="AG179">
            <v>0</v>
          </cell>
          <cell r="AH179">
            <v>8839.7199999999993</v>
          </cell>
          <cell r="AI179">
            <v>0</v>
          </cell>
          <cell r="AJ179">
            <v>0</v>
          </cell>
          <cell r="AK179">
            <v>16060</v>
          </cell>
          <cell r="AL179">
            <v>9139.24</v>
          </cell>
          <cell r="AM179">
            <v>0</v>
          </cell>
          <cell r="AN179">
            <v>4180</v>
          </cell>
          <cell r="AO179">
            <v>9641.76</v>
          </cell>
          <cell r="AP179">
            <v>2005.06</v>
          </cell>
          <cell r="AQ179">
            <v>0</v>
          </cell>
          <cell r="AR179">
            <v>0</v>
          </cell>
          <cell r="AS179">
            <v>0</v>
          </cell>
          <cell r="AT179">
            <v>18991.29</v>
          </cell>
          <cell r="AU179">
            <v>0</v>
          </cell>
          <cell r="AV179">
            <v>1992.12</v>
          </cell>
          <cell r="AW179">
            <v>0</v>
          </cell>
          <cell r="AX179">
            <v>0</v>
          </cell>
          <cell r="AY179">
            <v>7294</v>
          </cell>
          <cell r="AZ179">
            <v>0</v>
          </cell>
          <cell r="BA179">
            <v>0</v>
          </cell>
          <cell r="BB179">
            <v>1992.12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0</v>
          </cell>
          <cell r="BI179">
            <v>0</v>
          </cell>
          <cell r="BJ179">
            <v>0</v>
          </cell>
          <cell r="BK179">
            <v>0</v>
          </cell>
          <cell r="BL179">
            <v>41096.32</v>
          </cell>
          <cell r="BM179">
            <v>4376.3999999999996</v>
          </cell>
          <cell r="BN179">
            <v>0</v>
          </cell>
          <cell r="BO179">
            <v>837.55</v>
          </cell>
          <cell r="BP179">
            <v>0</v>
          </cell>
          <cell r="BQ179">
            <v>0</v>
          </cell>
          <cell r="BR179">
            <v>2383.7399999999998</v>
          </cell>
          <cell r="BS179">
            <v>0</v>
          </cell>
          <cell r="BT179">
            <v>4338.6000000000004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0</v>
          </cell>
          <cell r="BZ179">
            <v>0</v>
          </cell>
          <cell r="CA179">
            <v>0</v>
          </cell>
          <cell r="CB179">
            <v>0</v>
          </cell>
          <cell r="CC179">
            <v>0</v>
          </cell>
          <cell r="CD179">
            <v>4858.62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</v>
          </cell>
          <cell r="CJ179">
            <v>13424.4</v>
          </cell>
          <cell r="CK179">
            <v>0</v>
          </cell>
          <cell r="CL179">
            <v>0</v>
          </cell>
        </row>
        <row r="180">
          <cell r="A180" t="str">
            <v>5101010109.103</v>
          </cell>
          <cell r="B180" t="str">
            <v>เงินตอบแทนพิเศษของลูกจ้างประจำผู้ได้รับค่าจ้างถึงขั้นสูงสุดของตำแหน่ง(บริการ)</v>
          </cell>
          <cell r="C180">
            <v>48094.8</v>
          </cell>
          <cell r="D180">
            <v>0</v>
          </cell>
          <cell r="E180">
            <v>1430.4</v>
          </cell>
          <cell r="F180">
            <v>2521.1999999999998</v>
          </cell>
          <cell r="G180">
            <v>0</v>
          </cell>
          <cell r="H180">
            <v>0</v>
          </cell>
          <cell r="I180">
            <v>5256.8</v>
          </cell>
          <cell r="J180">
            <v>19418.400000000001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6436.8</v>
          </cell>
          <cell r="R180">
            <v>0</v>
          </cell>
          <cell r="S180">
            <v>0</v>
          </cell>
          <cell r="T180">
            <v>0</v>
          </cell>
          <cell r="U180">
            <v>715.2</v>
          </cell>
          <cell r="V180">
            <v>0</v>
          </cell>
          <cell r="W180">
            <v>0</v>
          </cell>
          <cell r="X180">
            <v>0</v>
          </cell>
          <cell r="Y180">
            <v>38525.4</v>
          </cell>
          <cell r="Z180">
            <v>13182</v>
          </cell>
          <cell r="AA180">
            <v>0</v>
          </cell>
          <cell r="AB180">
            <v>0</v>
          </cell>
          <cell r="AC180">
            <v>14930</v>
          </cell>
          <cell r="AD180">
            <v>8122.8</v>
          </cell>
          <cell r="AE180">
            <v>13624.8</v>
          </cell>
          <cell r="AF180">
            <v>0</v>
          </cell>
          <cell r="AG180">
            <v>6812.4</v>
          </cell>
          <cell r="AH180">
            <v>0</v>
          </cell>
          <cell r="AI180">
            <v>0</v>
          </cell>
          <cell r="AJ180">
            <v>0</v>
          </cell>
          <cell r="AK180">
            <v>23973.4</v>
          </cell>
          <cell r="AL180">
            <v>2145.6</v>
          </cell>
          <cell r="AM180">
            <v>12158.4</v>
          </cell>
          <cell r="AN180">
            <v>0</v>
          </cell>
          <cell r="AO180">
            <v>0</v>
          </cell>
          <cell r="AP180">
            <v>17570.990000000002</v>
          </cell>
          <cell r="AQ180">
            <v>0</v>
          </cell>
          <cell r="AR180">
            <v>10473.4</v>
          </cell>
          <cell r="AS180">
            <v>4291.2</v>
          </cell>
          <cell r="AT180">
            <v>840.4</v>
          </cell>
          <cell r="AU180">
            <v>12578.4</v>
          </cell>
          <cell r="AV180">
            <v>0</v>
          </cell>
          <cell r="AW180">
            <v>2860.8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12873.6</v>
          </cell>
          <cell r="BD180">
            <v>1260.5999999999999</v>
          </cell>
          <cell r="BE180">
            <v>0</v>
          </cell>
          <cell r="BF180">
            <v>0</v>
          </cell>
          <cell r="BG180">
            <v>18876</v>
          </cell>
          <cell r="BH180">
            <v>0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6660</v>
          </cell>
          <cell r="BN180">
            <v>0</v>
          </cell>
          <cell r="BO180">
            <v>1260.4000000000001</v>
          </cell>
          <cell r="BP180">
            <v>5364</v>
          </cell>
          <cell r="BQ180">
            <v>0</v>
          </cell>
          <cell r="BR180">
            <v>1364.39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0</v>
          </cell>
          <cell r="BZ180">
            <v>0</v>
          </cell>
          <cell r="CA180">
            <v>0</v>
          </cell>
          <cell r="CB180">
            <v>0</v>
          </cell>
          <cell r="CC180">
            <v>0</v>
          </cell>
          <cell r="CD180">
            <v>0</v>
          </cell>
          <cell r="CE180">
            <v>0</v>
          </cell>
          <cell r="CF180">
            <v>0</v>
          </cell>
          <cell r="CG180">
            <v>0</v>
          </cell>
          <cell r="CH180">
            <v>0</v>
          </cell>
          <cell r="CI180">
            <v>0</v>
          </cell>
          <cell r="CJ180">
            <v>4291.2</v>
          </cell>
          <cell r="CK180">
            <v>0</v>
          </cell>
          <cell r="CL180">
            <v>0</v>
          </cell>
        </row>
        <row r="181">
          <cell r="A181" t="str">
            <v>5101010109.104</v>
          </cell>
          <cell r="B181" t="str">
            <v>เงินตอบแทนพิเศษของลูกจ้างประจำผู้ได้รับค่าจ้างถึงขั้นสูงสุดของตำแหน่ง(สนับสนุน)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1282.8</v>
          </cell>
          <cell r="Q181">
            <v>3781.8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5241.6000000000004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12908.4</v>
          </cell>
          <cell r="AL181">
            <v>4291.2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2145.6</v>
          </cell>
          <cell r="AT181">
            <v>1680.8</v>
          </cell>
          <cell r="AU181">
            <v>0</v>
          </cell>
          <cell r="AV181">
            <v>0</v>
          </cell>
          <cell r="AW181">
            <v>715.2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25459.200000000001</v>
          </cell>
          <cell r="BD181">
            <v>1260.5999999999999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6906</v>
          </cell>
          <cell r="BN181">
            <v>0</v>
          </cell>
          <cell r="BO181">
            <v>420.2</v>
          </cell>
          <cell r="BP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0</v>
          </cell>
          <cell r="BZ181">
            <v>0</v>
          </cell>
          <cell r="CA181">
            <v>0</v>
          </cell>
          <cell r="CB181">
            <v>0</v>
          </cell>
          <cell r="CC181">
            <v>0</v>
          </cell>
          <cell r="CD181">
            <v>0</v>
          </cell>
          <cell r="CE181">
            <v>2521.1999999999998</v>
          </cell>
          <cell r="CF181">
            <v>0</v>
          </cell>
          <cell r="CG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</row>
        <row r="182">
          <cell r="A182" t="str">
            <v>5101010113.101</v>
          </cell>
          <cell r="B182" t="str">
            <v>ค่าจ้างประจำ(บริการ)</v>
          </cell>
          <cell r="C182">
            <v>17144409.23</v>
          </cell>
          <cell r="D182">
            <v>1706850</v>
          </cell>
          <cell r="E182">
            <v>3609890.4</v>
          </cell>
          <cell r="F182">
            <v>2506575</v>
          </cell>
          <cell r="G182">
            <v>1077510</v>
          </cell>
          <cell r="H182">
            <v>2070600</v>
          </cell>
          <cell r="I182">
            <v>5078180</v>
          </cell>
          <cell r="J182">
            <v>3852540</v>
          </cell>
          <cell r="K182">
            <v>0</v>
          </cell>
          <cell r="L182">
            <v>1948790</v>
          </cell>
          <cell r="M182">
            <v>4627130</v>
          </cell>
          <cell r="N182">
            <v>0</v>
          </cell>
          <cell r="O182">
            <v>2831560</v>
          </cell>
          <cell r="P182">
            <v>899100</v>
          </cell>
          <cell r="Q182">
            <v>1323890</v>
          </cell>
          <cell r="R182">
            <v>1713790</v>
          </cell>
          <cell r="S182">
            <v>2232020</v>
          </cell>
          <cell r="T182">
            <v>1413360</v>
          </cell>
          <cell r="U182">
            <v>1052654</v>
          </cell>
          <cell r="V182">
            <v>1134060</v>
          </cell>
          <cell r="W182">
            <v>14795440</v>
          </cell>
          <cell r="X182">
            <v>974790</v>
          </cell>
          <cell r="Y182">
            <v>1825960</v>
          </cell>
          <cell r="Z182">
            <v>2906850</v>
          </cell>
          <cell r="AA182">
            <v>713040</v>
          </cell>
          <cell r="AB182">
            <v>1888800</v>
          </cell>
          <cell r="AC182">
            <v>2482511.61</v>
          </cell>
          <cell r="AD182">
            <v>5025010</v>
          </cell>
          <cell r="AE182">
            <v>2254721.6</v>
          </cell>
          <cell r="AF182">
            <v>2652180</v>
          </cell>
          <cell r="AG182">
            <v>2230440</v>
          </cell>
          <cell r="AH182">
            <v>1763580</v>
          </cell>
          <cell r="AI182">
            <v>752950</v>
          </cell>
          <cell r="AJ182">
            <v>0</v>
          </cell>
          <cell r="AK182">
            <v>17728710.969999999</v>
          </cell>
          <cell r="AL182">
            <v>1957780</v>
          </cell>
          <cell r="AM182">
            <v>1399570</v>
          </cell>
          <cell r="AN182">
            <v>4911720</v>
          </cell>
          <cell r="AO182">
            <v>1791560</v>
          </cell>
          <cell r="AP182">
            <v>2028930</v>
          </cell>
          <cell r="AQ182">
            <v>962200</v>
          </cell>
          <cell r="AR182">
            <v>3139090</v>
          </cell>
          <cell r="AS182">
            <v>1949340</v>
          </cell>
          <cell r="AT182">
            <v>755660</v>
          </cell>
          <cell r="AU182">
            <v>2151420</v>
          </cell>
          <cell r="AV182">
            <v>1617960</v>
          </cell>
          <cell r="AW182">
            <v>2270785.2000000002</v>
          </cell>
          <cell r="AX182">
            <v>3380050</v>
          </cell>
          <cell r="AY182">
            <v>1278500</v>
          </cell>
          <cell r="AZ182">
            <v>322840</v>
          </cell>
          <cell r="BA182">
            <v>3193891.2</v>
          </cell>
          <cell r="BB182">
            <v>0</v>
          </cell>
          <cell r="BC182">
            <v>1901460</v>
          </cell>
          <cell r="BD182">
            <v>1426160</v>
          </cell>
          <cell r="BE182">
            <v>2325960</v>
          </cell>
          <cell r="BF182">
            <v>1224140</v>
          </cell>
          <cell r="BG182">
            <v>4491180</v>
          </cell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2649630</v>
          </cell>
          <cell r="BM182">
            <v>1882491.2</v>
          </cell>
          <cell r="BN182">
            <v>1996790</v>
          </cell>
          <cell r="BO182">
            <v>2073138.8</v>
          </cell>
          <cell r="BP182">
            <v>948180</v>
          </cell>
          <cell r="BQ182">
            <v>0</v>
          </cell>
          <cell r="BR182">
            <v>27489436.539999999</v>
          </cell>
          <cell r="BS182">
            <v>852080</v>
          </cell>
          <cell r="BT182">
            <v>1093175</v>
          </cell>
          <cell r="BU182">
            <v>4912096.66</v>
          </cell>
          <cell r="BV182">
            <v>0</v>
          </cell>
          <cell r="BW182">
            <v>1142310</v>
          </cell>
          <cell r="BX182">
            <v>3024600</v>
          </cell>
          <cell r="BY182">
            <v>972060</v>
          </cell>
          <cell r="BZ182">
            <v>1113904.8</v>
          </cell>
          <cell r="CA182">
            <v>975660</v>
          </cell>
          <cell r="CB182">
            <v>1597620</v>
          </cell>
          <cell r="CC182">
            <v>2800850</v>
          </cell>
          <cell r="CD182">
            <v>2301590</v>
          </cell>
          <cell r="CE182">
            <v>1923240</v>
          </cell>
          <cell r="CF182">
            <v>1621260</v>
          </cell>
          <cell r="CG182">
            <v>831510</v>
          </cell>
          <cell r="CH182">
            <v>497100</v>
          </cell>
          <cell r="CI182">
            <v>203520</v>
          </cell>
          <cell r="CJ182">
            <v>3442320</v>
          </cell>
          <cell r="CK182">
            <v>0</v>
          </cell>
          <cell r="CL182">
            <v>0</v>
          </cell>
        </row>
        <row r="183">
          <cell r="A183" t="str">
            <v>5101010113.102</v>
          </cell>
          <cell r="B183" t="str">
            <v>ค่าจ้างประจำ(สนับสนุน)</v>
          </cell>
          <cell r="C183">
            <v>0</v>
          </cell>
          <cell r="D183">
            <v>330060</v>
          </cell>
          <cell r="E183">
            <v>312780</v>
          </cell>
          <cell r="F183">
            <v>1254952</v>
          </cell>
          <cell r="G183">
            <v>672510</v>
          </cell>
          <cell r="H183">
            <v>750500</v>
          </cell>
          <cell r="I183">
            <v>341000</v>
          </cell>
          <cell r="J183">
            <v>0</v>
          </cell>
          <cell r="K183">
            <v>3313140</v>
          </cell>
          <cell r="L183">
            <v>1190530</v>
          </cell>
          <cell r="M183">
            <v>584500</v>
          </cell>
          <cell r="N183">
            <v>0</v>
          </cell>
          <cell r="O183">
            <v>3193160</v>
          </cell>
          <cell r="P183">
            <v>1154040</v>
          </cell>
          <cell r="Q183">
            <v>797510</v>
          </cell>
          <cell r="R183">
            <v>1551417</v>
          </cell>
          <cell r="S183">
            <v>461190</v>
          </cell>
          <cell r="T183">
            <v>940120</v>
          </cell>
          <cell r="U183">
            <v>1656046.4</v>
          </cell>
          <cell r="V183">
            <v>526120</v>
          </cell>
          <cell r="W183">
            <v>8841560</v>
          </cell>
          <cell r="X183">
            <v>843210</v>
          </cell>
          <cell r="Y183">
            <v>1020960</v>
          </cell>
          <cell r="Z183">
            <v>548250</v>
          </cell>
          <cell r="AA183">
            <v>631680</v>
          </cell>
          <cell r="AB183">
            <v>1046340</v>
          </cell>
          <cell r="AC183">
            <v>0</v>
          </cell>
          <cell r="AD183">
            <v>935630</v>
          </cell>
          <cell r="AE183">
            <v>122160</v>
          </cell>
          <cell r="AF183">
            <v>0</v>
          </cell>
          <cell r="AG183">
            <v>0</v>
          </cell>
          <cell r="AH183">
            <v>0</v>
          </cell>
          <cell r="AI183">
            <v>1011240</v>
          </cell>
          <cell r="AJ183">
            <v>0</v>
          </cell>
          <cell r="AK183">
            <v>6672120</v>
          </cell>
          <cell r="AL183">
            <v>1001460</v>
          </cell>
          <cell r="AM183">
            <v>806543.2</v>
          </cell>
          <cell r="AN183">
            <v>768560</v>
          </cell>
          <cell r="AO183">
            <v>894640</v>
          </cell>
          <cell r="AP183">
            <v>934590</v>
          </cell>
          <cell r="AQ183">
            <v>719210</v>
          </cell>
          <cell r="AR183">
            <v>0</v>
          </cell>
          <cell r="AS183">
            <v>1015020</v>
          </cell>
          <cell r="AT183">
            <v>1478740</v>
          </cell>
          <cell r="AU183">
            <v>0</v>
          </cell>
          <cell r="AV183">
            <v>271260</v>
          </cell>
          <cell r="AW183">
            <v>465390</v>
          </cell>
          <cell r="AX183">
            <v>574940</v>
          </cell>
          <cell r="AY183">
            <v>1224460</v>
          </cell>
          <cell r="AZ183">
            <v>654370</v>
          </cell>
          <cell r="BA183">
            <v>1304220</v>
          </cell>
          <cell r="BB183">
            <v>0</v>
          </cell>
          <cell r="BC183">
            <v>18986198.059999999</v>
          </cell>
          <cell r="BD183">
            <v>1506760</v>
          </cell>
          <cell r="BE183">
            <v>280140</v>
          </cell>
          <cell r="BF183">
            <v>440525.2</v>
          </cell>
          <cell r="BG183">
            <v>1103100</v>
          </cell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4475500.96</v>
          </cell>
          <cell r="BM183">
            <v>1838408.8</v>
          </cell>
          <cell r="BN183">
            <v>729970</v>
          </cell>
          <cell r="BO183">
            <v>1579190</v>
          </cell>
          <cell r="BP183">
            <v>993180</v>
          </cell>
          <cell r="BQ183">
            <v>0</v>
          </cell>
          <cell r="BR183">
            <v>15336824</v>
          </cell>
          <cell r="BS183">
            <v>686306.45</v>
          </cell>
          <cell r="BT183">
            <v>1301720</v>
          </cell>
          <cell r="BU183">
            <v>1303507.74</v>
          </cell>
          <cell r="BV183">
            <v>0</v>
          </cell>
          <cell r="BW183">
            <v>792110</v>
          </cell>
          <cell r="BX183">
            <v>1556940</v>
          </cell>
          <cell r="BY183">
            <v>1065360</v>
          </cell>
          <cell r="BZ183">
            <v>519990</v>
          </cell>
          <cell r="CA183">
            <v>977580</v>
          </cell>
          <cell r="CB183">
            <v>462240</v>
          </cell>
          <cell r="CC183">
            <v>1104130</v>
          </cell>
          <cell r="CD183">
            <v>566120</v>
          </cell>
          <cell r="CE183">
            <v>2263670</v>
          </cell>
          <cell r="CF183">
            <v>546000</v>
          </cell>
          <cell r="CG183">
            <v>1502550</v>
          </cell>
          <cell r="CH183">
            <v>517740</v>
          </cell>
          <cell r="CI183">
            <v>0</v>
          </cell>
          <cell r="CJ183">
            <v>1863140</v>
          </cell>
          <cell r="CK183">
            <v>0</v>
          </cell>
          <cell r="CL183">
            <v>0</v>
          </cell>
        </row>
        <row r="184">
          <cell r="A184" t="str">
            <v>5101010113.103</v>
          </cell>
          <cell r="B184" t="str">
            <v>ค่าจ้างชั่วคราว(บริการ)</v>
          </cell>
          <cell r="C184">
            <v>70229803.989999995</v>
          </cell>
          <cell r="D184">
            <v>3133552</v>
          </cell>
          <cell r="E184">
            <v>1349320</v>
          </cell>
          <cell r="F184">
            <v>3166659</v>
          </cell>
          <cell r="G184">
            <v>3330860</v>
          </cell>
          <cell r="H184">
            <v>2966793.73</v>
          </cell>
          <cell r="I184">
            <v>4315774.45</v>
          </cell>
          <cell r="J184">
            <v>6956823.0599999996</v>
          </cell>
          <cell r="K184">
            <v>1618907</v>
          </cell>
          <cell r="L184">
            <v>4660095.3099999996</v>
          </cell>
          <cell r="M184">
            <v>10244448</v>
          </cell>
          <cell r="N184">
            <v>2835154.51</v>
          </cell>
          <cell r="O184">
            <v>1375617.66</v>
          </cell>
          <cell r="P184">
            <v>2972535</v>
          </cell>
          <cell r="Q184">
            <v>4585608.95</v>
          </cell>
          <cell r="R184">
            <v>4946212</v>
          </cell>
          <cell r="S184">
            <v>622859.42000000004</v>
          </cell>
          <cell r="T184">
            <v>4438662</v>
          </cell>
          <cell r="U184">
            <v>1834393</v>
          </cell>
          <cell r="V184">
            <v>739800</v>
          </cell>
          <cell r="W184">
            <v>27636748.690000001</v>
          </cell>
          <cell r="X184">
            <v>528243.34</v>
          </cell>
          <cell r="Y184">
            <v>3229932.54</v>
          </cell>
          <cell r="Z184">
            <v>390143.9</v>
          </cell>
          <cell r="AA184">
            <v>1007969.5</v>
          </cell>
          <cell r="AB184">
            <v>350963.9</v>
          </cell>
          <cell r="AC184">
            <v>3656560.1</v>
          </cell>
          <cell r="AD184">
            <v>3455773.5</v>
          </cell>
          <cell r="AE184">
            <v>2030577</v>
          </cell>
          <cell r="AF184">
            <v>1334847.67</v>
          </cell>
          <cell r="AG184">
            <v>878082</v>
          </cell>
          <cell r="AH184">
            <v>6433523</v>
          </cell>
          <cell r="AI184">
            <v>2349699</v>
          </cell>
          <cell r="AJ184">
            <v>796520.47</v>
          </cell>
          <cell r="AK184">
            <v>52464579.07</v>
          </cell>
          <cell r="AL184">
            <v>3285261.5</v>
          </cell>
          <cell r="AM184">
            <v>1615155.93</v>
          </cell>
          <cell r="AN184">
            <v>5237716.5</v>
          </cell>
          <cell r="AO184">
            <v>9984297.9600000009</v>
          </cell>
          <cell r="AP184">
            <v>4532997</v>
          </cell>
          <cell r="AQ184">
            <v>1566547.83</v>
          </cell>
          <cell r="AR184">
            <v>12168264</v>
          </cell>
          <cell r="AS184">
            <v>5142547</v>
          </cell>
          <cell r="AT184">
            <v>7172159.4299999997</v>
          </cell>
          <cell r="AU184">
            <v>6698490</v>
          </cell>
          <cell r="AV184">
            <v>4537280</v>
          </cell>
          <cell r="AW184">
            <v>1685368.31</v>
          </cell>
          <cell r="AX184">
            <v>6200255.79</v>
          </cell>
          <cell r="AY184">
            <v>3144602</v>
          </cell>
          <cell r="AZ184">
            <v>1983001</v>
          </cell>
          <cell r="BA184">
            <v>16872000.829999998</v>
          </cell>
          <cell r="BB184">
            <v>5071010.07</v>
          </cell>
          <cell r="BC184">
            <v>9053457.3300000001</v>
          </cell>
          <cell r="BD184">
            <v>1441702</v>
          </cell>
          <cell r="BE184">
            <v>413288</v>
          </cell>
          <cell r="BF184">
            <v>2446815</v>
          </cell>
          <cell r="BG184">
            <v>9667155</v>
          </cell>
          <cell r="BH184">
            <v>947697.06</v>
          </cell>
          <cell r="BI184">
            <v>1289560</v>
          </cell>
          <cell r="BJ184">
            <v>3960950.25</v>
          </cell>
          <cell r="BK184">
            <v>1300893.74</v>
          </cell>
          <cell r="BL184">
            <v>2992825</v>
          </cell>
          <cell r="BM184">
            <v>3935940.62</v>
          </cell>
          <cell r="BN184">
            <v>2050190.19</v>
          </cell>
          <cell r="BO184">
            <v>3571924.4</v>
          </cell>
          <cell r="BP184">
            <v>1266305</v>
          </cell>
          <cell r="BQ184">
            <v>4145178.74</v>
          </cell>
          <cell r="BR184">
            <v>27238819</v>
          </cell>
          <cell r="BS184">
            <v>2185137</v>
          </cell>
          <cell r="BT184">
            <v>2457272.94</v>
          </cell>
          <cell r="BU184">
            <v>11889248.310000001</v>
          </cell>
          <cell r="BV184">
            <v>898616</v>
          </cell>
          <cell r="BW184">
            <v>2101405</v>
          </cell>
          <cell r="BX184">
            <v>6701258.9900000002</v>
          </cell>
          <cell r="BY184">
            <v>832936</v>
          </cell>
          <cell r="BZ184">
            <v>1553946.65</v>
          </cell>
          <cell r="CA184">
            <v>686200</v>
          </cell>
          <cell r="CB184">
            <v>4502625.5</v>
          </cell>
          <cell r="CC184">
            <v>3286181.98</v>
          </cell>
          <cell r="CD184">
            <v>3068099.42</v>
          </cell>
          <cell r="CE184">
            <v>7220989.5599999996</v>
          </cell>
          <cell r="CF184">
            <v>1777269</v>
          </cell>
          <cell r="CG184">
            <v>822797</v>
          </cell>
          <cell r="CH184">
            <v>2012578.72</v>
          </cell>
          <cell r="CI184">
            <v>699276</v>
          </cell>
          <cell r="CJ184">
            <v>4038667.42</v>
          </cell>
          <cell r="CK184">
            <v>1504478.42</v>
          </cell>
          <cell r="CL184">
            <v>553772.12</v>
          </cell>
        </row>
        <row r="185">
          <cell r="A185" t="str">
            <v>5101010113.104</v>
          </cell>
          <cell r="B185" t="str">
            <v>ค่าจ้างชั่วคราว(สนับสนุน)</v>
          </cell>
          <cell r="C185">
            <v>0</v>
          </cell>
          <cell r="D185">
            <v>1496680</v>
          </cell>
          <cell r="E185">
            <v>1014520</v>
          </cell>
          <cell r="F185">
            <v>0</v>
          </cell>
          <cell r="G185">
            <v>193680</v>
          </cell>
          <cell r="H185">
            <v>2427725</v>
          </cell>
          <cell r="I185">
            <v>292085.45</v>
          </cell>
          <cell r="J185">
            <v>729995.42</v>
          </cell>
          <cell r="K185">
            <v>1952123</v>
          </cell>
          <cell r="L185">
            <v>443230</v>
          </cell>
          <cell r="M185">
            <v>161020</v>
          </cell>
          <cell r="N185">
            <v>454200</v>
          </cell>
          <cell r="O185">
            <v>332246.93</v>
          </cell>
          <cell r="P185">
            <v>1710342</v>
          </cell>
          <cell r="Q185">
            <v>1240651.47</v>
          </cell>
          <cell r="R185">
            <v>716029</v>
          </cell>
          <cell r="S185">
            <v>1290752.8999999999</v>
          </cell>
          <cell r="T185">
            <v>850692</v>
          </cell>
          <cell r="U185">
            <v>616477</v>
          </cell>
          <cell r="V185">
            <v>0</v>
          </cell>
          <cell r="W185">
            <v>5837274.7599999998</v>
          </cell>
          <cell r="X185">
            <v>700293</v>
          </cell>
          <cell r="Y185">
            <v>353200</v>
          </cell>
          <cell r="Z185">
            <v>790540</v>
          </cell>
          <cell r="AA185">
            <v>379042.5</v>
          </cell>
          <cell r="AB185">
            <v>458752.95</v>
          </cell>
          <cell r="AC185">
            <v>0</v>
          </cell>
          <cell r="AD185">
            <v>972009.05</v>
          </cell>
          <cell r="AE185">
            <v>0</v>
          </cell>
          <cell r="AF185">
            <v>641400</v>
          </cell>
          <cell r="AG185">
            <v>654232</v>
          </cell>
          <cell r="AH185">
            <v>393295</v>
          </cell>
          <cell r="AI185">
            <v>427310</v>
          </cell>
          <cell r="AJ185">
            <v>654446.06999999995</v>
          </cell>
          <cell r="AK185">
            <v>9207000</v>
          </cell>
          <cell r="AL185">
            <v>836660.5</v>
          </cell>
          <cell r="AM185">
            <v>0</v>
          </cell>
          <cell r="AN185">
            <v>4856311</v>
          </cell>
          <cell r="AO185">
            <v>336610</v>
          </cell>
          <cell r="AP185">
            <v>1153782</v>
          </cell>
          <cell r="AQ185">
            <v>0</v>
          </cell>
          <cell r="AR185">
            <v>9053360.4000000004</v>
          </cell>
          <cell r="AS185">
            <v>1740045</v>
          </cell>
          <cell r="AT185">
            <v>4382793.0599999996</v>
          </cell>
          <cell r="AU185">
            <v>749540</v>
          </cell>
          <cell r="AV185">
            <v>436110</v>
          </cell>
          <cell r="AW185">
            <v>506685</v>
          </cell>
          <cell r="AX185">
            <v>1009168</v>
          </cell>
          <cell r="AY185">
            <v>972933</v>
          </cell>
          <cell r="AZ185">
            <v>299090</v>
          </cell>
          <cell r="BA185">
            <v>16897033.370000001</v>
          </cell>
          <cell r="BB185">
            <v>559270.40000000002</v>
          </cell>
          <cell r="BC185">
            <v>3398142</v>
          </cell>
          <cell r="BD185">
            <v>489118</v>
          </cell>
          <cell r="BE185">
            <v>0</v>
          </cell>
          <cell r="BF185">
            <v>1755610</v>
          </cell>
          <cell r="BG185">
            <v>0</v>
          </cell>
          <cell r="BH185">
            <v>0</v>
          </cell>
          <cell r="BI185">
            <v>465895</v>
          </cell>
          <cell r="BJ185">
            <v>1535125.24</v>
          </cell>
          <cell r="BK185">
            <v>327710</v>
          </cell>
          <cell r="BL185">
            <v>6022735</v>
          </cell>
          <cell r="BM185">
            <v>2413401.2000000002</v>
          </cell>
          <cell r="BN185">
            <v>1292400</v>
          </cell>
          <cell r="BO185">
            <v>1193368.6000000001</v>
          </cell>
          <cell r="BP185">
            <v>776920</v>
          </cell>
          <cell r="BQ185">
            <v>56345</v>
          </cell>
          <cell r="BR185">
            <v>9330970</v>
          </cell>
          <cell r="BS185">
            <v>1279520</v>
          </cell>
          <cell r="BT185">
            <v>327204.59999999998</v>
          </cell>
          <cell r="BU185">
            <v>1953137.44</v>
          </cell>
          <cell r="BV185">
            <v>261366</v>
          </cell>
          <cell r="BW185">
            <v>1040757</v>
          </cell>
          <cell r="BX185">
            <v>2108412.13</v>
          </cell>
          <cell r="BY185">
            <v>693665</v>
          </cell>
          <cell r="BZ185">
            <v>970702.52</v>
          </cell>
          <cell r="CA185">
            <v>515892</v>
          </cell>
          <cell r="CB185">
            <v>1259661.5</v>
          </cell>
          <cell r="CC185">
            <v>64952</v>
          </cell>
          <cell r="CD185">
            <v>577577.87</v>
          </cell>
          <cell r="CE185">
            <v>1288333.93</v>
          </cell>
          <cell r="CF185">
            <v>92510.77</v>
          </cell>
          <cell r="CG185">
            <v>333818</v>
          </cell>
          <cell r="CH185">
            <v>588186</v>
          </cell>
          <cell r="CI185">
            <v>339779</v>
          </cell>
          <cell r="CJ185">
            <v>4367100.17</v>
          </cell>
          <cell r="CK185">
            <v>568201.56999999995</v>
          </cell>
          <cell r="CL185">
            <v>1535112.41</v>
          </cell>
        </row>
        <row r="186">
          <cell r="A186" t="str">
            <v>5101010113.105</v>
          </cell>
          <cell r="B186" t="str">
            <v>ค่าจ้างพนักงานกระทรวงสาธารณสุข (บริการ)</v>
          </cell>
          <cell r="C186">
            <v>0</v>
          </cell>
          <cell r="D186">
            <v>4425610</v>
          </cell>
          <cell r="E186">
            <v>860812</v>
          </cell>
          <cell r="F186">
            <v>1152492</v>
          </cell>
          <cell r="G186">
            <v>1063485</v>
          </cell>
          <cell r="H186">
            <v>3998089.5</v>
          </cell>
          <cell r="I186">
            <v>2604187.7999999998</v>
          </cell>
          <cell r="J186">
            <v>6827621.8799999999</v>
          </cell>
          <cell r="K186">
            <v>148440</v>
          </cell>
          <cell r="L186">
            <v>2602025.42</v>
          </cell>
          <cell r="M186">
            <v>6707610</v>
          </cell>
          <cell r="N186">
            <v>1007523</v>
          </cell>
          <cell r="O186">
            <v>31173353.199999999</v>
          </cell>
          <cell r="P186">
            <v>3744894</v>
          </cell>
          <cell r="Q186">
            <v>4028676</v>
          </cell>
          <cell r="R186">
            <v>7363094</v>
          </cell>
          <cell r="S186">
            <v>5255682.9800000004</v>
          </cell>
          <cell r="T186">
            <v>3099000</v>
          </cell>
          <cell r="U186">
            <v>3975165</v>
          </cell>
          <cell r="V186">
            <v>4329012</v>
          </cell>
          <cell r="W186">
            <v>23990090.109999999</v>
          </cell>
          <cell r="X186">
            <v>1935400</v>
          </cell>
          <cell r="Y186">
            <v>4896816</v>
          </cell>
          <cell r="Z186">
            <v>5225799.76</v>
          </cell>
          <cell r="AA186">
            <v>2507422</v>
          </cell>
          <cell r="AB186">
            <v>804160.5</v>
          </cell>
          <cell r="AC186">
            <v>1694731</v>
          </cell>
          <cell r="AD186">
            <v>10158215.550000001</v>
          </cell>
          <cell r="AE186">
            <v>2251367.7200000002</v>
          </cell>
          <cell r="AF186">
            <v>3323369.68</v>
          </cell>
          <cell r="AG186">
            <v>2100250</v>
          </cell>
          <cell r="AH186">
            <v>7740568</v>
          </cell>
          <cell r="AI186">
            <v>3231551</v>
          </cell>
          <cell r="AJ186">
            <v>1030312</v>
          </cell>
          <cell r="AK186">
            <v>61498453.799999997</v>
          </cell>
          <cell r="AL186">
            <v>4396490</v>
          </cell>
          <cell r="AM186">
            <v>5203709.74</v>
          </cell>
          <cell r="AN186">
            <v>6226758</v>
          </cell>
          <cell r="AO186">
            <v>7243490</v>
          </cell>
          <cell r="AP186">
            <v>8384937</v>
          </cell>
          <cell r="AQ186">
            <v>3963122.8</v>
          </cell>
          <cell r="AR186">
            <v>10729799</v>
          </cell>
          <cell r="AS186">
            <v>2940084</v>
          </cell>
          <cell r="AT186">
            <v>6795171.7300000004</v>
          </cell>
          <cell r="AU186">
            <v>8276294</v>
          </cell>
          <cell r="AV186">
            <v>6351510</v>
          </cell>
          <cell r="AW186">
            <v>2807821.58</v>
          </cell>
          <cell r="AX186">
            <v>4634939.46</v>
          </cell>
          <cell r="AY186">
            <v>4157440.4</v>
          </cell>
          <cell r="AZ186">
            <v>4741027</v>
          </cell>
          <cell r="BA186">
            <v>5995882.9199999999</v>
          </cell>
          <cell r="BB186">
            <v>4348670</v>
          </cell>
          <cell r="BC186">
            <v>25141659.960000001</v>
          </cell>
          <cell r="BD186">
            <v>7433308</v>
          </cell>
          <cell r="BE186">
            <v>3354720</v>
          </cell>
          <cell r="BF186">
            <v>4001319.68</v>
          </cell>
          <cell r="BG186">
            <v>26959316.280000001</v>
          </cell>
          <cell r="BH186">
            <v>3003754</v>
          </cell>
          <cell r="BI186">
            <v>2239632</v>
          </cell>
          <cell r="BJ186">
            <v>884119</v>
          </cell>
          <cell r="BK186">
            <v>1255054.81</v>
          </cell>
          <cell r="BL186">
            <v>29252127.34</v>
          </cell>
          <cell r="BM186">
            <v>4206075.08</v>
          </cell>
          <cell r="BN186">
            <v>3836190.32</v>
          </cell>
          <cell r="BO186">
            <v>10560085.6</v>
          </cell>
          <cell r="BP186">
            <v>1066147.74</v>
          </cell>
          <cell r="BQ186">
            <v>5083495.5599999996</v>
          </cell>
          <cell r="BR186">
            <v>116973333</v>
          </cell>
          <cell r="BS186">
            <v>4123981</v>
          </cell>
          <cell r="BT186">
            <v>2142800</v>
          </cell>
          <cell r="BU186">
            <v>13601284.960000001</v>
          </cell>
          <cell r="BV186">
            <v>2084305</v>
          </cell>
          <cell r="BW186">
            <v>4153172</v>
          </cell>
          <cell r="BX186">
            <v>9825727.9399999995</v>
          </cell>
          <cell r="BY186">
            <v>2187850</v>
          </cell>
          <cell r="BZ186">
            <v>3659756</v>
          </cell>
          <cell r="CA186">
            <v>6403358</v>
          </cell>
          <cell r="CB186">
            <v>3945890</v>
          </cell>
          <cell r="CC186">
            <v>15439883.57</v>
          </cell>
          <cell r="CD186">
            <v>6389976.4100000001</v>
          </cell>
          <cell r="CE186">
            <v>6900126.6200000001</v>
          </cell>
          <cell r="CF186">
            <v>2888371.06</v>
          </cell>
          <cell r="CG186">
            <v>2569550</v>
          </cell>
          <cell r="CH186">
            <v>2561863</v>
          </cell>
          <cell r="CI186">
            <v>3908205</v>
          </cell>
          <cell r="CJ186">
            <v>9118798.1799999997</v>
          </cell>
          <cell r="CK186">
            <v>1821767.35</v>
          </cell>
          <cell r="CL186">
            <v>1316569.33</v>
          </cell>
        </row>
        <row r="187">
          <cell r="A187" t="str">
            <v>5101010113.106</v>
          </cell>
          <cell r="B187" t="str">
            <v>ค่าจ้างพนักงานกระทรวงสาธารณสุข (สนับสนุน)</v>
          </cell>
          <cell r="C187">
            <v>0</v>
          </cell>
          <cell r="D187">
            <v>1558810</v>
          </cell>
          <cell r="E187">
            <v>3345080</v>
          </cell>
          <cell r="F187">
            <v>2653976.3199999998</v>
          </cell>
          <cell r="G187">
            <v>1883980</v>
          </cell>
          <cell r="H187">
            <v>1233820</v>
          </cell>
          <cell r="I187">
            <v>129730</v>
          </cell>
          <cell r="J187">
            <v>201470</v>
          </cell>
          <cell r="K187">
            <v>3809640</v>
          </cell>
          <cell r="L187">
            <v>1601510</v>
          </cell>
          <cell r="M187">
            <v>1610560</v>
          </cell>
          <cell r="N187">
            <v>0</v>
          </cell>
          <cell r="O187">
            <v>10712553.869999999</v>
          </cell>
          <cell r="P187">
            <v>2441825</v>
          </cell>
          <cell r="Q187">
            <v>1570385.83</v>
          </cell>
          <cell r="R187">
            <v>3759000</v>
          </cell>
          <cell r="S187">
            <v>2312989.77</v>
          </cell>
          <cell r="T187">
            <v>2200173</v>
          </cell>
          <cell r="U187">
            <v>1874841</v>
          </cell>
          <cell r="V187">
            <v>1536990</v>
          </cell>
          <cell r="W187">
            <v>4901613.08</v>
          </cell>
          <cell r="X187">
            <v>2013276</v>
          </cell>
          <cell r="Y187">
            <v>1936374</v>
          </cell>
          <cell r="Z187">
            <v>1407160</v>
          </cell>
          <cell r="AA187">
            <v>905160</v>
          </cell>
          <cell r="AB187">
            <v>2920560</v>
          </cell>
          <cell r="AC187">
            <v>0</v>
          </cell>
          <cell r="AD187">
            <v>1711882.55</v>
          </cell>
          <cell r="AE187">
            <v>364896.16</v>
          </cell>
          <cell r="AF187">
            <v>961661.2</v>
          </cell>
          <cell r="AG187">
            <v>2750320</v>
          </cell>
          <cell r="AH187">
            <v>1072750</v>
          </cell>
          <cell r="AI187">
            <v>1357540</v>
          </cell>
          <cell r="AJ187">
            <v>2790426.06</v>
          </cell>
          <cell r="AK187">
            <v>14940084</v>
          </cell>
          <cell r="AL187">
            <v>991700</v>
          </cell>
          <cell r="AM187">
            <v>667300</v>
          </cell>
          <cell r="AN187">
            <v>2776714</v>
          </cell>
          <cell r="AO187">
            <v>734140</v>
          </cell>
          <cell r="AP187">
            <v>0</v>
          </cell>
          <cell r="AQ187">
            <v>23170</v>
          </cell>
          <cell r="AR187">
            <v>7344649</v>
          </cell>
          <cell r="AS187">
            <v>934260</v>
          </cell>
          <cell r="AT187">
            <v>3567256.76</v>
          </cell>
          <cell r="AU187">
            <v>931485</v>
          </cell>
          <cell r="AV187">
            <v>1260067</v>
          </cell>
          <cell r="AW187">
            <v>1197810</v>
          </cell>
          <cell r="AX187">
            <v>2323089.25</v>
          </cell>
          <cell r="AY187">
            <v>1660049.6</v>
          </cell>
          <cell r="AZ187">
            <v>2179130</v>
          </cell>
          <cell r="BA187">
            <v>11601784.359999999</v>
          </cell>
          <cell r="BB187">
            <v>851850</v>
          </cell>
          <cell r="BC187">
            <v>9593149.5600000005</v>
          </cell>
          <cell r="BD187">
            <v>4604428</v>
          </cell>
          <cell r="BE187">
            <v>1206567</v>
          </cell>
          <cell r="BF187">
            <v>1639257.39</v>
          </cell>
          <cell r="BG187">
            <v>5828536</v>
          </cell>
          <cell r="BH187">
            <v>1333702</v>
          </cell>
          <cell r="BI187">
            <v>1207279</v>
          </cell>
          <cell r="BJ187">
            <v>1311538.2</v>
          </cell>
          <cell r="BK187">
            <v>1339641.95</v>
          </cell>
          <cell r="BL187">
            <v>10691286</v>
          </cell>
          <cell r="BM187">
            <v>2551628.23</v>
          </cell>
          <cell r="BN187">
            <v>2523517</v>
          </cell>
          <cell r="BO187">
            <v>2902034.4</v>
          </cell>
          <cell r="BP187">
            <v>5103580</v>
          </cell>
          <cell r="BQ187">
            <v>345442.6</v>
          </cell>
          <cell r="BR187">
            <v>30120269</v>
          </cell>
          <cell r="BS187">
            <v>1991980</v>
          </cell>
          <cell r="BT187">
            <v>3324708</v>
          </cell>
          <cell r="BU187">
            <v>6201290.0099999998</v>
          </cell>
          <cell r="BV187">
            <v>1534200</v>
          </cell>
          <cell r="BW187">
            <v>1065300</v>
          </cell>
          <cell r="BX187">
            <v>3470750</v>
          </cell>
          <cell r="BY187">
            <v>2141160</v>
          </cell>
          <cell r="BZ187">
            <v>1709940</v>
          </cell>
          <cell r="CA187">
            <v>895910</v>
          </cell>
          <cell r="CB187">
            <v>879170</v>
          </cell>
          <cell r="CC187">
            <v>1271300</v>
          </cell>
          <cell r="CD187">
            <v>2300406</v>
          </cell>
          <cell r="CE187">
            <v>5931050.3899999997</v>
          </cell>
          <cell r="CF187">
            <v>672198.67</v>
          </cell>
          <cell r="CG187">
            <v>1440590</v>
          </cell>
          <cell r="CH187">
            <v>1742988</v>
          </cell>
          <cell r="CI187">
            <v>916602</v>
          </cell>
          <cell r="CJ187">
            <v>6689796.6500000004</v>
          </cell>
          <cell r="CK187">
            <v>590183.25</v>
          </cell>
          <cell r="CL187">
            <v>499303.55</v>
          </cell>
        </row>
        <row r="188">
          <cell r="A188" t="str">
            <v>5101010113.107</v>
          </cell>
          <cell r="B188" t="str">
            <v>ค่าจ้างเหมาบุคลากร (บริการ)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403500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69720</v>
          </cell>
          <cell r="M188">
            <v>4373595</v>
          </cell>
          <cell r="N188">
            <v>0</v>
          </cell>
          <cell r="O188">
            <v>251501.87</v>
          </cell>
          <cell r="P188">
            <v>6973</v>
          </cell>
          <cell r="Q188">
            <v>1028350.66</v>
          </cell>
          <cell r="R188">
            <v>81480</v>
          </cell>
          <cell r="S188">
            <v>0</v>
          </cell>
          <cell r="T188">
            <v>0</v>
          </cell>
          <cell r="U188">
            <v>343200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2498370</v>
          </cell>
          <cell r="AE188">
            <v>338640</v>
          </cell>
          <cell r="AF188">
            <v>0</v>
          </cell>
          <cell r="AG188">
            <v>0</v>
          </cell>
          <cell r="AH188">
            <v>0</v>
          </cell>
          <cell r="AI188">
            <v>181400</v>
          </cell>
          <cell r="AJ188">
            <v>0</v>
          </cell>
          <cell r="AK188">
            <v>0</v>
          </cell>
          <cell r="AL188">
            <v>489495</v>
          </cell>
          <cell r="AM188">
            <v>0</v>
          </cell>
          <cell r="AN188">
            <v>0</v>
          </cell>
          <cell r="AO188">
            <v>0</v>
          </cell>
          <cell r="AP188">
            <v>0</v>
          </cell>
          <cell r="AQ188">
            <v>0</v>
          </cell>
          <cell r="AR188">
            <v>0</v>
          </cell>
          <cell r="AS188">
            <v>0</v>
          </cell>
          <cell r="AT188">
            <v>0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0</v>
          </cell>
          <cell r="AZ188">
            <v>115180</v>
          </cell>
          <cell r="BA188">
            <v>0</v>
          </cell>
          <cell r="BB188">
            <v>0</v>
          </cell>
          <cell r="BC188">
            <v>0</v>
          </cell>
          <cell r="BD188">
            <v>1201563.3799999999</v>
          </cell>
          <cell r="BE188">
            <v>27300</v>
          </cell>
          <cell r="BF188">
            <v>320530</v>
          </cell>
          <cell r="BG188">
            <v>13496084</v>
          </cell>
          <cell r="BH188">
            <v>0</v>
          </cell>
          <cell r="BI188">
            <v>0</v>
          </cell>
          <cell r="BJ188">
            <v>25500</v>
          </cell>
          <cell r="BK188">
            <v>109500</v>
          </cell>
          <cell r="BL188">
            <v>0</v>
          </cell>
          <cell r="BM188">
            <v>0</v>
          </cell>
          <cell r="BN188">
            <v>0</v>
          </cell>
          <cell r="BO188">
            <v>32100</v>
          </cell>
          <cell r="BP188">
            <v>0</v>
          </cell>
          <cell r="BQ188">
            <v>0</v>
          </cell>
          <cell r="BR188">
            <v>0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138090</v>
          </cell>
          <cell r="BZ188">
            <v>0</v>
          </cell>
          <cell r="CA188">
            <v>0</v>
          </cell>
          <cell r="CB188">
            <v>0</v>
          </cell>
          <cell r="CC188">
            <v>92360</v>
          </cell>
          <cell r="CD188">
            <v>0</v>
          </cell>
          <cell r="CE188">
            <v>420000</v>
          </cell>
          <cell r="CF188">
            <v>0</v>
          </cell>
          <cell r="CG188">
            <v>0</v>
          </cell>
          <cell r="CH188">
            <v>1050</v>
          </cell>
          <cell r="CI188">
            <v>255226</v>
          </cell>
          <cell r="CJ188">
            <v>0</v>
          </cell>
          <cell r="CK188">
            <v>0</v>
          </cell>
          <cell r="CL188">
            <v>85800</v>
          </cell>
        </row>
        <row r="189">
          <cell r="A189" t="str">
            <v>5101010113.108</v>
          </cell>
          <cell r="B189" t="str">
            <v>ค่าจ้างเหมาบุคลากร (สนับสนุน)</v>
          </cell>
          <cell r="C189">
            <v>0</v>
          </cell>
          <cell r="D189">
            <v>0</v>
          </cell>
          <cell r="E189">
            <v>145800</v>
          </cell>
          <cell r="F189">
            <v>0</v>
          </cell>
          <cell r="G189">
            <v>184200</v>
          </cell>
          <cell r="H189">
            <v>650</v>
          </cell>
          <cell r="I189">
            <v>0</v>
          </cell>
          <cell r="J189">
            <v>0</v>
          </cell>
          <cell r="K189">
            <v>14550</v>
          </cell>
          <cell r="L189">
            <v>48000</v>
          </cell>
          <cell r="M189">
            <v>38800</v>
          </cell>
          <cell r="N189">
            <v>0</v>
          </cell>
          <cell r="O189">
            <v>1291757.52</v>
          </cell>
          <cell r="P189">
            <v>0</v>
          </cell>
          <cell r="Q189">
            <v>1331463.77</v>
          </cell>
          <cell r="R189">
            <v>665500</v>
          </cell>
          <cell r="S189">
            <v>0</v>
          </cell>
          <cell r="T189">
            <v>1057395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494510</v>
          </cell>
          <cell r="AF189">
            <v>0</v>
          </cell>
          <cell r="AG189">
            <v>322800</v>
          </cell>
          <cell r="AH189">
            <v>0</v>
          </cell>
          <cell r="AI189">
            <v>109500</v>
          </cell>
          <cell r="AJ189">
            <v>6500</v>
          </cell>
          <cell r="AK189">
            <v>0</v>
          </cell>
          <cell r="AL189">
            <v>0</v>
          </cell>
          <cell r="AM189">
            <v>0</v>
          </cell>
          <cell r="AN189">
            <v>170219</v>
          </cell>
          <cell r="AO189">
            <v>0</v>
          </cell>
          <cell r="AP189">
            <v>0</v>
          </cell>
          <cell r="AQ189">
            <v>0</v>
          </cell>
          <cell r="AR189">
            <v>0</v>
          </cell>
          <cell r="AS189">
            <v>0</v>
          </cell>
          <cell r="AT189">
            <v>0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53360</v>
          </cell>
          <cell r="BD189">
            <v>2269883</v>
          </cell>
          <cell r="BE189">
            <v>0</v>
          </cell>
          <cell r="BF189">
            <v>1500</v>
          </cell>
          <cell r="BG189">
            <v>1160143</v>
          </cell>
          <cell r="BH189">
            <v>0</v>
          </cell>
          <cell r="BI189">
            <v>0</v>
          </cell>
          <cell r="BJ189">
            <v>0</v>
          </cell>
          <cell r="BK189">
            <v>335550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246600</v>
          </cell>
          <cell r="BQ189">
            <v>0</v>
          </cell>
          <cell r="BR189">
            <v>0</v>
          </cell>
          <cell r="BS189">
            <v>0</v>
          </cell>
          <cell r="BT189">
            <v>264300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0</v>
          </cell>
          <cell r="BZ189">
            <v>0</v>
          </cell>
          <cell r="CA189">
            <v>0</v>
          </cell>
          <cell r="CB189">
            <v>0</v>
          </cell>
          <cell r="CC189">
            <v>57160</v>
          </cell>
          <cell r="CD189">
            <v>0</v>
          </cell>
          <cell r="CE189">
            <v>10320</v>
          </cell>
          <cell r="CF189">
            <v>0</v>
          </cell>
          <cell r="CG189">
            <v>84785</v>
          </cell>
          <cell r="CH189">
            <v>0</v>
          </cell>
          <cell r="CI189">
            <v>0</v>
          </cell>
          <cell r="CJ189">
            <v>0</v>
          </cell>
          <cell r="CK189">
            <v>0</v>
          </cell>
          <cell r="CL189">
            <v>0</v>
          </cell>
        </row>
        <row r="190">
          <cell r="A190" t="str">
            <v>5101010115.101</v>
          </cell>
          <cell r="B190" t="str">
            <v>เงินค่าตอบแทนพนักงานราชการ (บริการ)</v>
          </cell>
          <cell r="C190">
            <v>8491950</v>
          </cell>
          <cell r="D190">
            <v>72000</v>
          </cell>
          <cell r="E190">
            <v>255960</v>
          </cell>
          <cell r="F190">
            <v>268960</v>
          </cell>
          <cell r="G190">
            <v>0</v>
          </cell>
          <cell r="H190">
            <v>42640</v>
          </cell>
          <cell r="I190">
            <v>0</v>
          </cell>
          <cell r="J190">
            <v>315960</v>
          </cell>
          <cell r="K190">
            <v>0</v>
          </cell>
          <cell r="L190">
            <v>244390</v>
          </cell>
          <cell r="M190">
            <v>358540</v>
          </cell>
          <cell r="N190">
            <v>182370</v>
          </cell>
          <cell r="O190">
            <v>533219.6</v>
          </cell>
          <cell r="P190">
            <v>18000</v>
          </cell>
          <cell r="Q190">
            <v>0</v>
          </cell>
          <cell r="R190">
            <v>72000</v>
          </cell>
          <cell r="S190">
            <v>444600</v>
          </cell>
          <cell r="T190">
            <v>280080</v>
          </cell>
          <cell r="U190">
            <v>83400</v>
          </cell>
          <cell r="V190">
            <v>0</v>
          </cell>
          <cell r="W190">
            <v>2886036.45</v>
          </cell>
          <cell r="X190">
            <v>0</v>
          </cell>
          <cell r="Y190">
            <v>0</v>
          </cell>
          <cell r="Z190">
            <v>277260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2733839.33</v>
          </cell>
          <cell r="AL190">
            <v>275280</v>
          </cell>
          <cell r="AM190">
            <v>0</v>
          </cell>
          <cell r="AN190">
            <v>86307.86</v>
          </cell>
          <cell r="AO190">
            <v>291360</v>
          </cell>
          <cell r="AP190">
            <v>0</v>
          </cell>
          <cell r="AQ190">
            <v>0</v>
          </cell>
          <cell r="AR190">
            <v>316480</v>
          </cell>
          <cell r="AS190">
            <v>0</v>
          </cell>
          <cell r="AT190">
            <v>72000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0</v>
          </cell>
          <cell r="AZ190">
            <v>0</v>
          </cell>
          <cell r="BA190">
            <v>0</v>
          </cell>
          <cell r="BB190">
            <v>259440</v>
          </cell>
          <cell r="BC190">
            <v>4089975.53</v>
          </cell>
          <cell r="BD190">
            <v>0</v>
          </cell>
          <cell r="BE190">
            <v>285240</v>
          </cell>
          <cell r="BF190">
            <v>0</v>
          </cell>
          <cell r="BG190">
            <v>39180</v>
          </cell>
          <cell r="BH190">
            <v>422170</v>
          </cell>
          <cell r="BI190">
            <v>0</v>
          </cell>
          <cell r="BJ190">
            <v>0</v>
          </cell>
          <cell r="BK190">
            <v>90000</v>
          </cell>
          <cell r="BL190">
            <v>1228266</v>
          </cell>
          <cell r="BM190">
            <v>0</v>
          </cell>
          <cell r="BN190">
            <v>0</v>
          </cell>
          <cell r="BO190">
            <v>268160</v>
          </cell>
          <cell r="BP190">
            <v>0</v>
          </cell>
          <cell r="BQ190">
            <v>104550</v>
          </cell>
          <cell r="BR190">
            <v>2106508.21</v>
          </cell>
          <cell r="BS190">
            <v>0</v>
          </cell>
          <cell r="BT190">
            <v>36000</v>
          </cell>
          <cell r="BU190">
            <v>1060560</v>
          </cell>
          <cell r="BV190">
            <v>0</v>
          </cell>
          <cell r="BW190">
            <v>0</v>
          </cell>
          <cell r="BX190">
            <v>0</v>
          </cell>
          <cell r="BY190">
            <v>0</v>
          </cell>
          <cell r="BZ190">
            <v>0</v>
          </cell>
          <cell r="CA190">
            <v>0</v>
          </cell>
          <cell r="CB190">
            <v>405640</v>
          </cell>
          <cell r="CC190">
            <v>0</v>
          </cell>
          <cell r="CD190">
            <v>0</v>
          </cell>
          <cell r="CE190">
            <v>0</v>
          </cell>
          <cell r="CF190">
            <v>0</v>
          </cell>
          <cell r="CG190">
            <v>268680</v>
          </cell>
          <cell r="CH190">
            <v>0</v>
          </cell>
          <cell r="CI190">
            <v>0</v>
          </cell>
          <cell r="CJ190">
            <v>0</v>
          </cell>
          <cell r="CK190">
            <v>0</v>
          </cell>
          <cell r="CL190">
            <v>0</v>
          </cell>
        </row>
        <row r="191">
          <cell r="A191" t="str">
            <v>5101010115.102</v>
          </cell>
          <cell r="B191" t="str">
            <v>ค่าตอบแทนพนักงานราชการ (สนับสนุน)</v>
          </cell>
          <cell r="C191">
            <v>0</v>
          </cell>
          <cell r="D191">
            <v>222930</v>
          </cell>
          <cell r="E191">
            <v>404160</v>
          </cell>
          <cell r="F191">
            <v>222930</v>
          </cell>
          <cell r="G191">
            <v>730560</v>
          </cell>
          <cell r="H191">
            <v>425010.47</v>
          </cell>
          <cell r="I191">
            <v>415800</v>
          </cell>
          <cell r="J191">
            <v>372669.68</v>
          </cell>
          <cell r="K191">
            <v>681480</v>
          </cell>
          <cell r="L191">
            <v>560610</v>
          </cell>
          <cell r="M191">
            <v>881800</v>
          </cell>
          <cell r="N191">
            <v>114000</v>
          </cell>
          <cell r="O191">
            <v>3760714.96</v>
          </cell>
          <cell r="P191">
            <v>794820</v>
          </cell>
          <cell r="Q191">
            <v>779640</v>
          </cell>
          <cell r="R191">
            <v>688800</v>
          </cell>
          <cell r="S191">
            <v>277080</v>
          </cell>
          <cell r="T191">
            <v>441720</v>
          </cell>
          <cell r="U191">
            <v>516998.71</v>
          </cell>
          <cell r="V191">
            <v>573094.9</v>
          </cell>
          <cell r="W191">
            <v>4029878.71</v>
          </cell>
          <cell r="X191">
            <v>523920</v>
          </cell>
          <cell r="Y191">
            <v>518640</v>
          </cell>
          <cell r="Z191">
            <v>281460</v>
          </cell>
          <cell r="AA191">
            <v>437760</v>
          </cell>
          <cell r="AB191">
            <v>546960</v>
          </cell>
          <cell r="AC191">
            <v>206400</v>
          </cell>
          <cell r="AD191">
            <v>461880</v>
          </cell>
          <cell r="AE191">
            <v>449951.61</v>
          </cell>
          <cell r="AF191">
            <v>728880</v>
          </cell>
          <cell r="AG191">
            <v>745880</v>
          </cell>
          <cell r="AH191">
            <v>767520</v>
          </cell>
          <cell r="AI191">
            <v>530000</v>
          </cell>
          <cell r="AJ191">
            <v>52838.71</v>
          </cell>
          <cell r="AK191">
            <v>3519230</v>
          </cell>
          <cell r="AL191">
            <v>431860</v>
          </cell>
          <cell r="AM191">
            <v>243400</v>
          </cell>
          <cell r="AN191">
            <v>722062</v>
          </cell>
          <cell r="AO191">
            <v>286560</v>
          </cell>
          <cell r="AP191">
            <v>1133400</v>
          </cell>
          <cell r="AQ191">
            <v>350570</v>
          </cell>
          <cell r="AR191">
            <v>387200</v>
          </cell>
          <cell r="AS191">
            <v>0</v>
          </cell>
          <cell r="AT191">
            <v>542140.65</v>
          </cell>
          <cell r="AU191">
            <v>370903.22</v>
          </cell>
          <cell r="AV191">
            <v>264240</v>
          </cell>
          <cell r="AW191">
            <v>687340.55</v>
          </cell>
          <cell r="AX191">
            <v>257640</v>
          </cell>
          <cell r="AY191">
            <v>201030</v>
          </cell>
          <cell r="AZ191">
            <v>172150</v>
          </cell>
          <cell r="BA191">
            <v>2264539.5499999998</v>
          </cell>
          <cell r="BB191">
            <v>467880</v>
          </cell>
          <cell r="BC191">
            <v>4305169.13</v>
          </cell>
          <cell r="BD191">
            <v>729840</v>
          </cell>
          <cell r="BE191">
            <v>399600</v>
          </cell>
          <cell r="BF191">
            <v>742530</v>
          </cell>
          <cell r="BG191">
            <v>466980</v>
          </cell>
          <cell r="BH191">
            <v>884270</v>
          </cell>
          <cell r="BI191">
            <v>0</v>
          </cell>
          <cell r="BJ191">
            <v>216000</v>
          </cell>
          <cell r="BK191">
            <v>126000</v>
          </cell>
          <cell r="BL191">
            <v>4905373</v>
          </cell>
          <cell r="BM191">
            <v>745080</v>
          </cell>
          <cell r="BN191">
            <v>1014960</v>
          </cell>
          <cell r="BO191">
            <v>388818.66</v>
          </cell>
          <cell r="BP191">
            <v>754960</v>
          </cell>
          <cell r="BQ191">
            <v>638640</v>
          </cell>
          <cell r="BR191">
            <v>9655141.2799999993</v>
          </cell>
          <cell r="BS191">
            <v>567240</v>
          </cell>
          <cell r="BT191">
            <v>590580</v>
          </cell>
          <cell r="BU191">
            <v>1386729.68</v>
          </cell>
          <cell r="BV191">
            <v>188040</v>
          </cell>
          <cell r="BW191">
            <v>495360</v>
          </cell>
          <cell r="BX191">
            <v>980520</v>
          </cell>
          <cell r="BY191">
            <v>507420</v>
          </cell>
          <cell r="BZ191">
            <v>472080</v>
          </cell>
          <cell r="CA191">
            <v>506880</v>
          </cell>
          <cell r="CB191">
            <v>83070</v>
          </cell>
          <cell r="CC191">
            <v>792000</v>
          </cell>
          <cell r="CD191">
            <v>822940</v>
          </cell>
          <cell r="CE191">
            <v>691020</v>
          </cell>
          <cell r="CF191">
            <v>723046.75</v>
          </cell>
          <cell r="CG191">
            <v>449660</v>
          </cell>
          <cell r="CH191">
            <v>523920</v>
          </cell>
          <cell r="CI191">
            <v>661920</v>
          </cell>
          <cell r="CJ191">
            <v>822142.68</v>
          </cell>
          <cell r="CK191">
            <v>399410.32</v>
          </cell>
          <cell r="CL191">
            <v>741240</v>
          </cell>
        </row>
        <row r="192">
          <cell r="A192" t="str">
            <v>5101010116.101</v>
          </cell>
          <cell r="B192" t="str">
            <v>เงินค่าครองชีพสำหรับข้าราชการ (บริการ)</v>
          </cell>
          <cell r="C192">
            <v>75804.47</v>
          </cell>
          <cell r="D192">
            <v>0</v>
          </cell>
          <cell r="E192">
            <v>86385</v>
          </cell>
          <cell r="F192">
            <v>42109.35</v>
          </cell>
          <cell r="G192">
            <v>16814.5</v>
          </cell>
          <cell r="H192">
            <v>163360</v>
          </cell>
          <cell r="I192">
            <v>34162.36</v>
          </cell>
          <cell r="J192">
            <v>8120</v>
          </cell>
          <cell r="K192">
            <v>4575</v>
          </cell>
          <cell r="L192">
            <v>0</v>
          </cell>
          <cell r="M192">
            <v>0</v>
          </cell>
          <cell r="N192">
            <v>0</v>
          </cell>
          <cell r="O192">
            <v>12195.22</v>
          </cell>
          <cell r="P192">
            <v>0</v>
          </cell>
          <cell r="Q192">
            <v>24045.16</v>
          </cell>
          <cell r="R192">
            <v>1890</v>
          </cell>
          <cell r="S192">
            <v>14475</v>
          </cell>
          <cell r="T192">
            <v>40291.5</v>
          </cell>
          <cell r="U192">
            <v>28000</v>
          </cell>
          <cell r="V192">
            <v>12700.65</v>
          </cell>
          <cell r="W192">
            <v>29792.27</v>
          </cell>
          <cell r="X192">
            <v>37167.42</v>
          </cell>
          <cell r="Y192">
            <v>16709.68</v>
          </cell>
          <cell r="Z192">
            <v>2010</v>
          </cell>
          <cell r="AA192">
            <v>0</v>
          </cell>
          <cell r="AB192">
            <v>0</v>
          </cell>
          <cell r="AC192">
            <v>9230</v>
          </cell>
          <cell r="AD192">
            <v>0</v>
          </cell>
          <cell r="AE192">
            <v>19094.169999999998</v>
          </cell>
          <cell r="AF192">
            <v>0</v>
          </cell>
          <cell r="AG192">
            <v>33684.33</v>
          </cell>
          <cell r="AH192">
            <v>135</v>
          </cell>
          <cell r="AI192">
            <v>63759.839999999997</v>
          </cell>
          <cell r="AJ192">
            <v>0</v>
          </cell>
          <cell r="AK192">
            <v>57711.16</v>
          </cell>
          <cell r="AL192">
            <v>10920</v>
          </cell>
          <cell r="AM192">
            <v>21407.58</v>
          </cell>
          <cell r="AN192">
            <v>2795</v>
          </cell>
          <cell r="AO192">
            <v>17940</v>
          </cell>
          <cell r="AP192">
            <v>5100</v>
          </cell>
          <cell r="AQ192">
            <v>0</v>
          </cell>
          <cell r="AR192">
            <v>56415</v>
          </cell>
          <cell r="AS192">
            <v>0</v>
          </cell>
          <cell r="AT192">
            <v>27645</v>
          </cell>
          <cell r="AU192">
            <v>19587.419999999998</v>
          </cell>
          <cell r="AV192">
            <v>6630</v>
          </cell>
          <cell r="AW192">
            <v>21757.42</v>
          </cell>
          <cell r="AX192">
            <v>0</v>
          </cell>
          <cell r="AY192">
            <v>3780</v>
          </cell>
          <cell r="AZ192">
            <v>4680</v>
          </cell>
          <cell r="BA192">
            <v>0</v>
          </cell>
          <cell r="BB192">
            <v>15300</v>
          </cell>
          <cell r="BC192">
            <v>544925.17000000004</v>
          </cell>
          <cell r="BD192">
            <v>9720</v>
          </cell>
          <cell r="BE192">
            <v>0</v>
          </cell>
          <cell r="BF192">
            <v>52064.35</v>
          </cell>
          <cell r="BG192">
            <v>26975.57</v>
          </cell>
          <cell r="BH192">
            <v>0</v>
          </cell>
          <cell r="BI192">
            <v>2015.32</v>
          </cell>
          <cell r="BJ192">
            <v>12553.06</v>
          </cell>
          <cell r="BK192">
            <v>0</v>
          </cell>
          <cell r="BL192">
            <v>501080</v>
          </cell>
          <cell r="BM192">
            <v>39099.21</v>
          </cell>
          <cell r="BN192">
            <v>2240</v>
          </cell>
          <cell r="BO192">
            <v>3925</v>
          </cell>
          <cell r="BP192">
            <v>90</v>
          </cell>
          <cell r="BQ192">
            <v>2115</v>
          </cell>
          <cell r="BR192">
            <v>27981.32</v>
          </cell>
          <cell r="BS192">
            <v>14727.42</v>
          </cell>
          <cell r="BT192">
            <v>0</v>
          </cell>
          <cell r="BU192">
            <v>50704.91</v>
          </cell>
          <cell r="BV192">
            <v>23820</v>
          </cell>
          <cell r="BW192">
            <v>8130</v>
          </cell>
          <cell r="BX192">
            <v>17370</v>
          </cell>
          <cell r="BY192">
            <v>2964.19</v>
          </cell>
          <cell r="BZ192">
            <v>12600</v>
          </cell>
          <cell r="CA192">
            <v>8850</v>
          </cell>
          <cell r="CB192">
            <v>0</v>
          </cell>
          <cell r="CC192">
            <v>46030.64</v>
          </cell>
          <cell r="CD192">
            <v>5695</v>
          </cell>
          <cell r="CE192">
            <v>49020</v>
          </cell>
          <cell r="CF192">
            <v>34873.54</v>
          </cell>
          <cell r="CG192">
            <v>39097.42</v>
          </cell>
          <cell r="CH192">
            <v>21246.33</v>
          </cell>
          <cell r="CI192">
            <v>8880</v>
          </cell>
          <cell r="CJ192">
            <v>70034.47</v>
          </cell>
          <cell r="CK192">
            <v>0</v>
          </cell>
          <cell r="CL192">
            <v>41058.629999999997</v>
          </cell>
        </row>
        <row r="193">
          <cell r="A193" t="str">
            <v>5101010116.102</v>
          </cell>
          <cell r="B193" t="str">
            <v>เงินค่าครองชีพสำหรับข้าราชการ(สนับสนุน)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1785</v>
          </cell>
          <cell r="L193">
            <v>0</v>
          </cell>
          <cell r="M193">
            <v>0</v>
          </cell>
          <cell r="N193">
            <v>0</v>
          </cell>
          <cell r="O193">
            <v>7680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9461.61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6400</v>
          </cell>
          <cell r="AD193">
            <v>0</v>
          </cell>
          <cell r="AE193">
            <v>665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14153.06</v>
          </cell>
          <cell r="AK193">
            <v>1785</v>
          </cell>
          <cell r="AL193">
            <v>15300</v>
          </cell>
          <cell r="AM193">
            <v>0</v>
          </cell>
          <cell r="AN193">
            <v>705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10045</v>
          </cell>
          <cell r="AU193">
            <v>0</v>
          </cell>
          <cell r="AV193">
            <v>0</v>
          </cell>
          <cell r="AW193">
            <v>6330</v>
          </cell>
          <cell r="AX193">
            <v>0</v>
          </cell>
          <cell r="AY193">
            <v>15420</v>
          </cell>
          <cell r="AZ193">
            <v>0</v>
          </cell>
          <cell r="BA193">
            <v>0</v>
          </cell>
          <cell r="BB193">
            <v>19080</v>
          </cell>
          <cell r="BC193">
            <v>18535</v>
          </cell>
          <cell r="BD193">
            <v>7665</v>
          </cell>
          <cell r="BE193">
            <v>10155</v>
          </cell>
          <cell r="BF193">
            <v>0</v>
          </cell>
          <cell r="BG193">
            <v>0</v>
          </cell>
          <cell r="BH193">
            <v>0</v>
          </cell>
          <cell r="BI193">
            <v>0</v>
          </cell>
          <cell r="BJ193">
            <v>0</v>
          </cell>
          <cell r="BK193">
            <v>6247.5</v>
          </cell>
          <cell r="BL193">
            <v>0</v>
          </cell>
          <cell r="BM193">
            <v>0</v>
          </cell>
          <cell r="BN193">
            <v>0</v>
          </cell>
          <cell r="BO193">
            <v>3925</v>
          </cell>
          <cell r="BP193">
            <v>9134</v>
          </cell>
          <cell r="BQ193">
            <v>7650</v>
          </cell>
          <cell r="BR193">
            <v>30308.23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3587.5</v>
          </cell>
        </row>
        <row r="194">
          <cell r="A194" t="str">
            <v>5101010116.103</v>
          </cell>
          <cell r="B194" t="str">
            <v>เงินค่าครองชีพสำหรับลูกจ้างประจำ(บริการ)</v>
          </cell>
          <cell r="C194">
            <v>0</v>
          </cell>
          <cell r="D194">
            <v>0</v>
          </cell>
          <cell r="E194">
            <v>1430.4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2346.8000000000002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</row>
        <row r="195">
          <cell r="A195" t="str">
            <v>5101010116.104</v>
          </cell>
          <cell r="B195" t="str">
            <v>เงินค่าครองชีพสำหรับลูกจ้างประจำ(สนับสนุน)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3146.4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420.2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</row>
        <row r="196">
          <cell r="A196" t="str">
            <v>5101010116.105</v>
          </cell>
          <cell r="B196" t="str">
            <v>เงินค่าครองชีพสำหรับพนักงานราชการ(บริการ)</v>
          </cell>
          <cell r="C196">
            <v>159205</v>
          </cell>
          <cell r="D196">
            <v>0</v>
          </cell>
          <cell r="E196">
            <v>13000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4000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4860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2860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16000</v>
          </cell>
          <cell r="BI196">
            <v>0</v>
          </cell>
          <cell r="BJ196">
            <v>0</v>
          </cell>
          <cell r="BK196">
            <v>0</v>
          </cell>
          <cell r="BL196">
            <v>960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0</v>
          </cell>
          <cell r="BZ196">
            <v>0</v>
          </cell>
          <cell r="CA196">
            <v>0</v>
          </cell>
          <cell r="CB196">
            <v>0</v>
          </cell>
          <cell r="CC196">
            <v>0</v>
          </cell>
          <cell r="CD196">
            <v>0</v>
          </cell>
          <cell r="CE196">
            <v>0</v>
          </cell>
          <cell r="CF196">
            <v>0</v>
          </cell>
          <cell r="CG196">
            <v>0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</row>
        <row r="197">
          <cell r="A197" t="str">
            <v>5101010116.106</v>
          </cell>
          <cell r="B197" t="str">
            <v>เงินค่าครองชีพสำหรับพนักงานราชการ(สนับสนุน)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0</v>
          </cell>
          <cell r="BZ197">
            <v>0</v>
          </cell>
          <cell r="CA197">
            <v>0</v>
          </cell>
          <cell r="CB197">
            <v>0</v>
          </cell>
          <cell r="CC197">
            <v>0</v>
          </cell>
          <cell r="CD197">
            <v>0</v>
          </cell>
          <cell r="CE197">
            <v>0</v>
          </cell>
          <cell r="CF197">
            <v>0</v>
          </cell>
          <cell r="CG197">
            <v>0</v>
          </cell>
          <cell r="CH197">
            <v>0</v>
          </cell>
          <cell r="CI197">
            <v>0</v>
          </cell>
          <cell r="CJ197">
            <v>0</v>
          </cell>
          <cell r="CK197">
            <v>0</v>
          </cell>
          <cell r="CL197">
            <v>0</v>
          </cell>
        </row>
        <row r="198">
          <cell r="A198" t="str">
            <v>5101010199.101</v>
          </cell>
          <cell r="B198" t="str">
            <v>เงินตอบแทนรายเดือนสำหรับข้าราชการเท่ากับอัตราเงินประจำตำแหน่ง (บริการ)</v>
          </cell>
          <cell r="C198">
            <v>2667463.87</v>
          </cell>
          <cell r="D198">
            <v>255500</v>
          </cell>
          <cell r="E198">
            <v>258748.39</v>
          </cell>
          <cell r="F198">
            <v>387600</v>
          </cell>
          <cell r="G198">
            <v>67200</v>
          </cell>
          <cell r="H198">
            <v>0</v>
          </cell>
          <cell r="I198">
            <v>201600</v>
          </cell>
          <cell r="J198">
            <v>267709.34999999998</v>
          </cell>
          <cell r="K198">
            <v>145860</v>
          </cell>
          <cell r="L198">
            <v>201600</v>
          </cell>
          <cell r="M198">
            <v>447519.31</v>
          </cell>
          <cell r="N198">
            <v>0</v>
          </cell>
          <cell r="O198">
            <v>995626.67</v>
          </cell>
          <cell r="P198">
            <v>134400</v>
          </cell>
          <cell r="Q198">
            <v>0</v>
          </cell>
          <cell r="R198">
            <v>139500</v>
          </cell>
          <cell r="S198">
            <v>117600</v>
          </cell>
          <cell r="T198">
            <v>0</v>
          </cell>
          <cell r="U198">
            <v>429800</v>
          </cell>
          <cell r="V198">
            <v>39200</v>
          </cell>
          <cell r="W198">
            <v>2626220.4300000002</v>
          </cell>
          <cell r="X198">
            <v>134773.32999999999</v>
          </cell>
          <cell r="Y198">
            <v>218400</v>
          </cell>
          <cell r="Z198">
            <v>145600</v>
          </cell>
          <cell r="AA198">
            <v>134400</v>
          </cell>
          <cell r="AB198">
            <v>184800</v>
          </cell>
          <cell r="AC198">
            <v>190773.33</v>
          </cell>
          <cell r="AD198">
            <v>291938.34000000003</v>
          </cell>
          <cell r="AE198">
            <v>140732.42000000001</v>
          </cell>
          <cell r="AF198">
            <v>94565</v>
          </cell>
          <cell r="AG198">
            <v>134400</v>
          </cell>
          <cell r="AH198">
            <v>388275</v>
          </cell>
          <cell r="AI198">
            <v>366451.61</v>
          </cell>
          <cell r="AJ198">
            <v>56000</v>
          </cell>
          <cell r="AK198">
            <v>5704995.2699999996</v>
          </cell>
          <cell r="AL198">
            <v>168000</v>
          </cell>
          <cell r="AM198">
            <v>67200</v>
          </cell>
          <cell r="AN198">
            <v>201600</v>
          </cell>
          <cell r="AO198">
            <v>467806.45</v>
          </cell>
          <cell r="AP198">
            <v>0</v>
          </cell>
          <cell r="AQ198">
            <v>0</v>
          </cell>
          <cell r="AR198">
            <v>790900</v>
          </cell>
          <cell r="AS198">
            <v>4065</v>
          </cell>
          <cell r="AT198">
            <v>209800</v>
          </cell>
          <cell r="AU198">
            <v>376577.42</v>
          </cell>
          <cell r="AV198">
            <v>223813.33</v>
          </cell>
          <cell r="AW198">
            <v>61600</v>
          </cell>
          <cell r="AX198">
            <v>46500</v>
          </cell>
          <cell r="AY198">
            <v>67200</v>
          </cell>
          <cell r="AZ198">
            <v>0</v>
          </cell>
          <cell r="BA198">
            <v>3298283.33</v>
          </cell>
          <cell r="BB198">
            <v>0</v>
          </cell>
          <cell r="BC198">
            <v>2817958.06</v>
          </cell>
          <cell r="BD198">
            <v>50870</v>
          </cell>
          <cell r="BE198">
            <v>184800</v>
          </cell>
          <cell r="BF198">
            <v>174800</v>
          </cell>
          <cell r="BG198">
            <v>1110293.3400000001</v>
          </cell>
          <cell r="BH198">
            <v>135400</v>
          </cell>
          <cell r="BI198">
            <v>0</v>
          </cell>
          <cell r="BJ198">
            <v>0</v>
          </cell>
          <cell r="BK198">
            <v>67200</v>
          </cell>
          <cell r="BL198">
            <v>1182486.67</v>
          </cell>
          <cell r="BM198">
            <v>362125.81</v>
          </cell>
          <cell r="BN198">
            <v>134400</v>
          </cell>
          <cell r="BO198">
            <v>268800</v>
          </cell>
          <cell r="BP198">
            <v>134400</v>
          </cell>
          <cell r="BQ198">
            <v>134400</v>
          </cell>
          <cell r="BR198">
            <v>9746925.1400000006</v>
          </cell>
          <cell r="BS198">
            <v>0</v>
          </cell>
          <cell r="BT198">
            <v>253200</v>
          </cell>
          <cell r="BU198">
            <v>1402612.9</v>
          </cell>
          <cell r="BV198">
            <v>0</v>
          </cell>
          <cell r="BW198">
            <v>0</v>
          </cell>
          <cell r="BX198">
            <v>505200</v>
          </cell>
          <cell r="BY198">
            <v>0</v>
          </cell>
          <cell r="BZ198">
            <v>253200</v>
          </cell>
          <cell r="CA198">
            <v>46500</v>
          </cell>
          <cell r="CB198">
            <v>320400</v>
          </cell>
          <cell r="CC198">
            <v>607200</v>
          </cell>
          <cell r="CD198">
            <v>320400</v>
          </cell>
          <cell r="CE198">
            <v>304800</v>
          </cell>
          <cell r="CF198">
            <v>5600</v>
          </cell>
          <cell r="CG198">
            <v>52100</v>
          </cell>
          <cell r="CH198">
            <v>0</v>
          </cell>
          <cell r="CI198">
            <v>253200</v>
          </cell>
          <cell r="CJ198">
            <v>265300</v>
          </cell>
          <cell r="CK198">
            <v>0</v>
          </cell>
          <cell r="CL198">
            <v>67200</v>
          </cell>
        </row>
        <row r="199">
          <cell r="A199" t="str">
            <v>5101010199.102</v>
          </cell>
          <cell r="B199" t="str">
            <v>เงินตอบแทนชำนาญการพิเศษที่ไม่ใช่วิชาชีพ (สนับสนุน)</v>
          </cell>
          <cell r="C199">
            <v>168000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38500</v>
          </cell>
          <cell r="X199">
            <v>0</v>
          </cell>
          <cell r="Y199">
            <v>0</v>
          </cell>
          <cell r="Z199">
            <v>0</v>
          </cell>
          <cell r="AA199">
            <v>0</v>
          </cell>
          <cell r="AB199">
            <v>0</v>
          </cell>
          <cell r="AC199">
            <v>0</v>
          </cell>
          <cell r="AD199">
            <v>143000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201532.26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56000</v>
          </cell>
          <cell r="BD199">
            <v>0</v>
          </cell>
          <cell r="BE199">
            <v>3500</v>
          </cell>
          <cell r="BF199">
            <v>0</v>
          </cell>
          <cell r="BG199">
            <v>0</v>
          </cell>
          <cell r="BH199">
            <v>0</v>
          </cell>
          <cell r="BI199">
            <v>0</v>
          </cell>
          <cell r="BJ199">
            <v>0</v>
          </cell>
          <cell r="BK199">
            <v>0</v>
          </cell>
          <cell r="BL199">
            <v>80500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247333.33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0</v>
          </cell>
          <cell r="BZ199">
            <v>0</v>
          </cell>
          <cell r="CA199">
            <v>0</v>
          </cell>
          <cell r="CB199">
            <v>0</v>
          </cell>
          <cell r="CC199">
            <v>0</v>
          </cell>
          <cell r="CD199">
            <v>0</v>
          </cell>
          <cell r="CE199">
            <v>0</v>
          </cell>
          <cell r="CF199">
            <v>0</v>
          </cell>
          <cell r="CG199">
            <v>97300</v>
          </cell>
          <cell r="CH199">
            <v>0</v>
          </cell>
          <cell r="CI199">
            <v>0</v>
          </cell>
          <cell r="CJ199">
            <v>1220.4000000000001</v>
          </cell>
          <cell r="CK199">
            <v>0</v>
          </cell>
          <cell r="CL199">
            <v>0</v>
          </cell>
        </row>
        <row r="200">
          <cell r="A200" t="str">
            <v>5101010199.103</v>
          </cell>
          <cell r="B200" t="str">
            <v xml:space="preserve">ค่าตอบแทนในการปฏิบัติงานเวรหรือผลัดบ่ายและหรือผลัดดึกของพยาบาล </v>
          </cell>
          <cell r="C200">
            <v>7938596.5</v>
          </cell>
          <cell r="D200">
            <v>453480</v>
          </cell>
          <cell r="E200">
            <v>822060</v>
          </cell>
          <cell r="F200">
            <v>1128840</v>
          </cell>
          <cell r="G200">
            <v>0</v>
          </cell>
          <cell r="H200">
            <v>1121310</v>
          </cell>
          <cell r="I200">
            <v>1405140</v>
          </cell>
          <cell r="J200">
            <v>0</v>
          </cell>
          <cell r="K200">
            <v>670680</v>
          </cell>
          <cell r="L200">
            <v>1083700</v>
          </cell>
          <cell r="M200">
            <v>1986120</v>
          </cell>
          <cell r="N200">
            <v>489240</v>
          </cell>
          <cell r="O200">
            <v>3479905</v>
          </cell>
          <cell r="P200">
            <v>776280</v>
          </cell>
          <cell r="Q200">
            <v>1048130</v>
          </cell>
          <cell r="R200">
            <v>0</v>
          </cell>
          <cell r="S200">
            <v>0</v>
          </cell>
          <cell r="T200">
            <v>1264310</v>
          </cell>
          <cell r="U200">
            <v>283140</v>
          </cell>
          <cell r="V200">
            <v>436580</v>
          </cell>
          <cell r="W200">
            <v>8463615</v>
          </cell>
          <cell r="X200">
            <v>279120</v>
          </cell>
          <cell r="Y200">
            <v>1070800</v>
          </cell>
          <cell r="Z200">
            <v>684120</v>
          </cell>
          <cell r="AA200">
            <v>308280</v>
          </cell>
          <cell r="AB200">
            <v>498120</v>
          </cell>
          <cell r="AC200">
            <v>645440</v>
          </cell>
          <cell r="AD200">
            <v>2149980</v>
          </cell>
          <cell r="AE200">
            <v>636960</v>
          </cell>
          <cell r="AF200">
            <v>708220</v>
          </cell>
          <cell r="AG200">
            <v>442200</v>
          </cell>
          <cell r="AH200">
            <v>1372320</v>
          </cell>
          <cell r="AI200">
            <v>674280</v>
          </cell>
          <cell r="AJ200">
            <v>478680</v>
          </cell>
          <cell r="AK200">
            <v>17388415</v>
          </cell>
          <cell r="AL200">
            <v>430080</v>
          </cell>
          <cell r="AM200">
            <v>0</v>
          </cell>
          <cell r="AN200">
            <v>1133460</v>
          </cell>
          <cell r="AO200">
            <v>0</v>
          </cell>
          <cell r="AP200">
            <v>510360</v>
          </cell>
          <cell r="AQ200">
            <v>358560</v>
          </cell>
          <cell r="AR200">
            <v>2027580</v>
          </cell>
          <cell r="AS200">
            <v>459900</v>
          </cell>
          <cell r="AT200">
            <v>0</v>
          </cell>
          <cell r="AU200">
            <v>1318200</v>
          </cell>
          <cell r="AV200">
            <v>755765</v>
          </cell>
          <cell r="AW200">
            <v>543480</v>
          </cell>
          <cell r="AX200">
            <v>6715985</v>
          </cell>
          <cell r="AY200">
            <v>272880</v>
          </cell>
          <cell r="AZ200">
            <v>286620</v>
          </cell>
          <cell r="BA200">
            <v>5412360</v>
          </cell>
          <cell r="BB200">
            <v>453015</v>
          </cell>
          <cell r="BC200">
            <v>4603178</v>
          </cell>
          <cell r="BD200">
            <v>1478640</v>
          </cell>
          <cell r="BE200">
            <v>452400</v>
          </cell>
          <cell r="BF200">
            <v>0</v>
          </cell>
          <cell r="BG200">
            <v>24270268.300000001</v>
          </cell>
          <cell r="BH200">
            <v>0</v>
          </cell>
          <cell r="BI200">
            <v>0</v>
          </cell>
          <cell r="BJ200">
            <v>649040</v>
          </cell>
          <cell r="BK200">
            <v>0</v>
          </cell>
          <cell r="BL200">
            <v>3920830</v>
          </cell>
          <cell r="BM200">
            <v>596000</v>
          </cell>
          <cell r="BN200">
            <v>1538220</v>
          </cell>
          <cell r="BO200">
            <v>1511740</v>
          </cell>
          <cell r="BP200">
            <v>0</v>
          </cell>
          <cell r="BQ200">
            <v>530340</v>
          </cell>
          <cell r="BR200">
            <v>20135600</v>
          </cell>
          <cell r="BS200">
            <v>559200</v>
          </cell>
          <cell r="BT200">
            <v>974060</v>
          </cell>
          <cell r="BU200">
            <v>3104500</v>
          </cell>
          <cell r="BV200">
            <v>0</v>
          </cell>
          <cell r="BW200">
            <v>473220</v>
          </cell>
          <cell r="BX200">
            <v>1769400</v>
          </cell>
          <cell r="BY200">
            <v>268320</v>
          </cell>
          <cell r="BZ200">
            <v>448800</v>
          </cell>
          <cell r="CA200">
            <v>328560</v>
          </cell>
          <cell r="CB200">
            <v>1851690</v>
          </cell>
          <cell r="CC200">
            <v>2584440</v>
          </cell>
          <cell r="CD200">
            <v>1032120</v>
          </cell>
          <cell r="CE200">
            <v>2105931</v>
          </cell>
          <cell r="CF200">
            <v>303300</v>
          </cell>
          <cell r="CG200">
            <v>340620</v>
          </cell>
          <cell r="CH200">
            <v>427710</v>
          </cell>
          <cell r="CI200">
            <v>295440</v>
          </cell>
          <cell r="CJ200">
            <v>3005520</v>
          </cell>
          <cell r="CK200">
            <v>0</v>
          </cell>
          <cell r="CL200">
            <v>0</v>
          </cell>
        </row>
        <row r="201">
          <cell r="A201" t="str">
            <v>5101020101.101</v>
          </cell>
          <cell r="B201" t="str">
            <v>เงินช่วยพิเศษกรณีเสียชีวิต</v>
          </cell>
          <cell r="C201">
            <v>202140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23970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59160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266847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214050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496300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81784.14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24180</v>
          </cell>
          <cell r="BX201">
            <v>0</v>
          </cell>
          <cell r="BY201">
            <v>0</v>
          </cell>
          <cell r="BZ201">
            <v>0</v>
          </cell>
          <cell r="CA201">
            <v>0</v>
          </cell>
          <cell r="CB201">
            <v>0</v>
          </cell>
          <cell r="CC201">
            <v>47880</v>
          </cell>
          <cell r="CD201">
            <v>0</v>
          </cell>
          <cell r="CE201">
            <v>0</v>
          </cell>
          <cell r="CF201">
            <v>0</v>
          </cell>
          <cell r="CG201">
            <v>0</v>
          </cell>
          <cell r="CH201">
            <v>0</v>
          </cell>
          <cell r="CI201">
            <v>0</v>
          </cell>
          <cell r="CJ201">
            <v>25470</v>
          </cell>
          <cell r="CK201">
            <v>0</v>
          </cell>
          <cell r="CL201">
            <v>0</v>
          </cell>
        </row>
        <row r="202">
          <cell r="A202" t="str">
            <v>5101020102.101</v>
          </cell>
          <cell r="B202" t="str">
            <v>เงินทำขวัญข้าราชการและลูกจ้าง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</v>
          </cell>
          <cell r="CD202">
            <v>0</v>
          </cell>
          <cell r="CE202">
            <v>0</v>
          </cell>
          <cell r="CF202">
            <v>0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</row>
        <row r="203">
          <cell r="A203" t="str">
            <v>5101020103.101</v>
          </cell>
          <cell r="B203" t="str">
            <v>เงินชดเชยสมาชิก กบข.</v>
          </cell>
          <cell r="C203">
            <v>3099374.31</v>
          </cell>
          <cell r="D203">
            <v>378207.19</v>
          </cell>
          <cell r="E203">
            <v>467601.85</v>
          </cell>
          <cell r="F203">
            <v>561343.94999999995</v>
          </cell>
          <cell r="G203">
            <v>259933.55</v>
          </cell>
          <cell r="H203">
            <v>563214.43000000005</v>
          </cell>
          <cell r="I203">
            <v>653823.79</v>
          </cell>
          <cell r="J203">
            <v>651737.5</v>
          </cell>
          <cell r="K203">
            <v>422691.41</v>
          </cell>
          <cell r="L203">
            <v>349668.61</v>
          </cell>
          <cell r="M203">
            <v>1078035.97</v>
          </cell>
          <cell r="N203">
            <v>0</v>
          </cell>
          <cell r="O203">
            <v>971768.64</v>
          </cell>
          <cell r="P203">
            <v>394920.61</v>
          </cell>
          <cell r="Q203">
            <v>394274.95</v>
          </cell>
          <cell r="R203">
            <v>682051.39</v>
          </cell>
          <cell r="S203">
            <v>272411.27</v>
          </cell>
          <cell r="T203">
            <v>291118.67</v>
          </cell>
          <cell r="U203">
            <v>346738.14</v>
          </cell>
          <cell r="V203">
            <v>171548.4</v>
          </cell>
          <cell r="W203">
            <v>3390931.83</v>
          </cell>
          <cell r="X203">
            <v>321052.03000000003</v>
          </cell>
          <cell r="Y203">
            <v>430056.68</v>
          </cell>
          <cell r="Z203">
            <v>364476.3</v>
          </cell>
          <cell r="AA203">
            <v>162406.24</v>
          </cell>
          <cell r="AB203">
            <v>244909.35</v>
          </cell>
          <cell r="AC203">
            <v>241831.33</v>
          </cell>
          <cell r="AD203">
            <v>900646.40000000002</v>
          </cell>
          <cell r="AE203">
            <v>325006.75</v>
          </cell>
          <cell r="AF203">
            <v>340146.9</v>
          </cell>
          <cell r="AG203">
            <v>376469.3</v>
          </cell>
          <cell r="AH203">
            <v>575839.14</v>
          </cell>
          <cell r="AI203">
            <v>272915.64</v>
          </cell>
          <cell r="AJ203">
            <v>133254.45000000001</v>
          </cell>
          <cell r="AK203">
            <v>4902492.59</v>
          </cell>
          <cell r="AL203">
            <v>390859.36</v>
          </cell>
          <cell r="AM203">
            <v>308858.36</v>
          </cell>
          <cell r="AN203">
            <v>709225.66</v>
          </cell>
          <cell r="AO203">
            <v>605193.9</v>
          </cell>
          <cell r="AP203">
            <v>453805.74</v>
          </cell>
          <cell r="AQ203">
            <v>0</v>
          </cell>
          <cell r="AR203">
            <v>934725.45</v>
          </cell>
          <cell r="AS203">
            <v>358742.78</v>
          </cell>
          <cell r="AT203">
            <v>453513.25</v>
          </cell>
          <cell r="AU203">
            <v>790850.7</v>
          </cell>
          <cell r="AV203">
            <v>313386.86</v>
          </cell>
          <cell r="AW203">
            <v>204754.62</v>
          </cell>
          <cell r="AX203">
            <v>516408.82</v>
          </cell>
          <cell r="AY203">
            <v>264200.5</v>
          </cell>
          <cell r="AZ203">
            <v>321235.15999999997</v>
          </cell>
          <cell r="BA203">
            <v>1357258.57</v>
          </cell>
          <cell r="BB203">
            <v>334470.05</v>
          </cell>
          <cell r="BC203">
            <v>3604697.26</v>
          </cell>
          <cell r="BD203">
            <v>892357.08</v>
          </cell>
          <cell r="BE203">
            <v>327764.3</v>
          </cell>
          <cell r="BF203">
            <v>237261.5</v>
          </cell>
          <cell r="BG203">
            <v>1713145.32</v>
          </cell>
          <cell r="BH203">
            <v>236540.3</v>
          </cell>
          <cell r="BI203">
            <v>76266.22</v>
          </cell>
          <cell r="BJ203">
            <v>162101.81</v>
          </cell>
          <cell r="BK203">
            <v>104888.39</v>
          </cell>
          <cell r="BL203">
            <v>2198495.65</v>
          </cell>
          <cell r="BM203">
            <v>683311.61</v>
          </cell>
          <cell r="BN203">
            <v>464482.97</v>
          </cell>
          <cell r="BO203">
            <v>780106.19</v>
          </cell>
          <cell r="BP203">
            <v>496107.54</v>
          </cell>
          <cell r="BQ203">
            <v>297240.15000000002</v>
          </cell>
          <cell r="BR203">
            <v>8033226.21</v>
          </cell>
          <cell r="BS203">
            <v>645851.21</v>
          </cell>
          <cell r="BT203">
            <v>511653.97</v>
          </cell>
          <cell r="BU203">
            <v>1365014.87</v>
          </cell>
          <cell r="BV203">
            <v>175851.9</v>
          </cell>
          <cell r="BW203">
            <v>437589.29</v>
          </cell>
          <cell r="BX203">
            <v>925014.65</v>
          </cell>
          <cell r="BY203">
            <v>419119.2</v>
          </cell>
          <cell r="BZ203">
            <v>316607</v>
          </cell>
          <cell r="CA203">
            <v>411771.75</v>
          </cell>
          <cell r="CB203">
            <v>571828.43999999994</v>
          </cell>
          <cell r="CC203">
            <v>926505.09</v>
          </cell>
          <cell r="CD203">
            <v>584359.72</v>
          </cell>
          <cell r="CE203">
            <v>715358.1</v>
          </cell>
          <cell r="CF203">
            <v>319415.12</v>
          </cell>
          <cell r="CG203">
            <v>305387.71999999997</v>
          </cell>
          <cell r="CH203">
            <v>250767.52</v>
          </cell>
          <cell r="CI203">
            <v>277193.84000000003</v>
          </cell>
          <cell r="CJ203">
            <v>904177.13</v>
          </cell>
          <cell r="CK203">
            <v>92214.06</v>
          </cell>
          <cell r="CL203">
            <v>105688.99</v>
          </cell>
        </row>
        <row r="204">
          <cell r="A204" t="str">
            <v>5101020104.101</v>
          </cell>
          <cell r="B204" t="str">
            <v>เงินสมทบ กบข.</v>
          </cell>
          <cell r="C204">
            <v>4649061.4400000004</v>
          </cell>
          <cell r="D204">
            <v>567310.81000000006</v>
          </cell>
          <cell r="E204">
            <v>695403.38</v>
          </cell>
          <cell r="F204">
            <v>842015.92</v>
          </cell>
          <cell r="G204">
            <v>389900.33</v>
          </cell>
          <cell r="H204">
            <v>844421.28</v>
          </cell>
          <cell r="I204">
            <v>980735.7</v>
          </cell>
          <cell r="J204">
            <v>977606.27</v>
          </cell>
          <cell r="K204">
            <v>634037.75</v>
          </cell>
          <cell r="L204">
            <v>566846.21</v>
          </cell>
          <cell r="M204">
            <v>1617053.94</v>
          </cell>
          <cell r="N204">
            <v>0</v>
          </cell>
          <cell r="O204">
            <v>1670138.85</v>
          </cell>
          <cell r="P204">
            <v>475698.54</v>
          </cell>
          <cell r="Q204">
            <v>591412.42000000004</v>
          </cell>
          <cell r="R204">
            <v>1023122.09</v>
          </cell>
          <cell r="S204">
            <v>760221.36</v>
          </cell>
          <cell r="T204">
            <v>433393.01</v>
          </cell>
          <cell r="U204">
            <v>522776.49</v>
          </cell>
          <cell r="V204">
            <v>279323.21999999997</v>
          </cell>
          <cell r="W204">
            <v>4718279.54</v>
          </cell>
          <cell r="X204">
            <v>481578.05</v>
          </cell>
          <cell r="Y204">
            <v>645085.01</v>
          </cell>
          <cell r="Z204">
            <v>546714.46</v>
          </cell>
          <cell r="AA204">
            <v>243609.79</v>
          </cell>
          <cell r="AB204">
            <v>367364.03</v>
          </cell>
          <cell r="AC204">
            <v>362746.91</v>
          </cell>
          <cell r="AD204">
            <v>1350970.2</v>
          </cell>
          <cell r="AE204">
            <v>451642.12</v>
          </cell>
          <cell r="AF204">
            <v>510220.37</v>
          </cell>
          <cell r="AG204">
            <v>594688.98</v>
          </cell>
          <cell r="AH204">
            <v>863758.72</v>
          </cell>
          <cell r="AI204">
            <v>409375.56</v>
          </cell>
          <cell r="AJ204">
            <v>199881.66</v>
          </cell>
          <cell r="AK204">
            <v>7353738.8899999997</v>
          </cell>
          <cell r="AL204">
            <v>586289.04</v>
          </cell>
          <cell r="AM204">
            <v>463287.53</v>
          </cell>
          <cell r="AN204">
            <v>1063837.69</v>
          </cell>
          <cell r="AO204">
            <v>992823.13</v>
          </cell>
          <cell r="AP204">
            <v>630002.57999999996</v>
          </cell>
          <cell r="AQ204">
            <v>326304.3</v>
          </cell>
          <cell r="AR204">
            <v>1406588.17</v>
          </cell>
          <cell r="AS204">
            <v>538113.67000000004</v>
          </cell>
          <cell r="AT204">
            <v>681769.88</v>
          </cell>
          <cell r="AU204">
            <v>1186276.21</v>
          </cell>
          <cell r="AV204">
            <v>470080.28</v>
          </cell>
          <cell r="AW204">
            <v>292968.84000000003</v>
          </cell>
          <cell r="AX204">
            <v>774613.23</v>
          </cell>
          <cell r="AY204">
            <v>356130.11</v>
          </cell>
          <cell r="AZ204">
            <v>479171.93</v>
          </cell>
          <cell r="BA204">
            <v>2053047.87</v>
          </cell>
          <cell r="BB204">
            <v>501705.08</v>
          </cell>
          <cell r="BC204">
            <v>5407046.4299999997</v>
          </cell>
          <cell r="BD204">
            <v>1339193.67</v>
          </cell>
          <cell r="BE204">
            <v>491619.45</v>
          </cell>
          <cell r="BF204">
            <v>283850.90000000002</v>
          </cell>
          <cell r="BG204">
            <v>2569717.98</v>
          </cell>
          <cell r="BH204">
            <v>354810.44</v>
          </cell>
          <cell r="BI204">
            <v>114400.23</v>
          </cell>
          <cell r="BJ204">
            <v>243152.73</v>
          </cell>
          <cell r="BK204">
            <v>157332.57</v>
          </cell>
          <cell r="BL204">
            <v>3297743.49</v>
          </cell>
          <cell r="BM204">
            <v>1024967.44</v>
          </cell>
          <cell r="BN204">
            <v>696724.45</v>
          </cell>
          <cell r="BO204">
            <v>1246366.3600000001</v>
          </cell>
          <cell r="BP204">
            <v>744161.31</v>
          </cell>
          <cell r="BQ204">
            <v>416209.75</v>
          </cell>
          <cell r="BR204">
            <v>12049839.32</v>
          </cell>
          <cell r="BS204">
            <v>875696.11</v>
          </cell>
          <cell r="BT204">
            <v>767480.93</v>
          </cell>
          <cell r="BU204">
            <v>2047522.21</v>
          </cell>
          <cell r="BV204">
            <v>220838.46</v>
          </cell>
          <cell r="BW204">
            <v>656383.93000000005</v>
          </cell>
          <cell r="BX204">
            <v>1387521.98</v>
          </cell>
          <cell r="BY204">
            <v>628936.89</v>
          </cell>
          <cell r="BZ204">
            <v>474910.95</v>
          </cell>
          <cell r="CA204">
            <v>617657.63</v>
          </cell>
          <cell r="CB204">
            <v>857742.65</v>
          </cell>
          <cell r="CC204">
            <v>1389998.82</v>
          </cell>
          <cell r="CD204">
            <v>876539.58</v>
          </cell>
          <cell r="CE204">
            <v>1053021.81</v>
          </cell>
          <cell r="CF204">
            <v>479122.68</v>
          </cell>
          <cell r="CG204">
            <v>407057.93</v>
          </cell>
          <cell r="CH204">
            <v>357387.77</v>
          </cell>
          <cell r="CI204">
            <v>415790.78</v>
          </cell>
          <cell r="CJ204">
            <v>1356266</v>
          </cell>
          <cell r="CK204">
            <v>138321.07999999999</v>
          </cell>
          <cell r="CL204">
            <v>150678.22</v>
          </cell>
        </row>
        <row r="205">
          <cell r="A205" t="str">
            <v>5101020105.101</v>
          </cell>
          <cell r="B205" t="str">
            <v>เงินสมทบ กสจ.</v>
          </cell>
          <cell r="C205">
            <v>451694.08000000002</v>
          </cell>
          <cell r="D205">
            <v>61107.3</v>
          </cell>
          <cell r="E205">
            <v>117637.2</v>
          </cell>
          <cell r="F205">
            <v>112597.2</v>
          </cell>
          <cell r="G205">
            <v>52500.6</v>
          </cell>
          <cell r="H205">
            <v>69246.600000000006</v>
          </cell>
          <cell r="I205">
            <v>162572.70000000001</v>
          </cell>
          <cell r="J205">
            <v>115576.06</v>
          </cell>
          <cell r="K205">
            <v>99394.2</v>
          </cell>
          <cell r="L205">
            <v>89465.4</v>
          </cell>
          <cell r="M205">
            <v>144788.4</v>
          </cell>
          <cell r="N205">
            <v>0</v>
          </cell>
          <cell r="O205">
            <v>166307.1</v>
          </cell>
          <cell r="P205">
            <v>63781.2</v>
          </cell>
          <cell r="Q205">
            <v>63642</v>
          </cell>
          <cell r="R205">
            <v>90691.4</v>
          </cell>
          <cell r="S205">
            <v>74253</v>
          </cell>
          <cell r="T205">
            <v>72104.399999999994</v>
          </cell>
          <cell r="U205">
            <v>84439.2</v>
          </cell>
          <cell r="V205">
            <v>49685.4</v>
          </cell>
          <cell r="W205">
            <v>639326.69999999995</v>
          </cell>
          <cell r="X205">
            <v>54540</v>
          </cell>
          <cell r="Y205">
            <v>85287.6</v>
          </cell>
          <cell r="Z205">
            <v>103653</v>
          </cell>
          <cell r="AA205">
            <v>40341.599999999999</v>
          </cell>
          <cell r="AB205">
            <v>88054.2</v>
          </cell>
          <cell r="AC205">
            <v>67273.37</v>
          </cell>
          <cell r="AD205">
            <v>170879.4</v>
          </cell>
          <cell r="AE205">
            <v>71170.2</v>
          </cell>
          <cell r="AF205">
            <v>79565.399999999994</v>
          </cell>
          <cell r="AG205">
            <v>59756.4</v>
          </cell>
          <cell r="AH205">
            <v>52907.4</v>
          </cell>
          <cell r="AI205">
            <v>52745.7</v>
          </cell>
          <cell r="AJ205">
            <v>0</v>
          </cell>
          <cell r="AK205">
            <v>676865.73</v>
          </cell>
          <cell r="AL205">
            <v>74233.2</v>
          </cell>
          <cell r="AM205">
            <v>66107.399999999994</v>
          </cell>
          <cell r="AN205">
            <v>162176.4</v>
          </cell>
          <cell r="AO205">
            <v>73654.2</v>
          </cell>
          <cell r="AP205">
            <v>79992</v>
          </cell>
          <cell r="AQ205">
            <v>50442.3</v>
          </cell>
          <cell r="AR205">
            <v>94172.6</v>
          </cell>
          <cell r="AS205">
            <v>88930.8</v>
          </cell>
          <cell r="AT205">
            <v>67032</v>
          </cell>
          <cell r="AU205">
            <v>64542.6</v>
          </cell>
          <cell r="AV205">
            <v>56676.6</v>
          </cell>
          <cell r="AW205">
            <v>82063.8</v>
          </cell>
          <cell r="AX205">
            <v>118649.7</v>
          </cell>
          <cell r="AY205">
            <v>86689.86</v>
          </cell>
          <cell r="AZ205">
            <v>29315.7</v>
          </cell>
          <cell r="BA205">
            <v>134814.6</v>
          </cell>
          <cell r="BB205">
            <v>0</v>
          </cell>
          <cell r="BC205">
            <v>576751.14</v>
          </cell>
          <cell r="BD205">
            <v>85817.4</v>
          </cell>
          <cell r="BE205">
            <v>78183</v>
          </cell>
          <cell r="BF205">
            <v>38076.6</v>
          </cell>
          <cell r="BG205">
            <v>160671.6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197861.73</v>
          </cell>
          <cell r="BM205">
            <v>98647.2</v>
          </cell>
          <cell r="BN205">
            <v>81802.8</v>
          </cell>
          <cell r="BO205">
            <v>107038.6</v>
          </cell>
          <cell r="BP205">
            <v>58240.800000000003</v>
          </cell>
          <cell r="BQ205">
            <v>0</v>
          </cell>
          <cell r="BR205">
            <v>1177874.94</v>
          </cell>
          <cell r="BS205">
            <v>46151.59</v>
          </cell>
          <cell r="BT205">
            <v>59292.9</v>
          </cell>
          <cell r="BU205">
            <v>178148.22</v>
          </cell>
          <cell r="BV205">
            <v>0</v>
          </cell>
          <cell r="BW205">
            <v>58032.6</v>
          </cell>
          <cell r="BX205">
            <v>126474.3</v>
          </cell>
          <cell r="BY205">
            <v>61122.6</v>
          </cell>
          <cell r="BZ205">
            <v>44747.7</v>
          </cell>
          <cell r="CA205">
            <v>58597.2</v>
          </cell>
          <cell r="CB205">
            <v>61795.8</v>
          </cell>
          <cell r="CC205">
            <v>103645.2</v>
          </cell>
          <cell r="CD205">
            <v>86496.18</v>
          </cell>
          <cell r="CE205">
            <v>114909.3</v>
          </cell>
          <cell r="CF205">
            <v>65017.8</v>
          </cell>
          <cell r="CG205">
            <v>70021.8</v>
          </cell>
          <cell r="CH205">
            <v>30445.200000000001</v>
          </cell>
          <cell r="CI205">
            <v>6087</v>
          </cell>
          <cell r="CJ205">
            <v>177063.6</v>
          </cell>
          <cell r="CK205">
            <v>0</v>
          </cell>
          <cell r="CL205">
            <v>0</v>
          </cell>
        </row>
        <row r="206">
          <cell r="A206" t="str">
            <v>5101020106.301</v>
          </cell>
          <cell r="B206" t="str">
            <v>เงินสมทบกองทุนประกันสังคมส่วนของนายจ้าง</v>
          </cell>
          <cell r="C206">
            <v>2321451.5</v>
          </cell>
          <cell r="D206">
            <v>518522</v>
          </cell>
          <cell r="E206">
            <v>338431</v>
          </cell>
          <cell r="F206">
            <v>315305</v>
          </cell>
          <cell r="G206">
            <v>344844</v>
          </cell>
          <cell r="H206">
            <v>504260.4</v>
          </cell>
          <cell r="I206">
            <v>368419</v>
          </cell>
          <cell r="J206">
            <v>739221</v>
          </cell>
          <cell r="K206">
            <v>340591</v>
          </cell>
          <cell r="L206">
            <v>475553</v>
          </cell>
          <cell r="M206">
            <v>965813.4</v>
          </cell>
          <cell r="N206">
            <v>217574</v>
          </cell>
          <cell r="O206">
            <v>2236106.64</v>
          </cell>
          <cell r="P206">
            <v>571209</v>
          </cell>
          <cell r="Q206">
            <v>598078</v>
          </cell>
          <cell r="R206">
            <v>927501</v>
          </cell>
          <cell r="S206">
            <v>438185</v>
          </cell>
          <cell r="T206">
            <v>540551</v>
          </cell>
          <cell r="U206">
            <v>428422</v>
          </cell>
          <cell r="V206">
            <v>371656.25</v>
          </cell>
          <cell r="W206">
            <v>3431288</v>
          </cell>
          <cell r="X206">
            <v>273917</v>
          </cell>
          <cell r="Y206">
            <v>558102</v>
          </cell>
          <cell r="Z206">
            <v>394827</v>
          </cell>
          <cell r="AA206">
            <v>231257</v>
          </cell>
          <cell r="AB206">
            <v>242901</v>
          </cell>
          <cell r="AC206">
            <v>250362</v>
          </cell>
          <cell r="AD206">
            <v>944853</v>
          </cell>
          <cell r="AE206">
            <v>267130</v>
          </cell>
          <cell r="AF206">
            <v>329799</v>
          </cell>
          <cell r="AG206">
            <v>337438</v>
          </cell>
          <cell r="AH206">
            <v>788362</v>
          </cell>
          <cell r="AI206">
            <v>381543</v>
          </cell>
          <cell r="AJ206">
            <v>261694</v>
          </cell>
          <cell r="AK206">
            <v>7284360.0199999996</v>
          </cell>
          <cell r="AL206">
            <v>383329</v>
          </cell>
          <cell r="AM206">
            <v>378146</v>
          </cell>
          <cell r="AN206">
            <v>975783</v>
          </cell>
          <cell r="AO206">
            <v>928878</v>
          </cell>
          <cell r="AP206">
            <v>851196.2</v>
          </cell>
          <cell r="AQ206">
            <v>301952</v>
          </cell>
          <cell r="AR206">
            <v>3992190</v>
          </cell>
          <cell r="AS206">
            <v>493891</v>
          </cell>
          <cell r="AT206">
            <v>1015378</v>
          </cell>
          <cell r="AU206">
            <v>849211</v>
          </cell>
          <cell r="AV206">
            <v>602422</v>
          </cell>
          <cell r="AW206">
            <v>288585</v>
          </cell>
          <cell r="AX206">
            <v>710482</v>
          </cell>
          <cell r="AY206">
            <v>511220</v>
          </cell>
          <cell r="AZ206">
            <v>365390</v>
          </cell>
          <cell r="BA206">
            <v>2474187</v>
          </cell>
          <cell r="BB206">
            <v>566567</v>
          </cell>
          <cell r="BC206">
            <v>2432760</v>
          </cell>
          <cell r="BD206">
            <v>718835</v>
          </cell>
          <cell r="BE206">
            <v>252105</v>
          </cell>
          <cell r="BF206">
            <v>428265</v>
          </cell>
          <cell r="BG206">
            <v>2864864.7</v>
          </cell>
          <cell r="BH206">
            <v>291263</v>
          </cell>
          <cell r="BI206">
            <v>239835.75</v>
          </cell>
          <cell r="BJ206">
            <v>388616</v>
          </cell>
          <cell r="BK206">
            <v>217141</v>
          </cell>
          <cell r="BL206">
            <v>2691045</v>
          </cell>
          <cell r="BM206">
            <v>677057</v>
          </cell>
          <cell r="BN206">
            <v>518114</v>
          </cell>
          <cell r="BO206">
            <v>1067031.3999999999</v>
          </cell>
          <cell r="BP206">
            <v>442486</v>
          </cell>
          <cell r="BQ206">
            <v>504055</v>
          </cell>
          <cell r="BR206">
            <v>9326267</v>
          </cell>
          <cell r="BS206">
            <v>450238</v>
          </cell>
          <cell r="BT206">
            <v>410646</v>
          </cell>
          <cell r="BU206">
            <v>1665483</v>
          </cell>
          <cell r="BV206">
            <v>238541</v>
          </cell>
          <cell r="BW206">
            <v>416508</v>
          </cell>
          <cell r="BX206">
            <v>1057684</v>
          </cell>
          <cell r="BY206">
            <v>291416</v>
          </cell>
          <cell r="BZ206">
            <v>384902</v>
          </cell>
          <cell r="CA206">
            <v>415833</v>
          </cell>
          <cell r="CB206">
            <v>238090</v>
          </cell>
          <cell r="CC206">
            <v>952433</v>
          </cell>
          <cell r="CD206">
            <v>619022</v>
          </cell>
          <cell r="CE206">
            <v>1053213</v>
          </cell>
          <cell r="CF206">
            <v>268024</v>
          </cell>
          <cell r="CG206">
            <v>258304</v>
          </cell>
          <cell r="CH206">
            <v>328694</v>
          </cell>
          <cell r="CI206">
            <v>294376</v>
          </cell>
          <cell r="CJ206">
            <v>1178910</v>
          </cell>
          <cell r="CK206">
            <v>224311</v>
          </cell>
          <cell r="CL206">
            <v>196918</v>
          </cell>
        </row>
        <row r="207">
          <cell r="A207" t="str">
            <v>5101020108.101</v>
          </cell>
          <cell r="B207" t="str">
            <v>ค่าเช่าบ้าน</v>
          </cell>
          <cell r="C207">
            <v>36000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6000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42000</v>
          </cell>
          <cell r="X207">
            <v>0</v>
          </cell>
          <cell r="Y207">
            <v>0</v>
          </cell>
          <cell r="Z207">
            <v>0</v>
          </cell>
          <cell r="AA207">
            <v>0</v>
          </cell>
          <cell r="AB207">
            <v>0</v>
          </cell>
          <cell r="AC207">
            <v>0</v>
          </cell>
          <cell r="AD207">
            <v>0</v>
          </cell>
          <cell r="AE207">
            <v>0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73513.600000000006</v>
          </cell>
          <cell r="AL207">
            <v>0</v>
          </cell>
          <cell r="AM207">
            <v>0</v>
          </cell>
          <cell r="AN207">
            <v>0</v>
          </cell>
          <cell r="AO207">
            <v>0</v>
          </cell>
          <cell r="AP207">
            <v>0</v>
          </cell>
          <cell r="AQ207">
            <v>0</v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0</v>
          </cell>
          <cell r="BA207">
            <v>0</v>
          </cell>
          <cell r="BB207">
            <v>0</v>
          </cell>
          <cell r="BC207">
            <v>27600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6800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358000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</v>
          </cell>
          <cell r="CB207">
            <v>0</v>
          </cell>
          <cell r="CC207">
            <v>0</v>
          </cell>
          <cell r="CD207">
            <v>0</v>
          </cell>
          <cell r="CE207">
            <v>0</v>
          </cell>
          <cell r="CF207">
            <v>0</v>
          </cell>
          <cell r="CG207">
            <v>0</v>
          </cell>
          <cell r="CH207">
            <v>0</v>
          </cell>
          <cell r="CI207">
            <v>28000</v>
          </cell>
          <cell r="CJ207">
            <v>0</v>
          </cell>
          <cell r="CK207">
            <v>0</v>
          </cell>
          <cell r="CL207">
            <v>0</v>
          </cell>
        </row>
        <row r="208">
          <cell r="A208" t="str">
            <v>5101020112.101</v>
          </cell>
          <cell r="B208" t="str">
            <v>เงินสมทบกองทุนสำรองเลี้ยงชีพพนักงานและเจ้าหน้าที่รัฐ</v>
          </cell>
          <cell r="C208">
            <v>223842.64</v>
          </cell>
          <cell r="D208">
            <v>0</v>
          </cell>
          <cell r="E208">
            <v>68557.2</v>
          </cell>
          <cell r="F208">
            <v>61333</v>
          </cell>
          <cell r="G208">
            <v>0</v>
          </cell>
          <cell r="H208">
            <v>55671.6</v>
          </cell>
          <cell r="I208">
            <v>40756.46</v>
          </cell>
          <cell r="J208">
            <v>82242.399999999994</v>
          </cell>
          <cell r="K208">
            <v>0</v>
          </cell>
          <cell r="L208">
            <v>58956.03</v>
          </cell>
          <cell r="M208">
            <v>41079</v>
          </cell>
          <cell r="N208">
            <v>0</v>
          </cell>
          <cell r="O208">
            <v>154326.51</v>
          </cell>
          <cell r="P208">
            <v>0</v>
          </cell>
          <cell r="Q208">
            <v>16820</v>
          </cell>
          <cell r="R208">
            <v>53860.2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169419.96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38976</v>
          </cell>
          <cell r="AC208">
            <v>0</v>
          </cell>
          <cell r="AD208">
            <v>80751.199999999997</v>
          </cell>
          <cell r="AE208">
            <v>0</v>
          </cell>
          <cell r="AF208">
            <v>0</v>
          </cell>
          <cell r="AG208">
            <v>0</v>
          </cell>
          <cell r="AH208">
            <v>13944.6</v>
          </cell>
          <cell r="AI208">
            <v>0</v>
          </cell>
          <cell r="AJ208">
            <v>6279.2</v>
          </cell>
          <cell r="AK208">
            <v>0</v>
          </cell>
          <cell r="AL208">
            <v>0</v>
          </cell>
          <cell r="AM208">
            <v>0</v>
          </cell>
          <cell r="AN208">
            <v>119940</v>
          </cell>
          <cell r="AO208">
            <v>112690.8</v>
          </cell>
          <cell r="AP208">
            <v>37200.6</v>
          </cell>
          <cell r="AQ208">
            <v>0</v>
          </cell>
          <cell r="AR208">
            <v>150061.20000000001</v>
          </cell>
          <cell r="AS208">
            <v>14152.8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81547.199999999997</v>
          </cell>
          <cell r="AY208">
            <v>47015.4</v>
          </cell>
          <cell r="AZ208">
            <v>93967.4</v>
          </cell>
          <cell r="BA208">
            <v>0</v>
          </cell>
          <cell r="BB208">
            <v>0</v>
          </cell>
          <cell r="BC208">
            <v>559611.56999999995</v>
          </cell>
          <cell r="BD208">
            <v>170804.64</v>
          </cell>
          <cell r="BE208">
            <v>0</v>
          </cell>
          <cell r="BF208">
            <v>59310.8</v>
          </cell>
          <cell r="BG208">
            <v>176785.84</v>
          </cell>
          <cell r="BH208">
            <v>0</v>
          </cell>
          <cell r="BI208">
            <v>0</v>
          </cell>
          <cell r="BJ208">
            <v>24269</v>
          </cell>
          <cell r="BK208">
            <v>13409.6</v>
          </cell>
          <cell r="BL208">
            <v>309946.09999999998</v>
          </cell>
          <cell r="BM208">
            <v>86529.600000000006</v>
          </cell>
          <cell r="BN208">
            <v>26615.200000000001</v>
          </cell>
          <cell r="BO208">
            <v>86111</v>
          </cell>
          <cell r="BP208">
            <v>0</v>
          </cell>
          <cell r="BQ208">
            <v>75858</v>
          </cell>
          <cell r="BR208">
            <v>752303.4</v>
          </cell>
          <cell r="BS208">
            <v>0</v>
          </cell>
          <cell r="BT208">
            <v>0</v>
          </cell>
          <cell r="BU208">
            <v>115706</v>
          </cell>
          <cell r="BV208">
            <v>0</v>
          </cell>
          <cell r="BW208">
            <v>0</v>
          </cell>
          <cell r="BX208">
            <v>53429</v>
          </cell>
          <cell r="BY208">
            <v>0</v>
          </cell>
          <cell r="BZ208">
            <v>0</v>
          </cell>
          <cell r="CA208">
            <v>76474</v>
          </cell>
          <cell r="CB208">
            <v>0</v>
          </cell>
          <cell r="CC208">
            <v>0</v>
          </cell>
          <cell r="CD208">
            <v>0</v>
          </cell>
          <cell r="CE208">
            <v>0</v>
          </cell>
          <cell r="CF208">
            <v>0</v>
          </cell>
          <cell r="CG208">
            <v>0</v>
          </cell>
          <cell r="CH208">
            <v>0</v>
          </cell>
          <cell r="CI208">
            <v>0</v>
          </cell>
          <cell r="CJ208">
            <v>150734.25</v>
          </cell>
          <cell r="CK208">
            <v>0</v>
          </cell>
          <cell r="CL208">
            <v>17473.86</v>
          </cell>
        </row>
        <row r="209">
          <cell r="A209" t="str">
            <v>5101020114.107</v>
          </cell>
          <cell r="B209" t="str">
            <v>ค่าตอบแทนเพิ่มพิเศษสำหรับผู้ปฏิบัติงานด้านสาธารณสุข(พตส.-เงินงบประมาณ)</v>
          </cell>
          <cell r="C209">
            <v>11692169</v>
          </cell>
          <cell r="D209">
            <v>1271500</v>
          </cell>
          <cell r="E209">
            <v>1296500</v>
          </cell>
          <cell r="F209">
            <v>1204500</v>
          </cell>
          <cell r="G209">
            <v>547000</v>
          </cell>
          <cell r="H209">
            <v>0</v>
          </cell>
          <cell r="I209">
            <v>1520000</v>
          </cell>
          <cell r="J209">
            <v>2065300</v>
          </cell>
          <cell r="K209">
            <v>1327049</v>
          </cell>
          <cell r="L209">
            <v>223000</v>
          </cell>
          <cell r="M209">
            <v>3062581</v>
          </cell>
          <cell r="N209">
            <v>0</v>
          </cell>
          <cell r="O209">
            <v>6155948</v>
          </cell>
          <cell r="P209">
            <v>864500</v>
          </cell>
          <cell r="Q209">
            <v>1310142</v>
          </cell>
          <cell r="R209">
            <v>1935701</v>
          </cell>
          <cell r="S209">
            <v>1477000</v>
          </cell>
          <cell r="T209">
            <v>841600</v>
          </cell>
          <cell r="U209">
            <v>295500</v>
          </cell>
          <cell r="V209">
            <v>528000</v>
          </cell>
          <cell r="W209">
            <v>13977781.300000001</v>
          </cell>
          <cell r="X209">
            <v>833500</v>
          </cell>
          <cell r="Y209">
            <v>1647227</v>
          </cell>
          <cell r="Z209">
            <v>1215000</v>
          </cell>
          <cell r="AA209">
            <v>599500</v>
          </cell>
          <cell r="AB209">
            <v>961000</v>
          </cell>
          <cell r="AC209">
            <v>364000</v>
          </cell>
          <cell r="AD209">
            <v>3458580</v>
          </cell>
          <cell r="AE209">
            <v>1406000</v>
          </cell>
          <cell r="AF209">
            <v>858000</v>
          </cell>
          <cell r="AG209">
            <v>955500</v>
          </cell>
          <cell r="AH209">
            <v>2253450</v>
          </cell>
          <cell r="AI209">
            <v>1268000</v>
          </cell>
          <cell r="AJ209">
            <v>841000</v>
          </cell>
          <cell r="AK209">
            <v>23482626</v>
          </cell>
          <cell r="AL209">
            <v>1099500</v>
          </cell>
          <cell r="AM209">
            <v>990333</v>
          </cell>
          <cell r="AN209">
            <v>2043983</v>
          </cell>
          <cell r="AO209">
            <v>2417935.54</v>
          </cell>
          <cell r="AP209">
            <v>1274000</v>
          </cell>
          <cell r="AQ209">
            <v>455500</v>
          </cell>
          <cell r="AR209">
            <v>3358966</v>
          </cell>
          <cell r="AS209">
            <v>1167390</v>
          </cell>
          <cell r="AT209">
            <v>1890432</v>
          </cell>
          <cell r="AU209">
            <v>2280500</v>
          </cell>
          <cell r="AV209">
            <v>1208000</v>
          </cell>
          <cell r="AW209">
            <v>756000</v>
          </cell>
          <cell r="AX209">
            <v>1344500</v>
          </cell>
          <cell r="AY209">
            <v>913000</v>
          </cell>
          <cell r="AZ209">
            <v>1001000</v>
          </cell>
          <cell r="BA209">
            <v>5634013</v>
          </cell>
          <cell r="BB209">
            <v>1158111</v>
          </cell>
          <cell r="BC209">
            <v>10747509.960000001</v>
          </cell>
          <cell r="BD209">
            <v>3361447</v>
          </cell>
          <cell r="BE209">
            <v>1185000</v>
          </cell>
          <cell r="BF209">
            <v>1226557.04</v>
          </cell>
          <cell r="BG209">
            <v>9117460</v>
          </cell>
          <cell r="BH209">
            <v>938752</v>
          </cell>
          <cell r="BI209">
            <v>296360</v>
          </cell>
          <cell r="BJ209">
            <v>775677</v>
          </cell>
          <cell r="BK209">
            <v>574177</v>
          </cell>
          <cell r="BL209">
            <v>9746578</v>
          </cell>
          <cell r="BM209">
            <v>2285911</v>
          </cell>
          <cell r="BN209">
            <v>1590293</v>
          </cell>
          <cell r="BO209">
            <v>2629677</v>
          </cell>
          <cell r="BP209">
            <v>1650160</v>
          </cell>
          <cell r="BQ209">
            <v>1184500</v>
          </cell>
          <cell r="BR209">
            <v>39141356</v>
          </cell>
          <cell r="BS209">
            <v>1721514</v>
          </cell>
          <cell r="BT209">
            <v>1759000</v>
          </cell>
          <cell r="BU209">
            <v>5136329</v>
          </cell>
          <cell r="BV209">
            <v>464000</v>
          </cell>
          <cell r="BW209">
            <v>1484884</v>
          </cell>
          <cell r="BX209">
            <v>3710854</v>
          </cell>
          <cell r="BY209">
            <v>1285500</v>
          </cell>
          <cell r="BZ209">
            <v>1194000</v>
          </cell>
          <cell r="CA209">
            <v>1595000</v>
          </cell>
          <cell r="CB209">
            <v>1749000</v>
          </cell>
          <cell r="CC209">
            <v>3616456</v>
          </cell>
          <cell r="CD209">
            <v>2165000</v>
          </cell>
          <cell r="CE209">
            <v>2848526</v>
          </cell>
          <cell r="CF209">
            <v>1225353</v>
          </cell>
          <cell r="CG209">
            <v>1253500</v>
          </cell>
          <cell r="CH209">
            <v>1038500</v>
          </cell>
          <cell r="CI209">
            <v>1100000</v>
          </cell>
          <cell r="CJ209">
            <v>3246006</v>
          </cell>
          <cell r="CK209">
            <v>474500</v>
          </cell>
          <cell r="CL209">
            <v>738258</v>
          </cell>
        </row>
        <row r="210">
          <cell r="A210" t="str">
            <v>5101020114.114</v>
          </cell>
          <cell r="B210" t="str">
            <v>ค่าตอบแทนเพิ่มพิเศษสำหรับผู้ปฏิบัติงานด้านสาธารณสุข(พตส.-เงินนอกงบประมาณ)</v>
          </cell>
          <cell r="C210">
            <v>76100</v>
          </cell>
          <cell r="D210">
            <v>12000</v>
          </cell>
          <cell r="E210">
            <v>295390</v>
          </cell>
          <cell r="F210">
            <v>0</v>
          </cell>
          <cell r="G210">
            <v>0</v>
          </cell>
          <cell r="H210">
            <v>88500</v>
          </cell>
          <cell r="I210">
            <v>0</v>
          </cell>
          <cell r="J210">
            <v>17500</v>
          </cell>
          <cell r="K210">
            <v>0</v>
          </cell>
          <cell r="L210">
            <v>46500</v>
          </cell>
          <cell r="M210">
            <v>0</v>
          </cell>
          <cell r="N210">
            <v>0</v>
          </cell>
          <cell r="O210">
            <v>1356069</v>
          </cell>
          <cell r="P210">
            <v>449500</v>
          </cell>
          <cell r="Q210">
            <v>437000</v>
          </cell>
          <cell r="R210">
            <v>564000</v>
          </cell>
          <cell r="S210">
            <v>192000</v>
          </cell>
          <cell r="T210">
            <v>629500</v>
          </cell>
          <cell r="U210">
            <v>111000</v>
          </cell>
          <cell r="V210">
            <v>147000</v>
          </cell>
          <cell r="W210">
            <v>1775168.83</v>
          </cell>
          <cell r="X210">
            <v>52500</v>
          </cell>
          <cell r="Y210">
            <v>124000</v>
          </cell>
          <cell r="Z210">
            <v>309524</v>
          </cell>
          <cell r="AA210">
            <v>48000</v>
          </cell>
          <cell r="AB210">
            <v>59500</v>
          </cell>
          <cell r="AC210">
            <v>135096.78</v>
          </cell>
          <cell r="AD210">
            <v>230895.09</v>
          </cell>
          <cell r="AE210">
            <v>58000</v>
          </cell>
          <cell r="AF210">
            <v>400383.21</v>
          </cell>
          <cell r="AG210">
            <v>90000</v>
          </cell>
          <cell r="AH210">
            <v>193935.25</v>
          </cell>
          <cell r="AI210">
            <v>98000</v>
          </cell>
          <cell r="AJ210">
            <v>134000</v>
          </cell>
          <cell r="AK210">
            <v>3300420</v>
          </cell>
          <cell r="AL210">
            <v>117500</v>
          </cell>
          <cell r="AM210">
            <v>101548</v>
          </cell>
          <cell r="AN210">
            <v>544774.18999999994</v>
          </cell>
          <cell r="AO210">
            <v>0</v>
          </cell>
          <cell r="AP210">
            <v>0</v>
          </cell>
          <cell r="AQ210">
            <v>335500</v>
          </cell>
          <cell r="AR210">
            <v>1121000</v>
          </cell>
          <cell r="AS210">
            <v>261000</v>
          </cell>
          <cell r="AT210">
            <v>361564</v>
          </cell>
          <cell r="AU210">
            <v>255000</v>
          </cell>
          <cell r="AV210">
            <v>138000</v>
          </cell>
          <cell r="AW210">
            <v>265500</v>
          </cell>
          <cell r="AX210">
            <v>246000</v>
          </cell>
          <cell r="AY210">
            <v>208000</v>
          </cell>
          <cell r="AZ210">
            <v>162000</v>
          </cell>
          <cell r="BA210">
            <v>1929834</v>
          </cell>
          <cell r="BB210">
            <v>162500</v>
          </cell>
          <cell r="BC210">
            <v>1095511.58</v>
          </cell>
          <cell r="BD210">
            <v>304850</v>
          </cell>
          <cell r="BE210">
            <v>47500</v>
          </cell>
          <cell r="BF210">
            <v>130500</v>
          </cell>
          <cell r="BG210">
            <v>0</v>
          </cell>
          <cell r="BH210">
            <v>56950</v>
          </cell>
          <cell r="BI210">
            <v>2500</v>
          </cell>
          <cell r="BJ210">
            <v>155032</v>
          </cell>
          <cell r="BK210">
            <v>119100</v>
          </cell>
          <cell r="BL210">
            <v>2017250</v>
          </cell>
          <cell r="BM210">
            <v>291000</v>
          </cell>
          <cell r="BN210">
            <v>115000</v>
          </cell>
          <cell r="BO210">
            <v>554966</v>
          </cell>
          <cell r="BP210">
            <v>209935.49</v>
          </cell>
          <cell r="BQ210">
            <v>175500</v>
          </cell>
          <cell r="BR210">
            <v>8907000</v>
          </cell>
          <cell r="BS210">
            <v>138000</v>
          </cell>
          <cell r="BT210">
            <v>92430</v>
          </cell>
          <cell r="BU210">
            <v>956400</v>
          </cell>
          <cell r="BV210">
            <v>32500</v>
          </cell>
          <cell r="BW210">
            <v>81887</v>
          </cell>
          <cell r="BX210">
            <v>387833.4</v>
          </cell>
          <cell r="BY210">
            <v>24000</v>
          </cell>
          <cell r="BZ210">
            <v>44000</v>
          </cell>
          <cell r="CA210">
            <v>207000</v>
          </cell>
          <cell r="CB210">
            <v>52000</v>
          </cell>
          <cell r="CC210">
            <v>394516</v>
          </cell>
          <cell r="CD210">
            <v>329499</v>
          </cell>
          <cell r="CE210">
            <v>482366</v>
          </cell>
          <cell r="CF210">
            <v>24000</v>
          </cell>
          <cell r="CG210">
            <v>18000</v>
          </cell>
          <cell r="CH210">
            <v>64000</v>
          </cell>
          <cell r="CI210">
            <v>66500</v>
          </cell>
          <cell r="CJ210">
            <v>311200</v>
          </cell>
          <cell r="CK210">
            <v>114000</v>
          </cell>
          <cell r="CL210">
            <v>66000</v>
          </cell>
        </row>
        <row r="211">
          <cell r="A211" t="str">
            <v>5101020114.116</v>
          </cell>
          <cell r="B211" t="str">
            <v>ค่าตอบแทนตามผลการปฏิบัติงาน (บริการ)</v>
          </cell>
          <cell r="C211">
            <v>19013516.440000001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356350</v>
          </cell>
          <cell r="T211">
            <v>0</v>
          </cell>
          <cell r="U211">
            <v>28800</v>
          </cell>
          <cell r="V211">
            <v>1640500</v>
          </cell>
          <cell r="W211">
            <v>22001352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16914438</v>
          </cell>
          <cell r="AL211">
            <v>0</v>
          </cell>
          <cell r="AM211">
            <v>0</v>
          </cell>
          <cell r="AN211">
            <v>0</v>
          </cell>
          <cell r="AO211">
            <v>922045</v>
          </cell>
          <cell r="AP211">
            <v>33630</v>
          </cell>
          <cell r="AQ211">
            <v>0</v>
          </cell>
          <cell r="AR211">
            <v>653800</v>
          </cell>
          <cell r="AS211">
            <v>390800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18103905.609999999</v>
          </cell>
          <cell r="BD211">
            <v>2216000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314500</v>
          </cell>
          <cell r="BL211">
            <v>20883974.5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65034665.75</v>
          </cell>
          <cell r="BS211">
            <v>0</v>
          </cell>
          <cell r="BT211">
            <v>2200</v>
          </cell>
          <cell r="BU211">
            <v>9150</v>
          </cell>
          <cell r="BV211">
            <v>0</v>
          </cell>
          <cell r="BW211">
            <v>0</v>
          </cell>
          <cell r="BX211">
            <v>4375600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</row>
        <row r="212">
          <cell r="A212" t="str">
            <v>5101020114.117</v>
          </cell>
          <cell r="B212" t="str">
            <v>ค่าตอบแทนตามผลการปฏิบัติงาน (สนับสนุน)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461200</v>
          </cell>
          <cell r="Q212">
            <v>0</v>
          </cell>
          <cell r="R212">
            <v>0</v>
          </cell>
          <cell r="S212">
            <v>0</v>
          </cell>
          <cell r="T212">
            <v>405200</v>
          </cell>
          <cell r="U212">
            <v>0</v>
          </cell>
          <cell r="V212">
            <v>203700</v>
          </cell>
          <cell r="W212">
            <v>1272168</v>
          </cell>
          <cell r="X212">
            <v>0</v>
          </cell>
          <cell r="Y212">
            <v>0</v>
          </cell>
          <cell r="Z212">
            <v>0</v>
          </cell>
          <cell r="AA212">
            <v>0</v>
          </cell>
          <cell r="AB212">
            <v>0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585522</v>
          </cell>
          <cell r="AL212">
            <v>0</v>
          </cell>
          <cell r="AM212">
            <v>0</v>
          </cell>
          <cell r="AN212">
            <v>0</v>
          </cell>
          <cell r="AO212">
            <v>0</v>
          </cell>
          <cell r="AP212">
            <v>0</v>
          </cell>
          <cell r="AQ212">
            <v>0</v>
          </cell>
          <cell r="AR212">
            <v>0</v>
          </cell>
          <cell r="AS212">
            <v>41820</v>
          </cell>
          <cell r="AT212">
            <v>0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9926652.4000000004</v>
          </cell>
          <cell r="BD212">
            <v>1359400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404400</v>
          </cell>
          <cell r="BJ212">
            <v>0</v>
          </cell>
          <cell r="BK212">
            <v>97000</v>
          </cell>
          <cell r="BL212">
            <v>5201019.5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52500000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0</v>
          </cell>
          <cell r="CC212">
            <v>0</v>
          </cell>
          <cell r="CD212">
            <v>0</v>
          </cell>
          <cell r="CE212">
            <v>0</v>
          </cell>
          <cell r="CF212">
            <v>0</v>
          </cell>
          <cell r="CG212">
            <v>38720</v>
          </cell>
          <cell r="CH212">
            <v>0</v>
          </cell>
          <cell r="CI212">
            <v>0</v>
          </cell>
          <cell r="CJ212">
            <v>0</v>
          </cell>
          <cell r="CK212">
            <v>0</v>
          </cell>
          <cell r="CL212">
            <v>0</v>
          </cell>
        </row>
        <row r="213">
          <cell r="A213" t="str">
            <v>5101020114.118</v>
          </cell>
          <cell r="B213" t="str">
            <v>ค่าตอบแทนเพิ่มเติม (บริการ)</v>
          </cell>
          <cell r="C213">
            <v>890770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4800</v>
          </cell>
          <cell r="J213">
            <v>0</v>
          </cell>
          <cell r="K213">
            <v>4849400</v>
          </cell>
          <cell r="L213">
            <v>0</v>
          </cell>
          <cell r="M213">
            <v>29000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1360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5600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K213">
            <v>0</v>
          </cell>
          <cell r="AL213">
            <v>0</v>
          </cell>
          <cell r="AM213">
            <v>5964158</v>
          </cell>
          <cell r="AN213">
            <v>0</v>
          </cell>
          <cell r="AO213">
            <v>0</v>
          </cell>
          <cell r="AP213">
            <v>0</v>
          </cell>
          <cell r="AQ213">
            <v>0</v>
          </cell>
          <cell r="AR213">
            <v>320240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1800</v>
          </cell>
          <cell r="AY213">
            <v>472085</v>
          </cell>
          <cell r="AZ213">
            <v>0</v>
          </cell>
          <cell r="BA213">
            <v>32400</v>
          </cell>
          <cell r="BB213">
            <v>455120</v>
          </cell>
          <cell r="BC213">
            <v>0</v>
          </cell>
          <cell r="BD213">
            <v>5000</v>
          </cell>
          <cell r="BE213">
            <v>0</v>
          </cell>
          <cell r="BF213">
            <v>0</v>
          </cell>
          <cell r="BG213">
            <v>0</v>
          </cell>
          <cell r="BH213">
            <v>0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0</v>
          </cell>
          <cell r="BZ213">
            <v>0</v>
          </cell>
          <cell r="CA213">
            <v>0</v>
          </cell>
          <cell r="CB213">
            <v>0</v>
          </cell>
          <cell r="CC213">
            <v>0</v>
          </cell>
          <cell r="CD213">
            <v>0</v>
          </cell>
          <cell r="CE213">
            <v>0</v>
          </cell>
          <cell r="CF213">
            <v>0</v>
          </cell>
          <cell r="CG213">
            <v>0</v>
          </cell>
          <cell r="CH213">
            <v>131300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</row>
        <row r="214">
          <cell r="A214" t="str">
            <v>5101020114.119</v>
          </cell>
          <cell r="B214" t="str">
            <v>ค่าตอบแทนเพิ่มเติม (สนับสนุน)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231412.5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0</v>
          </cell>
          <cell r="AQ214">
            <v>0</v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0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0</v>
          </cell>
          <cell r="BZ214">
            <v>0</v>
          </cell>
          <cell r="CA214">
            <v>0</v>
          </cell>
          <cell r="CB214">
            <v>0</v>
          </cell>
          <cell r="CC214">
            <v>0</v>
          </cell>
          <cell r="CD214">
            <v>0</v>
          </cell>
          <cell r="CE214">
            <v>0</v>
          </cell>
          <cell r="CF214">
            <v>0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</row>
        <row r="215">
          <cell r="A215" t="str">
            <v>5101020114.120</v>
          </cell>
          <cell r="B215" t="str">
            <v>ค่าตอบแทนการปฏิบัติงานในลักษณะค่าเบี้ยเลี้ยงเหมาจ่าย (บริการ)</v>
          </cell>
          <cell r="C215">
            <v>0</v>
          </cell>
          <cell r="D215">
            <v>4090300</v>
          </cell>
          <cell r="E215">
            <v>3435400</v>
          </cell>
          <cell r="F215">
            <v>2687700</v>
          </cell>
          <cell r="G215">
            <v>2626864</v>
          </cell>
          <cell r="H215">
            <v>5196600</v>
          </cell>
          <cell r="I215">
            <v>4439200</v>
          </cell>
          <cell r="J215">
            <v>6237900</v>
          </cell>
          <cell r="K215">
            <v>3740000</v>
          </cell>
          <cell r="L215">
            <v>3189900</v>
          </cell>
          <cell r="M215">
            <v>9357500</v>
          </cell>
          <cell r="N215">
            <v>1721200</v>
          </cell>
          <cell r="O215">
            <v>14050900</v>
          </cell>
          <cell r="P215">
            <v>5058100</v>
          </cell>
          <cell r="Q215">
            <v>4824400</v>
          </cell>
          <cell r="R215">
            <v>9396100</v>
          </cell>
          <cell r="S215">
            <v>3232800</v>
          </cell>
          <cell r="T215">
            <v>6835000</v>
          </cell>
          <cell r="U215">
            <v>1557742</v>
          </cell>
          <cell r="V215">
            <v>1547500</v>
          </cell>
          <cell r="W215">
            <v>0</v>
          </cell>
          <cell r="X215">
            <v>2388600</v>
          </cell>
          <cell r="Y215">
            <v>5332500</v>
          </cell>
          <cell r="Z215">
            <v>5361600</v>
          </cell>
          <cell r="AA215">
            <v>3740800</v>
          </cell>
          <cell r="AB215">
            <v>3458400</v>
          </cell>
          <cell r="AC215">
            <v>3272700</v>
          </cell>
          <cell r="AD215">
            <v>9546700</v>
          </cell>
          <cell r="AE215">
            <v>4229930</v>
          </cell>
          <cell r="AF215">
            <v>4813100</v>
          </cell>
          <cell r="AG215">
            <v>4379484</v>
          </cell>
          <cell r="AH215">
            <v>11882500</v>
          </cell>
          <cell r="AI215">
            <v>3865585</v>
          </cell>
          <cell r="AJ215">
            <v>2922300</v>
          </cell>
          <cell r="AK215">
            <v>0</v>
          </cell>
          <cell r="AL215">
            <v>3479000</v>
          </cell>
          <cell r="AM215">
            <v>3020600</v>
          </cell>
          <cell r="AN215">
            <v>6490545</v>
          </cell>
          <cell r="AO215">
            <v>7021100</v>
          </cell>
          <cell r="AP215">
            <v>3880600</v>
          </cell>
          <cell r="AQ215">
            <v>3351487</v>
          </cell>
          <cell r="AR215">
            <v>11163108</v>
          </cell>
          <cell r="AS215">
            <v>4002702</v>
          </cell>
          <cell r="AT215">
            <v>6431600</v>
          </cell>
          <cell r="AU215">
            <v>3997300</v>
          </cell>
          <cell r="AV215">
            <v>3478200</v>
          </cell>
          <cell r="AW215">
            <v>1468111</v>
          </cell>
          <cell r="AX215">
            <v>2408297</v>
          </cell>
          <cell r="AY215">
            <v>3200171</v>
          </cell>
          <cell r="AZ215">
            <v>3355500</v>
          </cell>
          <cell r="BA215">
            <v>16621601</v>
          </cell>
          <cell r="BB215">
            <v>3677100</v>
          </cell>
          <cell r="BC215">
            <v>0</v>
          </cell>
          <cell r="BD215">
            <v>11418700</v>
          </cell>
          <cell r="BE215">
            <v>3050000</v>
          </cell>
          <cell r="BF215">
            <v>4828000</v>
          </cell>
          <cell r="BG215">
            <v>16569520</v>
          </cell>
          <cell r="BH215">
            <v>3598800</v>
          </cell>
          <cell r="BI215">
            <v>1816800</v>
          </cell>
          <cell r="BJ215">
            <v>2160602</v>
          </cell>
          <cell r="BK215">
            <v>2142433.33</v>
          </cell>
          <cell r="BL215">
            <v>0</v>
          </cell>
          <cell r="BM215">
            <v>7340700</v>
          </cell>
          <cell r="BN215">
            <v>5175836.3600000003</v>
          </cell>
          <cell r="BO215">
            <v>7726411</v>
          </cell>
          <cell r="BP215">
            <v>9246700</v>
          </cell>
          <cell r="BQ215">
            <v>4584700</v>
          </cell>
          <cell r="BR215">
            <v>0</v>
          </cell>
          <cell r="BS215">
            <v>4552500</v>
          </cell>
          <cell r="BT215">
            <v>4380400</v>
          </cell>
          <cell r="BU215">
            <v>11816800</v>
          </cell>
          <cell r="BV215">
            <v>1466400</v>
          </cell>
          <cell r="BW215">
            <v>4115100</v>
          </cell>
          <cell r="BX215">
            <v>9124100</v>
          </cell>
          <cell r="BY215">
            <v>2586880</v>
          </cell>
          <cell r="BZ215">
            <v>2425500</v>
          </cell>
          <cell r="CA215">
            <v>4466800</v>
          </cell>
          <cell r="CB215">
            <v>4691700</v>
          </cell>
          <cell r="CC215">
            <v>9378400</v>
          </cell>
          <cell r="CD215">
            <v>8679300</v>
          </cell>
          <cell r="CE215">
            <v>8137800</v>
          </cell>
          <cell r="CF215">
            <v>3042260</v>
          </cell>
          <cell r="CG215">
            <v>2766000</v>
          </cell>
          <cell r="CH215">
            <v>4232600</v>
          </cell>
          <cell r="CI215">
            <v>3466379</v>
          </cell>
          <cell r="CJ215">
            <v>8479000</v>
          </cell>
          <cell r="CK215">
            <v>1608555</v>
          </cell>
          <cell r="CL215">
            <v>2007400</v>
          </cell>
        </row>
        <row r="216">
          <cell r="A216" t="str">
            <v>5101020114.121</v>
          </cell>
          <cell r="B216" t="str">
            <v>ค่าตอบแทนการปฏิบัติงานในลักษณะค่าเบี้ยเลี้ยงเหมาจ่าย (สนับสนุน)</v>
          </cell>
          <cell r="C216">
            <v>0</v>
          </cell>
          <cell r="D216">
            <v>117600</v>
          </cell>
          <cell r="E216">
            <v>100500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218800</v>
          </cell>
          <cell r="L216">
            <v>0</v>
          </cell>
          <cell r="M216">
            <v>253500</v>
          </cell>
          <cell r="N216">
            <v>0</v>
          </cell>
          <cell r="O216">
            <v>0</v>
          </cell>
          <cell r="P216">
            <v>88200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805400</v>
          </cell>
          <cell r="AC216">
            <v>0</v>
          </cell>
          <cell r="AD216">
            <v>0</v>
          </cell>
          <cell r="AE216">
            <v>0</v>
          </cell>
          <cell r="AF216">
            <v>284400</v>
          </cell>
          <cell r="AG216">
            <v>0</v>
          </cell>
          <cell r="AH216">
            <v>0</v>
          </cell>
          <cell r="AI216">
            <v>244937</v>
          </cell>
          <cell r="AJ216">
            <v>0</v>
          </cell>
          <cell r="AK216">
            <v>0</v>
          </cell>
          <cell r="AL216">
            <v>0</v>
          </cell>
          <cell r="AM216">
            <v>0</v>
          </cell>
          <cell r="AN216">
            <v>0</v>
          </cell>
          <cell r="AO216">
            <v>0</v>
          </cell>
          <cell r="AP216">
            <v>0</v>
          </cell>
          <cell r="AQ216">
            <v>72000</v>
          </cell>
          <cell r="AR216">
            <v>0</v>
          </cell>
          <cell r="AS216">
            <v>0</v>
          </cell>
          <cell r="AT216">
            <v>0</v>
          </cell>
          <cell r="AU216">
            <v>369600</v>
          </cell>
          <cell r="AV216">
            <v>0</v>
          </cell>
          <cell r="AW216">
            <v>76000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1473800</v>
          </cell>
          <cell r="BE216">
            <v>550000</v>
          </cell>
          <cell r="BF216">
            <v>134000</v>
          </cell>
          <cell r="BG216">
            <v>0</v>
          </cell>
          <cell r="BH216">
            <v>256200</v>
          </cell>
          <cell r="BI216">
            <v>469900</v>
          </cell>
          <cell r="BJ216">
            <v>649200</v>
          </cell>
          <cell r="BK216">
            <v>0</v>
          </cell>
          <cell r="BL216">
            <v>0</v>
          </cell>
          <cell r="BM216">
            <v>0</v>
          </cell>
          <cell r="BN216">
            <v>418900</v>
          </cell>
          <cell r="BO216">
            <v>90800</v>
          </cell>
          <cell r="BP216">
            <v>316200</v>
          </cell>
          <cell r="BQ216">
            <v>0</v>
          </cell>
          <cell r="BR216">
            <v>0</v>
          </cell>
          <cell r="BS216">
            <v>15400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0</v>
          </cell>
          <cell r="BZ216">
            <v>0</v>
          </cell>
          <cell r="CA216">
            <v>0</v>
          </cell>
          <cell r="CB216">
            <v>7700</v>
          </cell>
          <cell r="CC216">
            <v>3600</v>
          </cell>
          <cell r="CD216">
            <v>0</v>
          </cell>
          <cell r="CE216">
            <v>0</v>
          </cell>
          <cell r="CF216">
            <v>0</v>
          </cell>
          <cell r="CG216">
            <v>144800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</row>
        <row r="217">
          <cell r="A217" t="str">
            <v>5101020115.101</v>
          </cell>
          <cell r="B217" t="str">
            <v>ค่าตอบแทนพิเศษชายแดนภาคใต้ (บริการ)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K217">
            <v>0</v>
          </cell>
          <cell r="AL217">
            <v>0</v>
          </cell>
          <cell r="AM217">
            <v>0</v>
          </cell>
          <cell r="AN217">
            <v>0</v>
          </cell>
          <cell r="AO217">
            <v>0</v>
          </cell>
          <cell r="AP217">
            <v>0</v>
          </cell>
          <cell r="AQ217">
            <v>0</v>
          </cell>
          <cell r="AR217">
            <v>500265</v>
          </cell>
          <cell r="AS217">
            <v>0</v>
          </cell>
          <cell r="AT217">
            <v>0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0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0</v>
          </cell>
          <cell r="BZ217">
            <v>0</v>
          </cell>
          <cell r="CA217">
            <v>0</v>
          </cell>
          <cell r="CB217">
            <v>0</v>
          </cell>
          <cell r="CC217">
            <v>0</v>
          </cell>
          <cell r="CD217">
            <v>0</v>
          </cell>
          <cell r="CE217">
            <v>0</v>
          </cell>
          <cell r="CF217">
            <v>0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</row>
        <row r="218">
          <cell r="A218" t="str">
            <v>5101020199.102</v>
          </cell>
          <cell r="B218" t="str">
            <v>เงินเพิ่มสำหรับตำแหน่งที่มีเหตุพิเศษ  (บริการ)</v>
          </cell>
          <cell r="C218">
            <v>12240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60000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1200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</row>
        <row r="219">
          <cell r="A219" t="str">
            <v>5101020199.103</v>
          </cell>
          <cell r="B219" t="str">
            <v>เงินเพิ่มสำหรับตำแหน่งที่มีเหตุพิเศษ  (สนับสนุน)</v>
          </cell>
          <cell r="C219">
            <v>54000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4080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8160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</row>
        <row r="220">
          <cell r="A220" t="str">
            <v>5101030101.101</v>
          </cell>
          <cell r="B220" t="str">
            <v>เงินช่วยการศึกษาบุตร</v>
          </cell>
          <cell r="C220">
            <v>1302868</v>
          </cell>
          <cell r="D220">
            <v>128931.5</v>
          </cell>
          <cell r="E220">
            <v>154300</v>
          </cell>
          <cell r="F220">
            <v>221864</v>
          </cell>
          <cell r="G220">
            <v>87790</v>
          </cell>
          <cell r="H220">
            <v>0</v>
          </cell>
          <cell r="I220">
            <v>280640.25</v>
          </cell>
          <cell r="J220">
            <v>510860</v>
          </cell>
          <cell r="K220">
            <v>168827</v>
          </cell>
          <cell r="L220">
            <v>59098</v>
          </cell>
          <cell r="M220">
            <v>372618</v>
          </cell>
          <cell r="N220">
            <v>0</v>
          </cell>
          <cell r="O220">
            <v>608937.71</v>
          </cell>
          <cell r="P220">
            <v>143595</v>
          </cell>
          <cell r="Q220">
            <v>206900</v>
          </cell>
          <cell r="R220">
            <v>300365</v>
          </cell>
          <cell r="S220">
            <v>217097</v>
          </cell>
          <cell r="T220">
            <v>117393</v>
          </cell>
          <cell r="U220">
            <v>47116.25</v>
          </cell>
          <cell r="V220">
            <v>41450</v>
          </cell>
          <cell r="W220">
            <v>1659930</v>
          </cell>
          <cell r="X220">
            <v>115030</v>
          </cell>
          <cell r="Y220">
            <v>154901</v>
          </cell>
          <cell r="Z220">
            <v>107583.5</v>
          </cell>
          <cell r="AA220">
            <v>73170</v>
          </cell>
          <cell r="AB220">
            <v>199136</v>
          </cell>
          <cell r="AC220">
            <v>3100</v>
          </cell>
          <cell r="AD220">
            <v>457600.25</v>
          </cell>
          <cell r="AE220">
            <v>129349</v>
          </cell>
          <cell r="AF220">
            <v>46899.75</v>
          </cell>
          <cell r="AG220">
            <v>81798.23</v>
          </cell>
          <cell r="AH220">
            <v>100841.25</v>
          </cell>
          <cell r="AI220">
            <v>80041</v>
          </cell>
          <cell r="AJ220">
            <v>93137.5</v>
          </cell>
          <cell r="AK220">
            <v>2007280.25</v>
          </cell>
          <cell r="AL220">
            <v>163885</v>
          </cell>
          <cell r="AM220">
            <v>105000</v>
          </cell>
          <cell r="AN220">
            <v>200798.5</v>
          </cell>
          <cell r="AO220">
            <v>389695</v>
          </cell>
          <cell r="AP220">
            <v>219430</v>
          </cell>
          <cell r="AQ220">
            <v>95605.75</v>
          </cell>
          <cell r="AR220">
            <v>208712</v>
          </cell>
          <cell r="AS220">
            <v>187210</v>
          </cell>
          <cell r="AT220">
            <v>213705</v>
          </cell>
          <cell r="AU220">
            <v>173268.75</v>
          </cell>
          <cell r="AV220">
            <v>100470.5</v>
          </cell>
          <cell r="AW220">
            <v>144200</v>
          </cell>
          <cell r="AX220">
            <v>256850</v>
          </cell>
          <cell r="AY220">
            <v>130456.5</v>
          </cell>
          <cell r="AZ220">
            <v>82350</v>
          </cell>
          <cell r="BA220">
            <v>509322.25</v>
          </cell>
          <cell r="BB220">
            <v>24613.5</v>
          </cell>
          <cell r="BC220">
            <v>1692391</v>
          </cell>
          <cell r="BD220">
            <v>100700</v>
          </cell>
          <cell r="BE220">
            <v>277636.5</v>
          </cell>
          <cell r="BF220">
            <v>102750</v>
          </cell>
          <cell r="BG220">
            <v>0</v>
          </cell>
          <cell r="BH220">
            <v>115469</v>
          </cell>
          <cell r="BI220">
            <v>2400</v>
          </cell>
          <cell r="BJ220">
            <v>32550</v>
          </cell>
          <cell r="BK220">
            <v>19500</v>
          </cell>
          <cell r="BL220">
            <v>810585.5</v>
          </cell>
          <cell r="BM220">
            <v>275360</v>
          </cell>
          <cell r="BN220">
            <v>75500</v>
          </cell>
          <cell r="BO220">
            <v>0</v>
          </cell>
          <cell r="BP220">
            <v>199570</v>
          </cell>
          <cell r="BQ220">
            <v>17400</v>
          </cell>
          <cell r="BR220">
            <v>5535362</v>
          </cell>
          <cell r="BS220">
            <v>82640</v>
          </cell>
          <cell r="BT220">
            <v>347853.5</v>
          </cell>
          <cell r="BU220">
            <v>455335.25</v>
          </cell>
          <cell r="BV220">
            <v>129841.5</v>
          </cell>
          <cell r="BW220">
            <v>109243.5</v>
          </cell>
          <cell r="BX220">
            <v>287165.25</v>
          </cell>
          <cell r="BY220">
            <v>165703.5</v>
          </cell>
          <cell r="BZ220">
            <v>22000</v>
          </cell>
          <cell r="CA220">
            <v>78364.5</v>
          </cell>
          <cell r="CB220">
            <v>202973</v>
          </cell>
          <cell r="CC220">
            <v>251513.25</v>
          </cell>
          <cell r="CD220">
            <v>70990.25</v>
          </cell>
          <cell r="CE220">
            <v>222540</v>
          </cell>
          <cell r="CF220">
            <v>227606</v>
          </cell>
          <cell r="CG220">
            <v>114046</v>
          </cell>
          <cell r="CH220">
            <v>6900</v>
          </cell>
          <cell r="CI220">
            <v>78511</v>
          </cell>
          <cell r="CJ220">
            <v>239058</v>
          </cell>
          <cell r="CK220">
            <v>0</v>
          </cell>
          <cell r="CL220">
            <v>34885</v>
          </cell>
        </row>
        <row r="221">
          <cell r="A221" t="str">
            <v>5101030205.101</v>
          </cell>
          <cell r="B221" t="str">
            <v>เงินช่วยค่ารักษา พยาบาลประเภทผู้ป่วยนอก ร.พ.รัฐ สำหรับผู้มีสิทธิตามกฎหมายยกเว้นผู้รับเบี้ยหวัด/บำนาญ</v>
          </cell>
          <cell r="C221">
            <v>941643</v>
          </cell>
          <cell r="D221">
            <v>0</v>
          </cell>
          <cell r="E221">
            <v>76113</v>
          </cell>
          <cell r="F221">
            <v>247955</v>
          </cell>
          <cell r="G221">
            <v>45810</v>
          </cell>
          <cell r="H221">
            <v>0</v>
          </cell>
          <cell r="I221">
            <v>94621</v>
          </cell>
          <cell r="J221">
            <v>205545</v>
          </cell>
          <cell r="K221">
            <v>43625</v>
          </cell>
          <cell r="L221">
            <v>21169</v>
          </cell>
          <cell r="M221">
            <v>249848</v>
          </cell>
          <cell r="N221">
            <v>0</v>
          </cell>
          <cell r="O221">
            <v>278484.25</v>
          </cell>
          <cell r="P221">
            <v>28925</v>
          </cell>
          <cell r="Q221">
            <v>57688</v>
          </cell>
          <cell r="R221">
            <v>95889.25</v>
          </cell>
          <cell r="S221">
            <v>0</v>
          </cell>
          <cell r="T221">
            <v>40717</v>
          </cell>
          <cell r="U221">
            <v>3460</v>
          </cell>
          <cell r="V221">
            <v>38713</v>
          </cell>
          <cell r="W221">
            <v>837846.5</v>
          </cell>
          <cell r="X221">
            <v>19271</v>
          </cell>
          <cell r="Y221">
            <v>38879</v>
          </cell>
          <cell r="Z221">
            <v>18995</v>
          </cell>
          <cell r="AA221">
            <v>20282</v>
          </cell>
          <cell r="AB221">
            <v>79402.5</v>
          </cell>
          <cell r="AC221">
            <v>0</v>
          </cell>
          <cell r="AD221">
            <v>119167.75</v>
          </cell>
          <cell r="AE221">
            <v>37461</v>
          </cell>
          <cell r="AF221">
            <v>115582</v>
          </cell>
          <cell r="AG221">
            <v>13918</v>
          </cell>
          <cell r="AH221">
            <v>63812.5</v>
          </cell>
          <cell r="AI221">
            <v>30786</v>
          </cell>
          <cell r="AJ221">
            <v>4474</v>
          </cell>
          <cell r="AK221">
            <v>950667.25</v>
          </cell>
          <cell r="AL221">
            <v>54488</v>
          </cell>
          <cell r="AM221">
            <v>16689</v>
          </cell>
          <cell r="AN221">
            <v>69697</v>
          </cell>
          <cell r="AO221">
            <v>110721</v>
          </cell>
          <cell r="AP221">
            <v>30988.5</v>
          </cell>
          <cell r="AQ221">
            <v>29194.25</v>
          </cell>
          <cell r="AR221">
            <v>182777.5</v>
          </cell>
          <cell r="AS221">
            <v>95856</v>
          </cell>
          <cell r="AT221">
            <v>73076</v>
          </cell>
          <cell r="AU221">
            <v>145548</v>
          </cell>
          <cell r="AV221">
            <v>12675</v>
          </cell>
          <cell r="AW221">
            <v>14195</v>
          </cell>
          <cell r="AX221">
            <v>185345</v>
          </cell>
          <cell r="AY221">
            <v>12379</v>
          </cell>
          <cell r="AZ221">
            <v>76436</v>
          </cell>
          <cell r="BA221">
            <v>171401</v>
          </cell>
          <cell r="BB221">
            <v>56281</v>
          </cell>
          <cell r="BC221">
            <v>1811280.5</v>
          </cell>
          <cell r="BD221">
            <v>211062</v>
          </cell>
          <cell r="BE221">
            <v>164885</v>
          </cell>
          <cell r="BF221">
            <v>19933</v>
          </cell>
          <cell r="BG221">
            <v>0</v>
          </cell>
          <cell r="BH221">
            <v>21278</v>
          </cell>
          <cell r="BI221">
            <v>0</v>
          </cell>
          <cell r="BJ221">
            <v>4734</v>
          </cell>
          <cell r="BK221">
            <v>30206</v>
          </cell>
          <cell r="BL221">
            <v>380089</v>
          </cell>
          <cell r="BM221">
            <v>87978</v>
          </cell>
          <cell r="BN221">
            <v>81644</v>
          </cell>
          <cell r="BO221">
            <v>218369</v>
          </cell>
          <cell r="BP221">
            <v>36100</v>
          </cell>
          <cell r="BQ221">
            <v>56888</v>
          </cell>
          <cell r="BR221">
            <v>1223490.5</v>
          </cell>
          <cell r="BS221">
            <v>13387</v>
          </cell>
          <cell r="BT221">
            <v>65385</v>
          </cell>
          <cell r="BU221">
            <v>74786.5</v>
          </cell>
          <cell r="BV221">
            <v>6956</v>
          </cell>
          <cell r="BW221">
            <v>34947</v>
          </cell>
          <cell r="BX221">
            <v>71476</v>
          </cell>
          <cell r="BY221">
            <v>39350</v>
          </cell>
          <cell r="BZ221">
            <v>0</v>
          </cell>
          <cell r="CA221">
            <v>8426</v>
          </cell>
          <cell r="CB221">
            <v>41091</v>
          </cell>
          <cell r="CC221">
            <v>105091</v>
          </cell>
          <cell r="CD221">
            <v>40299</v>
          </cell>
          <cell r="CE221">
            <v>0</v>
          </cell>
          <cell r="CF221">
            <v>24001.4</v>
          </cell>
          <cell r="CG221">
            <v>42120</v>
          </cell>
          <cell r="CH221">
            <v>0</v>
          </cell>
          <cell r="CI221">
            <v>71097</v>
          </cell>
          <cell r="CJ221">
            <v>83910.5</v>
          </cell>
          <cell r="CK221">
            <v>31870.5</v>
          </cell>
          <cell r="CL221">
            <v>23784</v>
          </cell>
        </row>
        <row r="222">
          <cell r="A222" t="str">
            <v>5101030206.101</v>
          </cell>
          <cell r="B222" t="str">
            <v>เงินช่วยค่ารักษา พยาบาลประเภทผู้ป่วยใน ร.พ.รัฐ สำหรับผู้มีสิทธิตามกฎหมายยกเว้นผู้รับเบี้ยหวัด/บำนาญ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7215</v>
          </cell>
          <cell r="T222">
            <v>0</v>
          </cell>
          <cell r="U222">
            <v>23826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0</v>
          </cell>
          <cell r="AI222">
            <v>0</v>
          </cell>
          <cell r="AJ222">
            <v>0</v>
          </cell>
          <cell r="AK222">
            <v>100269</v>
          </cell>
          <cell r="AL222">
            <v>0</v>
          </cell>
          <cell r="AM222">
            <v>0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0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0</v>
          </cell>
          <cell r="BZ222">
            <v>0</v>
          </cell>
          <cell r="CA222">
            <v>0</v>
          </cell>
          <cell r="CB222">
            <v>0</v>
          </cell>
          <cell r="CC222">
            <v>0</v>
          </cell>
          <cell r="CD222">
            <v>0</v>
          </cell>
          <cell r="CE222">
            <v>59373</v>
          </cell>
          <cell r="CF222">
            <v>0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</row>
        <row r="223">
          <cell r="A223" t="str">
            <v>5101030207.101</v>
          </cell>
          <cell r="B223" t="str">
            <v>เงินช่วยค่ารักษา พยาบาลประเภทผู้ป่วยนอก ร.พ.เอกชนสำหรับผู้มีสิทธิตามกฎหมายยกเว้นผู้รับเบี้ยหวัด /บำนาญ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K223">
            <v>0</v>
          </cell>
          <cell r="AL223">
            <v>0</v>
          </cell>
          <cell r="AM223">
            <v>0</v>
          </cell>
          <cell r="AN223">
            <v>0</v>
          </cell>
          <cell r="AO223">
            <v>0</v>
          </cell>
          <cell r="AP223">
            <v>0</v>
          </cell>
          <cell r="AQ223">
            <v>0</v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0</v>
          </cell>
          <cell r="AZ223">
            <v>0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0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0</v>
          </cell>
          <cell r="BZ223">
            <v>0</v>
          </cell>
          <cell r="CA223">
            <v>0</v>
          </cell>
          <cell r="CB223">
            <v>0</v>
          </cell>
          <cell r="CC223">
            <v>0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</row>
        <row r="224">
          <cell r="A224" t="str">
            <v>5101030208.101</v>
          </cell>
          <cell r="B224" t="str">
            <v>เงินช่วยค่ารักษา พยาบาลประเภทผู้ป่วยในร.พ.เอกชนสำหรับผู้มีสิทธิตามกฎหมายยกเว้นผู้รับเบี้ยหวัด /บำนาญ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28000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9000</v>
          </cell>
          <cell r="BK224">
            <v>0</v>
          </cell>
          <cell r="BL224">
            <v>618</v>
          </cell>
          <cell r="BM224">
            <v>9000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7970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57000</v>
          </cell>
          <cell r="BY224">
            <v>8000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</row>
        <row r="225">
          <cell r="A225" t="str">
            <v>5101030211.101</v>
          </cell>
          <cell r="B225" t="str">
            <v>เงินช่วยเหลือค่ารักษาพยาบาลตามกฎหมายสงเคราะห์ข้าราชการ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</row>
        <row r="226">
          <cell r="A226" t="str">
            <v>5101040107.101</v>
          </cell>
          <cell r="B226" t="str">
            <v>บำเหน็จตกทอด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</row>
        <row r="227">
          <cell r="A227" t="str">
            <v>5101040111.101</v>
          </cell>
          <cell r="B227" t="str">
            <v>เงินช่วยพิเศษกรณีผู้รับบำนาญเสียชีวิต</v>
          </cell>
          <cell r="C227">
            <v>187460.31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</row>
        <row r="228">
          <cell r="A228" t="str">
            <v>5101040118.101</v>
          </cell>
          <cell r="B228" t="str">
            <v>บำนาญตกทอด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</row>
        <row r="229">
          <cell r="A229" t="str">
            <v>5101040202.101</v>
          </cell>
          <cell r="B229" t="str">
            <v>เงินช่วยการศึกษาบุตร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16000</v>
          </cell>
          <cell r="M229">
            <v>24056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24750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161270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25000</v>
          </cell>
          <cell r="BD229">
            <v>251615</v>
          </cell>
          <cell r="BE229">
            <v>0</v>
          </cell>
          <cell r="BF229">
            <v>0</v>
          </cell>
          <cell r="BG229">
            <v>754837</v>
          </cell>
          <cell r="BH229">
            <v>0</v>
          </cell>
          <cell r="BI229">
            <v>1870</v>
          </cell>
          <cell r="BJ229">
            <v>0</v>
          </cell>
          <cell r="BK229">
            <v>0</v>
          </cell>
          <cell r="BL229">
            <v>19400</v>
          </cell>
          <cell r="BM229">
            <v>0</v>
          </cell>
          <cell r="BN229">
            <v>0</v>
          </cell>
          <cell r="BO229">
            <v>224060</v>
          </cell>
          <cell r="BP229">
            <v>0</v>
          </cell>
          <cell r="BQ229">
            <v>4400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44257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44820</v>
          </cell>
          <cell r="CH229">
            <v>1870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</row>
        <row r="230">
          <cell r="A230" t="str">
            <v>5101040204.101</v>
          </cell>
          <cell r="B230" t="str">
            <v>เงินช่วยค่ารักษา พยาบาลประเภทผู้ป่วยนอก ร.พ.รัฐ สำหรับผู้รับเบี้ยหวัด /บำนาญตามกฎหมาย</v>
          </cell>
          <cell r="C230">
            <v>96354.5</v>
          </cell>
          <cell r="D230">
            <v>73494.5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3980</v>
          </cell>
          <cell r="M230">
            <v>72760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46606</v>
          </cell>
          <cell r="X230">
            <v>0</v>
          </cell>
          <cell r="Y230">
            <v>0</v>
          </cell>
          <cell r="Z230">
            <v>8959.5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4681.5</v>
          </cell>
          <cell r="AK230">
            <v>93194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532834</v>
          </cell>
          <cell r="BD230">
            <v>0</v>
          </cell>
          <cell r="BE230">
            <v>0</v>
          </cell>
          <cell r="BF230">
            <v>0</v>
          </cell>
          <cell r="BG230">
            <v>319477</v>
          </cell>
          <cell r="BH230">
            <v>0</v>
          </cell>
          <cell r="BI230">
            <v>5192</v>
          </cell>
          <cell r="BJ230">
            <v>0</v>
          </cell>
          <cell r="BK230">
            <v>0</v>
          </cell>
          <cell r="BL230">
            <v>1384</v>
          </cell>
          <cell r="BM230">
            <v>0</v>
          </cell>
          <cell r="BN230">
            <v>4685</v>
          </cell>
          <cell r="BO230">
            <v>28410</v>
          </cell>
          <cell r="BP230">
            <v>0</v>
          </cell>
          <cell r="BQ230">
            <v>0</v>
          </cell>
          <cell r="BR230">
            <v>266037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1400</v>
          </cell>
          <cell r="CG230">
            <v>0</v>
          </cell>
          <cell r="CH230">
            <v>20305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</row>
        <row r="231">
          <cell r="A231" t="str">
            <v>5101040205.101</v>
          </cell>
          <cell r="B231" t="str">
            <v>เงินช่วยค่ารักษา พยาบาลประเภทผู้ป่วยใน ร.พ.รัฐ สำหรับผู้รับเบี้ยหวัด /บำนาญตามกฎหมาย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9825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</row>
        <row r="232">
          <cell r="A232" t="str">
            <v>5101040206.101</v>
          </cell>
          <cell r="B232" t="str">
            <v>เงินช่วยค่ารักษา พยาบาลประเภทผู้ป่วยนอก ร.พ.เอกชน สำหรับผู้รับเบี้ยหวัด/บำนาญตามกฎหมาย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</row>
        <row r="233">
          <cell r="A233" t="str">
            <v>5101040207.101</v>
          </cell>
          <cell r="B233" t="str">
            <v>เงินช่วยค่ารักษา พยาบาลประเภทผู้ป่วยใน ร.พ.เอกชน สำหรับผู้รับเบี้ยหวัด/บำนาญตามกฎหมาย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</row>
        <row r="234">
          <cell r="A234" t="str">
            <v>5102010106.101</v>
          </cell>
          <cell r="B234" t="str">
            <v>ค่าใช้จ่ายทุนการ ศึกษา-ในประเทศ</v>
          </cell>
          <cell r="C234">
            <v>660000</v>
          </cell>
          <cell r="D234">
            <v>0</v>
          </cell>
          <cell r="E234">
            <v>300000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120000</v>
          </cell>
          <cell r="L234">
            <v>0</v>
          </cell>
          <cell r="M234">
            <v>210000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60000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6780000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1410000</v>
          </cell>
          <cell r="AS234">
            <v>60000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570000</v>
          </cell>
          <cell r="BB234">
            <v>60000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22310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60000</v>
          </cell>
          <cell r="BW234">
            <v>60000</v>
          </cell>
          <cell r="BX234">
            <v>0</v>
          </cell>
          <cell r="BY234">
            <v>90000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30000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90000</v>
          </cell>
          <cell r="CL234">
            <v>90000</v>
          </cell>
        </row>
        <row r="235">
          <cell r="A235" t="str">
            <v>5102010199.101</v>
          </cell>
          <cell r="B235" t="str">
            <v>ค่าใช้จ่ายด้านการฝึกอบรม-ในประเทศ</v>
          </cell>
          <cell r="C235">
            <v>8194916.9000000004</v>
          </cell>
          <cell r="D235">
            <v>75100</v>
          </cell>
          <cell r="E235">
            <v>76696</v>
          </cell>
          <cell r="F235">
            <v>87106.4</v>
          </cell>
          <cell r="G235">
            <v>136228</v>
          </cell>
          <cell r="H235">
            <v>214326</v>
          </cell>
          <cell r="I235">
            <v>513608.62</v>
          </cell>
          <cell r="J235">
            <v>806231</v>
          </cell>
          <cell r="K235">
            <v>414448</v>
          </cell>
          <cell r="L235">
            <v>0</v>
          </cell>
          <cell r="M235">
            <v>1598231.75</v>
          </cell>
          <cell r="N235">
            <v>173229.39</v>
          </cell>
          <cell r="O235">
            <v>2061197.96</v>
          </cell>
          <cell r="P235">
            <v>767029.79</v>
          </cell>
          <cell r="Q235">
            <v>862840</v>
          </cell>
          <cell r="R235">
            <v>1025142.9</v>
          </cell>
          <cell r="S235">
            <v>662061</v>
          </cell>
          <cell r="T235">
            <v>506192.52</v>
          </cell>
          <cell r="U235">
            <v>286059</v>
          </cell>
          <cell r="V235">
            <v>67161</v>
          </cell>
          <cell r="W235">
            <v>1933471.5</v>
          </cell>
          <cell r="X235">
            <v>456967</v>
          </cell>
          <cell r="Y235">
            <v>86264</v>
          </cell>
          <cell r="Z235">
            <v>63000</v>
          </cell>
          <cell r="AA235">
            <v>75234</v>
          </cell>
          <cell r="AB235">
            <v>173050</v>
          </cell>
          <cell r="AC235">
            <v>31670</v>
          </cell>
          <cell r="AD235">
            <v>1731963.1</v>
          </cell>
          <cell r="AE235">
            <v>46706</v>
          </cell>
          <cell r="AF235">
            <v>390180.41</v>
          </cell>
          <cell r="AG235">
            <v>4474</v>
          </cell>
          <cell r="AH235">
            <v>301970.52</v>
          </cell>
          <cell r="AI235">
            <v>0</v>
          </cell>
          <cell r="AJ235">
            <v>126112</v>
          </cell>
          <cell r="AK235">
            <v>3580038.68</v>
          </cell>
          <cell r="AL235">
            <v>677585</v>
          </cell>
          <cell r="AM235">
            <v>377480.3</v>
          </cell>
          <cell r="AN235">
            <v>504036.8</v>
          </cell>
          <cell r="AO235">
            <v>967108.9</v>
          </cell>
          <cell r="AP235">
            <v>380168</v>
          </cell>
          <cell r="AQ235">
            <v>128865.1</v>
          </cell>
          <cell r="AR235">
            <v>103605</v>
          </cell>
          <cell r="AS235">
            <v>637588</v>
          </cell>
          <cell r="AT235">
            <v>0</v>
          </cell>
          <cell r="AU235">
            <v>351572.83</v>
          </cell>
          <cell r="AV235">
            <v>509226.1</v>
          </cell>
          <cell r="AW235">
            <v>383884.91</v>
          </cell>
          <cell r="AX235">
            <v>334910.90000000002</v>
          </cell>
          <cell r="AY235">
            <v>480873</v>
          </cell>
          <cell r="AZ235">
            <v>473992</v>
          </cell>
          <cell r="BA235">
            <v>3388632.24</v>
          </cell>
          <cell r="BB235">
            <v>0</v>
          </cell>
          <cell r="BC235">
            <v>5644369.2300000004</v>
          </cell>
          <cell r="BD235">
            <v>790290.31</v>
          </cell>
          <cell r="BE235">
            <v>90096</v>
          </cell>
          <cell r="BF235">
            <v>298150</v>
          </cell>
          <cell r="BG235">
            <v>3287903.05</v>
          </cell>
          <cell r="BH235">
            <v>140748</v>
          </cell>
          <cell r="BI235">
            <v>156221</v>
          </cell>
          <cell r="BJ235">
            <v>294884</v>
          </cell>
          <cell r="BK235">
            <v>95688</v>
          </cell>
          <cell r="BL235">
            <v>5194149.04</v>
          </cell>
          <cell r="BM235">
            <v>229971.11</v>
          </cell>
          <cell r="BN235">
            <v>513012.63</v>
          </cell>
          <cell r="BO235">
            <v>909836.66</v>
          </cell>
          <cell r="BP235">
            <v>470918.15</v>
          </cell>
          <cell r="BQ235">
            <v>929478.77</v>
          </cell>
          <cell r="BR235">
            <v>8940171.9100000001</v>
          </cell>
          <cell r="BS235">
            <v>216238</v>
          </cell>
          <cell r="BT235">
            <v>468536.46</v>
          </cell>
          <cell r="BU235">
            <v>640551.6</v>
          </cell>
          <cell r="BV235">
            <v>199225.60000000001</v>
          </cell>
          <cell r="BW235">
            <v>224376.2</v>
          </cell>
          <cell r="BX235">
            <v>674568.3</v>
          </cell>
          <cell r="BY235">
            <v>159037.65</v>
          </cell>
          <cell r="BZ235">
            <v>397989.26</v>
          </cell>
          <cell r="CA235">
            <v>246224.9</v>
          </cell>
          <cell r="CB235">
            <v>155866.51</v>
          </cell>
          <cell r="CC235">
            <v>1295029.74</v>
          </cell>
          <cell r="CD235">
            <v>918672.69</v>
          </cell>
          <cell r="CE235">
            <v>385039</v>
          </cell>
          <cell r="CF235">
            <v>278607</v>
          </cell>
          <cell r="CG235">
            <v>85638</v>
          </cell>
          <cell r="CH235">
            <v>508709.86</v>
          </cell>
          <cell r="CI235">
            <v>176771.48</v>
          </cell>
          <cell r="CJ235">
            <v>2029977.33</v>
          </cell>
          <cell r="CK235">
            <v>155030.39999999999</v>
          </cell>
          <cell r="CL235">
            <v>259591.24</v>
          </cell>
        </row>
        <row r="236">
          <cell r="A236" t="str">
            <v>5102030199.101</v>
          </cell>
          <cell r="B236" t="str">
            <v>ค่าใช้จ่ายด้านการฝึกอบรม-บุคคลภายนอก</v>
          </cell>
          <cell r="C236">
            <v>30000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2185097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4880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46901.24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</row>
        <row r="237">
          <cell r="A237" t="str">
            <v>5103010102.101</v>
          </cell>
          <cell r="B237" t="str">
            <v>ค่าเบี้ยเลี้ยง-ในประเทศ</v>
          </cell>
          <cell r="C237">
            <v>752172</v>
          </cell>
          <cell r="D237">
            <v>256292</v>
          </cell>
          <cell r="E237">
            <v>54870</v>
          </cell>
          <cell r="F237">
            <v>8640</v>
          </cell>
          <cell r="G237">
            <v>240</v>
          </cell>
          <cell r="H237">
            <v>0</v>
          </cell>
          <cell r="I237">
            <v>0</v>
          </cell>
          <cell r="J237">
            <v>70164</v>
          </cell>
          <cell r="K237">
            <v>0</v>
          </cell>
          <cell r="L237">
            <v>53480</v>
          </cell>
          <cell r="M237">
            <v>50916</v>
          </cell>
          <cell r="N237">
            <v>2760</v>
          </cell>
          <cell r="O237">
            <v>117040</v>
          </cell>
          <cell r="P237">
            <v>65761</v>
          </cell>
          <cell r="Q237">
            <v>5280</v>
          </cell>
          <cell r="R237">
            <v>247922</v>
          </cell>
          <cell r="S237">
            <v>13480</v>
          </cell>
          <cell r="T237">
            <v>38510.879999999997</v>
          </cell>
          <cell r="U237">
            <v>0</v>
          </cell>
          <cell r="V237">
            <v>5600</v>
          </cell>
          <cell r="W237">
            <v>1145062</v>
          </cell>
          <cell r="X237">
            <v>480</v>
          </cell>
          <cell r="Y237">
            <v>49040</v>
          </cell>
          <cell r="Z237">
            <v>28320</v>
          </cell>
          <cell r="AA237">
            <v>14880</v>
          </cell>
          <cell r="AB237">
            <v>24240</v>
          </cell>
          <cell r="AC237">
            <v>14620</v>
          </cell>
          <cell r="AD237">
            <v>3840</v>
          </cell>
          <cell r="AE237">
            <v>51498</v>
          </cell>
          <cell r="AF237">
            <v>0</v>
          </cell>
          <cell r="AG237">
            <v>45298</v>
          </cell>
          <cell r="AH237">
            <v>360</v>
          </cell>
          <cell r="AI237">
            <v>44090</v>
          </cell>
          <cell r="AJ237">
            <v>28480</v>
          </cell>
          <cell r="AK237">
            <v>409468</v>
          </cell>
          <cell r="AL237">
            <v>0</v>
          </cell>
          <cell r="AM237">
            <v>17080</v>
          </cell>
          <cell r="AN237">
            <v>21200</v>
          </cell>
          <cell r="AO237">
            <v>0</v>
          </cell>
          <cell r="AP237">
            <v>0</v>
          </cell>
          <cell r="AQ237">
            <v>15716</v>
          </cell>
          <cell r="AR237">
            <v>160065</v>
          </cell>
          <cell r="AS237">
            <v>2000</v>
          </cell>
          <cell r="AT237">
            <v>94520</v>
          </cell>
          <cell r="AU237">
            <v>56560</v>
          </cell>
          <cell r="AV237">
            <v>0</v>
          </cell>
          <cell r="AW237">
            <v>0</v>
          </cell>
          <cell r="AX237">
            <v>4399</v>
          </cell>
          <cell r="AY237">
            <v>2640</v>
          </cell>
          <cell r="AZ237">
            <v>16494</v>
          </cell>
          <cell r="BA237">
            <v>0</v>
          </cell>
          <cell r="BB237">
            <v>93840</v>
          </cell>
          <cell r="BC237">
            <v>127210</v>
          </cell>
          <cell r="BD237">
            <v>720</v>
          </cell>
          <cell r="BE237">
            <v>54326</v>
          </cell>
          <cell r="BF237">
            <v>100620</v>
          </cell>
          <cell r="BG237">
            <v>116070</v>
          </cell>
          <cell r="BH237">
            <v>10480</v>
          </cell>
          <cell r="BI237">
            <v>0</v>
          </cell>
          <cell r="BJ237">
            <v>32000</v>
          </cell>
          <cell r="BK237">
            <v>14980</v>
          </cell>
          <cell r="BL237">
            <v>0</v>
          </cell>
          <cell r="BM237">
            <v>37520</v>
          </cell>
          <cell r="BN237">
            <v>37760</v>
          </cell>
          <cell r="BO237">
            <v>3740</v>
          </cell>
          <cell r="BP237">
            <v>0</v>
          </cell>
          <cell r="BQ237">
            <v>360</v>
          </cell>
          <cell r="BR237">
            <v>373864</v>
          </cell>
          <cell r="BS237">
            <v>0</v>
          </cell>
          <cell r="BT237">
            <v>0</v>
          </cell>
          <cell r="BU237">
            <v>37520</v>
          </cell>
          <cell r="BV237">
            <v>2208</v>
          </cell>
          <cell r="BW237">
            <v>0</v>
          </cell>
          <cell r="BX237">
            <v>1920</v>
          </cell>
          <cell r="BY237">
            <v>0</v>
          </cell>
          <cell r="BZ237">
            <v>0</v>
          </cell>
          <cell r="CA237">
            <v>0</v>
          </cell>
          <cell r="CB237">
            <v>0</v>
          </cell>
          <cell r="CC237">
            <v>11760</v>
          </cell>
          <cell r="CD237">
            <v>0</v>
          </cell>
          <cell r="CE237">
            <v>0</v>
          </cell>
          <cell r="CF237">
            <v>0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</row>
        <row r="238">
          <cell r="A238" t="str">
            <v>5103010103.101</v>
          </cell>
          <cell r="B238" t="str">
            <v>ค่าที่พัก-ในประเทศ</v>
          </cell>
          <cell r="C238">
            <v>878790</v>
          </cell>
          <cell r="D238">
            <v>72096</v>
          </cell>
          <cell r="E238">
            <v>21994</v>
          </cell>
          <cell r="F238">
            <v>29769</v>
          </cell>
          <cell r="G238">
            <v>0</v>
          </cell>
          <cell r="H238">
            <v>0</v>
          </cell>
          <cell r="I238">
            <v>5120</v>
          </cell>
          <cell r="J238">
            <v>96440</v>
          </cell>
          <cell r="K238">
            <v>0</v>
          </cell>
          <cell r="L238">
            <v>110766</v>
          </cell>
          <cell r="M238">
            <v>15800</v>
          </cell>
          <cell r="N238">
            <v>0</v>
          </cell>
          <cell r="O238">
            <v>81100</v>
          </cell>
          <cell r="P238">
            <v>0</v>
          </cell>
          <cell r="Q238">
            <v>10300</v>
          </cell>
          <cell r="R238">
            <v>168060</v>
          </cell>
          <cell r="S238">
            <v>11400</v>
          </cell>
          <cell r="T238">
            <v>15104.36</v>
          </cell>
          <cell r="U238">
            <v>0</v>
          </cell>
          <cell r="V238">
            <v>4540</v>
          </cell>
          <cell r="W238">
            <v>1620999.84</v>
          </cell>
          <cell r="X238">
            <v>0</v>
          </cell>
          <cell r="Y238">
            <v>111710</v>
          </cell>
          <cell r="Z238">
            <v>83120</v>
          </cell>
          <cell r="AA238">
            <v>22400</v>
          </cell>
          <cell r="AB238">
            <v>111072.77</v>
          </cell>
          <cell r="AC238">
            <v>19150</v>
          </cell>
          <cell r="AD238">
            <v>800</v>
          </cell>
          <cell r="AE238">
            <v>29560</v>
          </cell>
          <cell r="AF238">
            <v>0</v>
          </cell>
          <cell r="AG238">
            <v>108420</v>
          </cell>
          <cell r="AH238">
            <v>0</v>
          </cell>
          <cell r="AI238">
            <v>107603</v>
          </cell>
          <cell r="AJ238">
            <v>26075</v>
          </cell>
          <cell r="AK238">
            <v>782235.45</v>
          </cell>
          <cell r="AL238">
            <v>0</v>
          </cell>
          <cell r="AM238">
            <v>14280</v>
          </cell>
          <cell r="AN238">
            <v>8840</v>
          </cell>
          <cell r="AO238">
            <v>0</v>
          </cell>
          <cell r="AP238">
            <v>0</v>
          </cell>
          <cell r="AQ238">
            <v>13150</v>
          </cell>
          <cell r="AR238">
            <v>320087</v>
          </cell>
          <cell r="AS238">
            <v>0</v>
          </cell>
          <cell r="AT238">
            <v>190360</v>
          </cell>
          <cell r="AU238">
            <v>93130</v>
          </cell>
          <cell r="AV238">
            <v>0</v>
          </cell>
          <cell r="AW238">
            <v>0</v>
          </cell>
          <cell r="AX238">
            <v>8250</v>
          </cell>
          <cell r="AY238">
            <v>1200</v>
          </cell>
          <cell r="AZ238">
            <v>11450</v>
          </cell>
          <cell r="BA238">
            <v>0</v>
          </cell>
          <cell r="BB238">
            <v>178165</v>
          </cell>
          <cell r="BC238">
            <v>99963</v>
          </cell>
          <cell r="BD238">
            <v>0</v>
          </cell>
          <cell r="BE238">
            <v>67440</v>
          </cell>
          <cell r="BF238">
            <v>28395</v>
          </cell>
          <cell r="BG238">
            <v>139850</v>
          </cell>
          <cell r="BH238">
            <v>5450</v>
          </cell>
          <cell r="BI238">
            <v>0</v>
          </cell>
          <cell r="BJ238">
            <v>75127.56</v>
          </cell>
          <cell r="BK238">
            <v>24650</v>
          </cell>
          <cell r="BL238">
            <v>0</v>
          </cell>
          <cell r="BM238">
            <v>46700</v>
          </cell>
          <cell r="BN238">
            <v>59700</v>
          </cell>
          <cell r="BO238">
            <v>0</v>
          </cell>
          <cell r="BP238">
            <v>0</v>
          </cell>
          <cell r="BQ238">
            <v>1400</v>
          </cell>
          <cell r="BR238">
            <v>0</v>
          </cell>
          <cell r="BS238">
            <v>0</v>
          </cell>
          <cell r="BT238">
            <v>0</v>
          </cell>
          <cell r="BU238">
            <v>6200</v>
          </cell>
          <cell r="BV238">
            <v>0</v>
          </cell>
          <cell r="BW238">
            <v>0</v>
          </cell>
          <cell r="BX238">
            <v>3200</v>
          </cell>
          <cell r="BY238">
            <v>0</v>
          </cell>
          <cell r="BZ238">
            <v>0</v>
          </cell>
          <cell r="CA238">
            <v>0</v>
          </cell>
          <cell r="CB238">
            <v>0</v>
          </cell>
          <cell r="CC238">
            <v>18300</v>
          </cell>
          <cell r="CD238">
            <v>0</v>
          </cell>
          <cell r="CE238">
            <v>0</v>
          </cell>
          <cell r="CF238">
            <v>0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</row>
        <row r="239">
          <cell r="A239" t="str">
            <v>5103010199.101</v>
          </cell>
          <cell r="B239" t="str">
            <v>ค่าใช้จ่ายเดินทางอื่น -ในประเทศ</v>
          </cell>
          <cell r="C239">
            <v>1009173.2</v>
          </cell>
          <cell r="D239">
            <v>94264</v>
          </cell>
          <cell r="E239">
            <v>72906.5</v>
          </cell>
          <cell r="F239">
            <v>85668.58</v>
          </cell>
          <cell r="G239">
            <v>11344</v>
          </cell>
          <cell r="H239">
            <v>0</v>
          </cell>
          <cell r="I239">
            <v>2790</v>
          </cell>
          <cell r="J239">
            <v>320705</v>
          </cell>
          <cell r="K239">
            <v>0</v>
          </cell>
          <cell r="L239">
            <v>149558</v>
          </cell>
          <cell r="M239">
            <v>80807</v>
          </cell>
          <cell r="N239">
            <v>12236</v>
          </cell>
          <cell r="O239">
            <v>61819.31</v>
          </cell>
          <cell r="P239">
            <v>2248</v>
          </cell>
          <cell r="Q239">
            <v>6545</v>
          </cell>
          <cell r="R239">
            <v>161530.35</v>
          </cell>
          <cell r="S239">
            <v>27524</v>
          </cell>
          <cell r="T239">
            <v>15947.56</v>
          </cell>
          <cell r="U239">
            <v>0</v>
          </cell>
          <cell r="V239">
            <v>8968</v>
          </cell>
          <cell r="W239">
            <v>1178872.02</v>
          </cell>
          <cell r="X239">
            <v>2008</v>
          </cell>
          <cell r="Y239">
            <v>39324</v>
          </cell>
          <cell r="Z239">
            <v>66045.5</v>
          </cell>
          <cell r="AA239">
            <v>56204</v>
          </cell>
          <cell r="AB239">
            <v>30753</v>
          </cell>
          <cell r="AC239">
            <v>7430.5</v>
          </cell>
          <cell r="AD239">
            <v>7192</v>
          </cell>
          <cell r="AE239">
            <v>13406</v>
          </cell>
          <cell r="AF239">
            <v>0</v>
          </cell>
          <cell r="AG239">
            <v>113845</v>
          </cell>
          <cell r="AH239">
            <v>0</v>
          </cell>
          <cell r="AI239">
            <v>62878</v>
          </cell>
          <cell r="AJ239">
            <v>61324.800000000003</v>
          </cell>
          <cell r="AK239">
            <v>1428187.42</v>
          </cell>
          <cell r="AL239">
            <v>0</v>
          </cell>
          <cell r="AM239">
            <v>18242</v>
          </cell>
          <cell r="AN239">
            <v>65873</v>
          </cell>
          <cell r="AO239">
            <v>0</v>
          </cell>
          <cell r="AP239">
            <v>0</v>
          </cell>
          <cell r="AQ239">
            <v>20018.400000000001</v>
          </cell>
          <cell r="AR239">
            <v>409975.12</v>
          </cell>
          <cell r="AS239">
            <v>0</v>
          </cell>
          <cell r="AT239">
            <v>278510</v>
          </cell>
          <cell r="AU239">
            <v>87334</v>
          </cell>
          <cell r="AV239">
            <v>0</v>
          </cell>
          <cell r="AW239">
            <v>0</v>
          </cell>
          <cell r="AX239">
            <v>22211</v>
          </cell>
          <cell r="AY239">
            <v>1608</v>
          </cell>
          <cell r="AZ239">
            <v>9256</v>
          </cell>
          <cell r="BA239">
            <v>0</v>
          </cell>
          <cell r="BB239">
            <v>467508.5</v>
          </cell>
          <cell r="BC239">
            <v>138901.75</v>
          </cell>
          <cell r="BD239">
            <v>2352</v>
          </cell>
          <cell r="BE239">
            <v>108936.4</v>
          </cell>
          <cell r="BF239">
            <v>33183</v>
          </cell>
          <cell r="BG239">
            <v>405988</v>
          </cell>
          <cell r="BH239">
            <v>17408</v>
          </cell>
          <cell r="BI239">
            <v>0</v>
          </cell>
          <cell r="BJ239">
            <v>5430</v>
          </cell>
          <cell r="BK239">
            <v>86970</v>
          </cell>
          <cell r="BL239">
            <v>0</v>
          </cell>
          <cell r="BM239">
            <v>80145.5</v>
          </cell>
          <cell r="BN239">
            <v>62075.25</v>
          </cell>
          <cell r="BO239">
            <v>2000</v>
          </cell>
          <cell r="BP239">
            <v>0</v>
          </cell>
          <cell r="BQ239">
            <v>43266.5</v>
          </cell>
          <cell r="BR239">
            <v>0</v>
          </cell>
          <cell r="BS239">
            <v>0</v>
          </cell>
          <cell r="BT239">
            <v>0</v>
          </cell>
          <cell r="BU239">
            <v>27143</v>
          </cell>
          <cell r="BV239">
            <v>0</v>
          </cell>
          <cell r="BW239">
            <v>0</v>
          </cell>
          <cell r="BX239">
            <v>9259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10380</v>
          </cell>
          <cell r="CD239">
            <v>47230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</row>
        <row r="240">
          <cell r="A240" t="str">
            <v>5104010104.101</v>
          </cell>
          <cell r="B240" t="str">
            <v>วัสดุสำนักงานใช้ไป</v>
          </cell>
          <cell r="C240">
            <v>5015850.17</v>
          </cell>
          <cell r="D240">
            <v>658552.25</v>
          </cell>
          <cell r="E240">
            <v>332788.27</v>
          </cell>
          <cell r="F240">
            <v>404706.98</v>
          </cell>
          <cell r="G240">
            <v>211146.83</v>
          </cell>
          <cell r="H240">
            <v>206699.51</v>
          </cell>
          <cell r="I240">
            <v>209193.08</v>
          </cell>
          <cell r="J240">
            <v>738775.42</v>
          </cell>
          <cell r="K240">
            <v>486007</v>
          </cell>
          <cell r="L240">
            <v>1115326.07</v>
          </cell>
          <cell r="M240">
            <v>1074856.77</v>
          </cell>
          <cell r="N240">
            <v>140763.31</v>
          </cell>
          <cell r="O240">
            <v>1979251.96</v>
          </cell>
          <cell r="P240">
            <v>397874.9</v>
          </cell>
          <cell r="Q240">
            <v>730646.96</v>
          </cell>
          <cell r="R240">
            <v>1296277.0900000001</v>
          </cell>
          <cell r="S240">
            <v>571005.5</v>
          </cell>
          <cell r="T240">
            <v>349310.84</v>
          </cell>
          <cell r="U240">
            <v>512856.22</v>
          </cell>
          <cell r="V240">
            <v>145754.82999999999</v>
          </cell>
          <cell r="W240">
            <v>5581102.4800000004</v>
          </cell>
          <cell r="X240">
            <v>620753.5</v>
          </cell>
          <cell r="Y240">
            <v>1054798</v>
          </cell>
          <cell r="Z240">
            <v>1010881.1</v>
          </cell>
          <cell r="AA240">
            <v>169381.57</v>
          </cell>
          <cell r="AB240">
            <v>370920.72</v>
          </cell>
          <cell r="AC240">
            <v>1222216.57</v>
          </cell>
          <cell r="AD240">
            <v>1668075.66</v>
          </cell>
          <cell r="AE240">
            <v>644072.5</v>
          </cell>
          <cell r="AF240">
            <v>370927.85</v>
          </cell>
          <cell r="AG240">
            <v>584742</v>
          </cell>
          <cell r="AH240">
            <v>450579.63</v>
          </cell>
          <cell r="AI240">
            <v>812132.29</v>
          </cell>
          <cell r="AJ240">
            <v>706360.85</v>
          </cell>
          <cell r="AK240">
            <v>7803719.0300000003</v>
          </cell>
          <cell r="AL240">
            <v>751546</v>
          </cell>
          <cell r="AM240">
            <v>557909</v>
          </cell>
          <cell r="AN240">
            <v>2206745.44</v>
          </cell>
          <cell r="AO240">
            <v>1430011.1</v>
          </cell>
          <cell r="AP240">
            <v>974875.33</v>
          </cell>
          <cell r="AQ240">
            <v>334130.23</v>
          </cell>
          <cell r="AR240">
            <v>4424221.67</v>
          </cell>
          <cell r="AS240">
            <v>871460.08</v>
          </cell>
          <cell r="AT240">
            <v>2607557</v>
          </cell>
          <cell r="AU240">
            <v>928360.47</v>
          </cell>
          <cell r="AV240">
            <v>1029758</v>
          </cell>
          <cell r="AW240">
            <v>346633.6</v>
          </cell>
          <cell r="AX240">
            <v>544488.24</v>
          </cell>
          <cell r="AY240">
            <v>634041.02</v>
          </cell>
          <cell r="AZ240">
            <v>258142</v>
          </cell>
          <cell r="BA240">
            <v>2731599.65</v>
          </cell>
          <cell r="BB240">
            <v>475621</v>
          </cell>
          <cell r="BC240">
            <v>3021545.41</v>
          </cell>
          <cell r="BD240">
            <v>1138419.53</v>
          </cell>
          <cell r="BE240">
            <v>283156.75</v>
          </cell>
          <cell r="BF240">
            <v>215202.38</v>
          </cell>
          <cell r="BG240">
            <v>3260978.13</v>
          </cell>
          <cell r="BH240">
            <v>201233.66</v>
          </cell>
          <cell r="BI240">
            <v>141990.39999999999</v>
          </cell>
          <cell r="BJ240">
            <v>561874.12</v>
          </cell>
          <cell r="BK240">
            <v>211098</v>
          </cell>
          <cell r="BL240">
            <v>4908274.2</v>
          </cell>
          <cell r="BM240">
            <v>1434295.18</v>
          </cell>
          <cell r="BN240">
            <v>673023.31</v>
          </cell>
          <cell r="BO240">
            <v>1151231.71</v>
          </cell>
          <cell r="BP240">
            <v>452248.47</v>
          </cell>
          <cell r="BQ240">
            <v>1025191.97</v>
          </cell>
          <cell r="BR240">
            <v>9143284.8399999999</v>
          </cell>
          <cell r="BS240">
            <v>679397</v>
          </cell>
          <cell r="BT240">
            <v>777603.67</v>
          </cell>
          <cell r="BU240">
            <v>2541907.9</v>
          </cell>
          <cell r="BV240">
            <v>228978.9</v>
          </cell>
          <cell r="BW240">
            <v>357533.35</v>
          </cell>
          <cell r="BX240">
            <v>2642007.69</v>
          </cell>
          <cell r="BY240">
            <v>356470</v>
          </cell>
          <cell r="BZ240">
            <v>530921.86</v>
          </cell>
          <cell r="CA240">
            <v>453763.06</v>
          </cell>
          <cell r="CB240">
            <v>879085.37</v>
          </cell>
          <cell r="CC240">
            <v>1961280.1</v>
          </cell>
          <cell r="CD240">
            <v>1141371.43</v>
          </cell>
          <cell r="CE240">
            <v>736709.46</v>
          </cell>
          <cell r="CF240">
            <v>305189.55</v>
          </cell>
          <cell r="CG240">
            <v>191854.2</v>
          </cell>
          <cell r="CH240">
            <v>344262.63</v>
          </cell>
          <cell r="CI240">
            <v>529626.56000000006</v>
          </cell>
          <cell r="CJ240">
            <v>2335099.36</v>
          </cell>
          <cell r="CK240">
            <v>212962.7</v>
          </cell>
          <cell r="CL240">
            <v>242184.78</v>
          </cell>
        </row>
        <row r="241">
          <cell r="A241" t="str">
            <v>5104010104.102</v>
          </cell>
          <cell r="B241" t="str">
            <v>วัสดุยานพาหนะและขนส่งใช้ไป</v>
          </cell>
          <cell r="C241">
            <v>0</v>
          </cell>
          <cell r="D241">
            <v>0</v>
          </cell>
          <cell r="E241">
            <v>95877.01</v>
          </cell>
          <cell r="F241">
            <v>0</v>
          </cell>
          <cell r="G241">
            <v>0</v>
          </cell>
          <cell r="H241">
            <v>0</v>
          </cell>
          <cell r="I241">
            <v>47720</v>
          </cell>
          <cell r="J241">
            <v>5078</v>
          </cell>
          <cell r="K241">
            <v>2190</v>
          </cell>
          <cell r="L241">
            <v>11285</v>
          </cell>
          <cell r="M241">
            <v>21597</v>
          </cell>
          <cell r="N241">
            <v>21990.43</v>
          </cell>
          <cell r="O241">
            <v>0</v>
          </cell>
          <cell r="P241">
            <v>63850</v>
          </cell>
          <cell r="Q241">
            <v>92004</v>
          </cell>
          <cell r="R241">
            <v>190662.33</v>
          </cell>
          <cell r="S241">
            <v>14350</v>
          </cell>
          <cell r="T241">
            <v>86126.9</v>
          </cell>
          <cell r="U241">
            <v>56150</v>
          </cell>
          <cell r="V241">
            <v>0</v>
          </cell>
          <cell r="W241">
            <v>504300.15</v>
          </cell>
          <cell r="X241">
            <v>14900</v>
          </cell>
          <cell r="Y241">
            <v>126205</v>
          </cell>
          <cell r="Z241">
            <v>160452.51</v>
          </cell>
          <cell r="AA241">
            <v>67490</v>
          </cell>
          <cell r="AB241">
            <v>36824</v>
          </cell>
          <cell r="AC241">
            <v>187080</v>
          </cell>
          <cell r="AD241">
            <v>65760</v>
          </cell>
          <cell r="AE241">
            <v>109353.2</v>
          </cell>
          <cell r="AF241">
            <v>69320</v>
          </cell>
          <cell r="AG241">
            <v>43800</v>
          </cell>
          <cell r="AH241">
            <v>36442.75</v>
          </cell>
          <cell r="AI241">
            <v>157910</v>
          </cell>
          <cell r="AJ241">
            <v>91860</v>
          </cell>
          <cell r="AK241">
            <v>0</v>
          </cell>
          <cell r="AL241">
            <v>49420.01</v>
          </cell>
          <cell r="AM241">
            <v>0</v>
          </cell>
          <cell r="AN241">
            <v>0</v>
          </cell>
          <cell r="AO241">
            <v>115578.56</v>
          </cell>
          <cell r="AP241">
            <v>58395</v>
          </cell>
          <cell r="AQ241">
            <v>37320</v>
          </cell>
          <cell r="AR241">
            <v>15330</v>
          </cell>
          <cell r="AS241">
            <v>9440</v>
          </cell>
          <cell r="AT241">
            <v>173370</v>
          </cell>
          <cell r="AU241">
            <v>0</v>
          </cell>
          <cell r="AV241">
            <v>70000</v>
          </cell>
          <cell r="AW241">
            <v>42790</v>
          </cell>
          <cell r="AX241">
            <v>50410</v>
          </cell>
          <cell r="AY241">
            <v>105174.41</v>
          </cell>
          <cell r="AZ241">
            <v>26600</v>
          </cell>
          <cell r="BA241">
            <v>238417.85</v>
          </cell>
          <cell r="BB241">
            <v>1140</v>
          </cell>
          <cell r="BC241">
            <v>37500</v>
          </cell>
          <cell r="BD241">
            <v>3920</v>
          </cell>
          <cell r="BE241">
            <v>9689</v>
          </cell>
          <cell r="BF241">
            <v>34870</v>
          </cell>
          <cell r="BG241">
            <v>19941</v>
          </cell>
          <cell r="BH241">
            <v>18400</v>
          </cell>
          <cell r="BI241">
            <v>82653.03</v>
          </cell>
          <cell r="BJ241">
            <v>8990</v>
          </cell>
          <cell r="BK241">
            <v>0</v>
          </cell>
          <cell r="BL241">
            <v>26750</v>
          </cell>
          <cell r="BM241">
            <v>0</v>
          </cell>
          <cell r="BN241">
            <v>81650</v>
          </cell>
          <cell r="BO241">
            <v>3650</v>
          </cell>
          <cell r="BP241">
            <v>22094</v>
          </cell>
          <cell r="BQ241">
            <v>131417.13</v>
          </cell>
          <cell r="BR241">
            <v>0</v>
          </cell>
          <cell r="BS241">
            <v>16430</v>
          </cell>
          <cell r="BT241">
            <v>0</v>
          </cell>
          <cell r="BU241">
            <v>5428.03</v>
          </cell>
          <cell r="BV241">
            <v>6740</v>
          </cell>
          <cell r="BW241">
            <v>0</v>
          </cell>
          <cell r="BX241">
            <v>55195.3</v>
          </cell>
          <cell r="BY241">
            <v>12580</v>
          </cell>
          <cell r="BZ241">
            <v>0</v>
          </cell>
          <cell r="CA241">
            <v>5100</v>
          </cell>
          <cell r="CB241">
            <v>8700</v>
          </cell>
          <cell r="CC241">
            <v>8304</v>
          </cell>
          <cell r="CD241">
            <v>47092.55</v>
          </cell>
          <cell r="CE241">
            <v>73016.399999999994</v>
          </cell>
          <cell r="CF241">
            <v>420</v>
          </cell>
          <cell r="CG241">
            <v>9580</v>
          </cell>
          <cell r="CH241">
            <v>89815.5</v>
          </cell>
          <cell r="CI241">
            <v>8965</v>
          </cell>
          <cell r="CJ241">
            <v>101260</v>
          </cell>
          <cell r="CK241">
            <v>0</v>
          </cell>
          <cell r="CL241">
            <v>14919.5</v>
          </cell>
        </row>
        <row r="242">
          <cell r="A242" t="str">
            <v>5104010104.103</v>
          </cell>
          <cell r="B242" t="str">
            <v>วัสดุไฟฟ้าและวิทยุใช้ไป</v>
          </cell>
          <cell r="C242">
            <v>1733042</v>
          </cell>
          <cell r="D242">
            <v>160062.88</v>
          </cell>
          <cell r="E242">
            <v>88571</v>
          </cell>
          <cell r="F242">
            <v>222744</v>
          </cell>
          <cell r="G242">
            <v>35400</v>
          </cell>
          <cell r="H242">
            <v>63393.599999999999</v>
          </cell>
          <cell r="I242">
            <v>61983</v>
          </cell>
          <cell r="J242">
            <v>311841</v>
          </cell>
          <cell r="K242">
            <v>57296</v>
          </cell>
          <cell r="L242">
            <v>58805</v>
          </cell>
          <cell r="M242">
            <v>154537</v>
          </cell>
          <cell r="N242">
            <v>0</v>
          </cell>
          <cell r="O242">
            <v>954638.5</v>
          </cell>
          <cell r="P242">
            <v>42234</v>
          </cell>
          <cell r="Q242">
            <v>153153</v>
          </cell>
          <cell r="R242">
            <v>160700</v>
          </cell>
          <cell r="S242">
            <v>123020.29</v>
          </cell>
          <cell r="T242">
            <v>226837.06</v>
          </cell>
          <cell r="U242">
            <v>0</v>
          </cell>
          <cell r="V242">
            <v>44995</v>
          </cell>
          <cell r="W242">
            <v>2368021</v>
          </cell>
          <cell r="X242">
            <v>103461.83</v>
          </cell>
          <cell r="Y242">
            <v>214374</v>
          </cell>
          <cell r="Z242">
            <v>163366</v>
          </cell>
          <cell r="AA242">
            <v>81493</v>
          </cell>
          <cell r="AB242">
            <v>76860</v>
          </cell>
          <cell r="AC242">
            <v>207972.5</v>
          </cell>
          <cell r="AD242">
            <v>343206.6</v>
          </cell>
          <cell r="AE242">
            <v>126872</v>
          </cell>
          <cell r="AF242">
            <v>124110</v>
          </cell>
          <cell r="AG242">
            <v>103930.33</v>
          </cell>
          <cell r="AH242">
            <v>71105</v>
          </cell>
          <cell r="AI242">
            <v>88867.08</v>
          </cell>
          <cell r="AJ242">
            <v>189041</v>
          </cell>
          <cell r="AK242">
            <v>2694400.38</v>
          </cell>
          <cell r="AL242">
            <v>180730</v>
          </cell>
          <cell r="AM242">
            <v>36156</v>
          </cell>
          <cell r="AN242">
            <v>399258</v>
          </cell>
          <cell r="AO242">
            <v>388354.5</v>
          </cell>
          <cell r="AP242">
            <v>127357.28</v>
          </cell>
          <cell r="AQ242">
            <v>43169</v>
          </cell>
          <cell r="AR242">
            <v>503320.13</v>
          </cell>
          <cell r="AS242">
            <v>57630</v>
          </cell>
          <cell r="AT242">
            <v>1048866</v>
          </cell>
          <cell r="AU242">
            <v>80285</v>
          </cell>
          <cell r="AV242">
            <v>102934</v>
          </cell>
          <cell r="AW242">
            <v>62055</v>
          </cell>
          <cell r="AX242">
            <v>0</v>
          </cell>
          <cell r="AY242">
            <v>72584</v>
          </cell>
          <cell r="AZ242">
            <v>127978.5</v>
          </cell>
          <cell r="BA242">
            <v>237159.5</v>
          </cell>
          <cell r="BB242">
            <v>154799</v>
          </cell>
          <cell r="BC242">
            <v>2252558</v>
          </cell>
          <cell r="BD242">
            <v>106215.97</v>
          </cell>
          <cell r="BE242">
            <v>80421.25</v>
          </cell>
          <cell r="BF242">
            <v>44620.26</v>
          </cell>
          <cell r="BG242">
            <v>582070.86</v>
          </cell>
          <cell r="BH242">
            <v>90184.6</v>
          </cell>
          <cell r="BI242">
            <v>34730</v>
          </cell>
          <cell r="BJ242">
            <v>23390</v>
          </cell>
          <cell r="BK242">
            <v>34260</v>
          </cell>
          <cell r="BL242">
            <v>1203302</v>
          </cell>
          <cell r="BM242">
            <v>176232.4</v>
          </cell>
          <cell r="BN242">
            <v>122761.1</v>
          </cell>
          <cell r="BO242">
            <v>181856</v>
          </cell>
          <cell r="BP242">
            <v>222290.8</v>
          </cell>
          <cell r="BQ242">
            <v>201802.32</v>
          </cell>
          <cell r="BR242">
            <v>1298276.52</v>
          </cell>
          <cell r="BS242">
            <v>142542</v>
          </cell>
          <cell r="BT242">
            <v>148837.16</v>
          </cell>
          <cell r="BU242">
            <v>296471</v>
          </cell>
          <cell r="BV242">
            <v>95611.8</v>
          </cell>
          <cell r="BW242">
            <v>124924</v>
          </cell>
          <cell r="BX242">
            <v>57765.5</v>
          </cell>
          <cell r="BY242">
            <v>196184</v>
          </cell>
          <cell r="BZ242">
            <v>101428.39</v>
          </cell>
          <cell r="CA242">
            <v>55814</v>
          </cell>
          <cell r="CB242">
            <v>150256</v>
          </cell>
          <cell r="CC242">
            <v>374471.31</v>
          </cell>
          <cell r="CD242">
            <v>392091.9</v>
          </cell>
          <cell r="CE242">
            <v>89647.81</v>
          </cell>
          <cell r="CF242">
            <v>22958.6</v>
          </cell>
          <cell r="CG242">
            <v>88561</v>
          </cell>
          <cell r="CH242">
            <v>59296</v>
          </cell>
          <cell r="CI242">
            <v>68867.199999999997</v>
          </cell>
          <cell r="CJ242">
            <v>517069.85</v>
          </cell>
          <cell r="CK242">
            <v>2620</v>
          </cell>
          <cell r="CL242">
            <v>22531</v>
          </cell>
        </row>
        <row r="243">
          <cell r="A243" t="str">
            <v>5104010104.104</v>
          </cell>
          <cell r="B243" t="str">
            <v>วัสดุโฆษณาและเผยแพร่ใช้ไป</v>
          </cell>
          <cell r="C243">
            <v>134209.4</v>
          </cell>
          <cell r="D243">
            <v>114166</v>
          </cell>
          <cell r="E243">
            <v>37115</v>
          </cell>
          <cell r="F243">
            <v>11700</v>
          </cell>
          <cell r="G243">
            <v>84086</v>
          </cell>
          <cell r="H243">
            <v>0</v>
          </cell>
          <cell r="I243">
            <v>0</v>
          </cell>
          <cell r="J243">
            <v>2950</v>
          </cell>
          <cell r="K243">
            <v>0</v>
          </cell>
          <cell r="L243">
            <v>0</v>
          </cell>
          <cell r="M243">
            <v>10180</v>
          </cell>
          <cell r="N243">
            <v>2794</v>
          </cell>
          <cell r="O243">
            <v>96583</v>
          </cell>
          <cell r="P243">
            <v>0</v>
          </cell>
          <cell r="Q243">
            <v>11059</v>
          </cell>
          <cell r="R243">
            <v>0</v>
          </cell>
          <cell r="S243">
            <v>5809.17</v>
          </cell>
          <cell r="T243">
            <v>1950</v>
          </cell>
          <cell r="U243">
            <v>313184.5</v>
          </cell>
          <cell r="V243">
            <v>940</v>
          </cell>
          <cell r="W243">
            <v>687684</v>
          </cell>
          <cell r="X243">
            <v>24900</v>
          </cell>
          <cell r="Y243">
            <v>49856</v>
          </cell>
          <cell r="Z243">
            <v>0</v>
          </cell>
          <cell r="AA243">
            <v>2725</v>
          </cell>
          <cell r="AB243">
            <v>1900</v>
          </cell>
          <cell r="AC243">
            <v>0</v>
          </cell>
          <cell r="AD243">
            <v>30970</v>
          </cell>
          <cell r="AE243">
            <v>3350</v>
          </cell>
          <cell r="AF243">
            <v>3940</v>
          </cell>
          <cell r="AG243">
            <v>0</v>
          </cell>
          <cell r="AH243">
            <v>0</v>
          </cell>
          <cell r="AI243">
            <v>47030</v>
          </cell>
          <cell r="AJ243">
            <v>36706</v>
          </cell>
          <cell r="AK243">
            <v>468543.05</v>
          </cell>
          <cell r="AL243">
            <v>20430</v>
          </cell>
          <cell r="AM243">
            <v>25859</v>
          </cell>
          <cell r="AN243">
            <v>18060</v>
          </cell>
          <cell r="AO243">
            <v>1980</v>
          </cell>
          <cell r="AP243">
            <v>12905</v>
          </cell>
          <cell r="AQ243">
            <v>0</v>
          </cell>
          <cell r="AR243">
            <v>1039033.9</v>
          </cell>
          <cell r="AS243">
            <v>1120</v>
          </cell>
          <cell r="AT243">
            <v>70487</v>
          </cell>
          <cell r="AU243">
            <v>74315</v>
          </cell>
          <cell r="AV243">
            <v>83530</v>
          </cell>
          <cell r="AW243">
            <v>6753</v>
          </cell>
          <cell r="AX243">
            <v>147757</v>
          </cell>
          <cell r="AY243">
            <v>23310</v>
          </cell>
          <cell r="AZ243">
            <v>0</v>
          </cell>
          <cell r="BA243">
            <v>0</v>
          </cell>
          <cell r="BB243">
            <v>1000</v>
          </cell>
          <cell r="BC243">
            <v>93620</v>
          </cell>
          <cell r="BD243">
            <v>71767.3</v>
          </cell>
          <cell r="BE243">
            <v>0</v>
          </cell>
          <cell r="BF243">
            <v>0</v>
          </cell>
          <cell r="BG243">
            <v>213892</v>
          </cell>
          <cell r="BH243">
            <v>0</v>
          </cell>
          <cell r="BI243">
            <v>10138</v>
          </cell>
          <cell r="BJ243">
            <v>41860</v>
          </cell>
          <cell r="BK243">
            <v>2460</v>
          </cell>
          <cell r="BL243">
            <v>185610</v>
          </cell>
          <cell r="BM243">
            <v>0</v>
          </cell>
          <cell r="BN243">
            <v>8430</v>
          </cell>
          <cell r="BO243">
            <v>30131</v>
          </cell>
          <cell r="BP243">
            <v>74732.5</v>
          </cell>
          <cell r="BQ243">
            <v>225770</v>
          </cell>
          <cell r="BR243">
            <v>361680</v>
          </cell>
          <cell r="BS243">
            <v>89321.75</v>
          </cell>
          <cell r="BT243">
            <v>38170</v>
          </cell>
          <cell r="BU243">
            <v>1160</v>
          </cell>
          <cell r="BV243">
            <v>17340</v>
          </cell>
          <cell r="BW243">
            <v>13010</v>
          </cell>
          <cell r="BX243">
            <v>368625</v>
          </cell>
          <cell r="BY243">
            <v>49023</v>
          </cell>
          <cell r="BZ243">
            <v>56940</v>
          </cell>
          <cell r="CA243">
            <v>0</v>
          </cell>
          <cell r="CB243">
            <v>257555</v>
          </cell>
          <cell r="CC243">
            <v>3500</v>
          </cell>
          <cell r="CD243">
            <v>0</v>
          </cell>
          <cell r="CE243">
            <v>70091</v>
          </cell>
          <cell r="CF243">
            <v>20838.25</v>
          </cell>
          <cell r="CG243">
            <v>19212</v>
          </cell>
          <cell r="CH243">
            <v>78180</v>
          </cell>
          <cell r="CI243">
            <v>900</v>
          </cell>
          <cell r="CJ243">
            <v>211595.97</v>
          </cell>
          <cell r="CK243">
            <v>0</v>
          </cell>
          <cell r="CL243">
            <v>990</v>
          </cell>
        </row>
        <row r="244">
          <cell r="A244" t="str">
            <v>5104010104.105</v>
          </cell>
          <cell r="B244" t="str">
            <v>วัสดุคอมพิวเตอร์  ใช้ไป</v>
          </cell>
          <cell r="C244">
            <v>1483267.04</v>
          </cell>
          <cell r="D244">
            <v>415990</v>
          </cell>
          <cell r="E244">
            <v>460540</v>
          </cell>
          <cell r="F244">
            <v>231990</v>
          </cell>
          <cell r="G244">
            <v>128580</v>
          </cell>
          <cell r="H244">
            <v>95520</v>
          </cell>
          <cell r="I244">
            <v>21729</v>
          </cell>
          <cell r="J244">
            <v>266389.40000000002</v>
          </cell>
          <cell r="K244">
            <v>205377</v>
          </cell>
          <cell r="L244">
            <v>12373</v>
          </cell>
          <cell r="M244">
            <v>954272</v>
          </cell>
          <cell r="N244">
            <v>2900</v>
          </cell>
          <cell r="O244">
            <v>654539</v>
          </cell>
          <cell r="P244">
            <v>465310</v>
          </cell>
          <cell r="Q244">
            <v>472122</v>
          </cell>
          <cell r="R244">
            <v>849120.5</v>
          </cell>
          <cell r="S244">
            <v>112986</v>
          </cell>
          <cell r="T244">
            <v>179447.2</v>
          </cell>
          <cell r="U244">
            <v>13853</v>
          </cell>
          <cell r="V244">
            <v>145916</v>
          </cell>
          <cell r="W244">
            <v>2074710</v>
          </cell>
          <cell r="X244">
            <v>282310.59999999998</v>
          </cell>
          <cell r="Y244">
            <v>422876</v>
          </cell>
          <cell r="Z244">
            <v>5010</v>
          </cell>
          <cell r="AA244">
            <v>69305</v>
          </cell>
          <cell r="AB244">
            <v>56120.5</v>
          </cell>
          <cell r="AC244">
            <v>430457</v>
          </cell>
          <cell r="AD244">
            <v>940444</v>
          </cell>
          <cell r="AE244">
            <v>466552</v>
          </cell>
          <cell r="AF244">
            <v>174105</v>
          </cell>
          <cell r="AG244">
            <v>221033</v>
          </cell>
          <cell r="AH244">
            <v>321929</v>
          </cell>
          <cell r="AI244">
            <v>255314</v>
          </cell>
          <cell r="AJ244">
            <v>240149</v>
          </cell>
          <cell r="AK244">
            <v>1241082.5</v>
          </cell>
          <cell r="AL244">
            <v>264565</v>
          </cell>
          <cell r="AM244">
            <v>470930</v>
          </cell>
          <cell r="AN244">
            <v>616160</v>
          </cell>
          <cell r="AO244">
            <v>364547</v>
          </cell>
          <cell r="AP244">
            <v>1030149.9</v>
          </cell>
          <cell r="AQ244">
            <v>108085</v>
          </cell>
          <cell r="AR244">
            <v>176249</v>
          </cell>
          <cell r="AS244">
            <v>366131</v>
          </cell>
          <cell r="AT244">
            <v>1638936</v>
          </cell>
          <cell r="AU244">
            <v>361142</v>
          </cell>
          <cell r="AV244">
            <v>513996</v>
          </cell>
          <cell r="AW244">
            <v>190376.36</v>
          </cell>
          <cell r="AX244">
            <v>25527</v>
          </cell>
          <cell r="AY244">
            <v>553640</v>
          </cell>
          <cell r="AZ244">
            <v>381954</v>
          </cell>
          <cell r="BA244">
            <v>2750277</v>
          </cell>
          <cell r="BB244">
            <v>264870</v>
          </cell>
          <cell r="BC244">
            <v>313492</v>
          </cell>
          <cell r="BD244">
            <v>266260</v>
          </cell>
          <cell r="BE244">
            <v>567587</v>
          </cell>
          <cell r="BF244">
            <v>180658</v>
          </cell>
          <cell r="BG244">
            <v>855652.25</v>
          </cell>
          <cell r="BH244">
            <v>68797.5</v>
          </cell>
          <cell r="BI244">
            <v>52039.55</v>
          </cell>
          <cell r="BJ244">
            <v>460330</v>
          </cell>
          <cell r="BK244">
            <v>36410</v>
          </cell>
          <cell r="BL244">
            <v>2483808</v>
          </cell>
          <cell r="BM244">
            <v>358549</v>
          </cell>
          <cell r="BN244">
            <v>343835.65</v>
          </cell>
          <cell r="BO244">
            <v>94785.7</v>
          </cell>
          <cell r="BP244">
            <v>204843</v>
          </cell>
          <cell r="BQ244">
            <v>283074.51</v>
          </cell>
          <cell r="BR244">
            <v>5283475.5999999996</v>
          </cell>
          <cell r="BS244">
            <v>317799</v>
          </cell>
          <cell r="BT244">
            <v>201450</v>
          </cell>
          <cell r="BU244">
            <v>894569</v>
          </cell>
          <cell r="BV244">
            <v>54205.81</v>
          </cell>
          <cell r="BW244">
            <v>149830</v>
          </cell>
          <cell r="BX244">
            <v>146595</v>
          </cell>
          <cell r="BY244">
            <v>60301.3</v>
          </cell>
          <cell r="BZ244">
            <v>441449.15</v>
          </cell>
          <cell r="CA244">
            <v>48810</v>
          </cell>
          <cell r="CB244">
            <v>361299</v>
          </cell>
          <cell r="CC244">
            <v>438647</v>
          </cell>
          <cell r="CD244">
            <v>33350</v>
          </cell>
          <cell r="CE244">
            <v>709269</v>
          </cell>
          <cell r="CF244">
            <v>175198.4</v>
          </cell>
          <cell r="CG244">
            <v>72769</v>
          </cell>
          <cell r="CH244">
            <v>225800</v>
          </cell>
          <cell r="CI244">
            <v>258263.25</v>
          </cell>
          <cell r="CJ244">
            <v>473455</v>
          </cell>
          <cell r="CK244">
            <v>55096</v>
          </cell>
          <cell r="CL244">
            <v>54419</v>
          </cell>
        </row>
        <row r="245">
          <cell r="A245" t="str">
            <v>5104010104.106</v>
          </cell>
          <cell r="B245" t="str">
            <v>วัสดุงานบ้านงานครัวใช้ไป</v>
          </cell>
          <cell r="C245">
            <v>8311854.6299999999</v>
          </cell>
          <cell r="D245">
            <v>980255.2</v>
          </cell>
          <cell r="E245">
            <v>546991.41</v>
          </cell>
          <cell r="F245">
            <v>802399.59</v>
          </cell>
          <cell r="G245">
            <v>556210.5</v>
          </cell>
          <cell r="H245">
            <v>512524.77</v>
          </cell>
          <cell r="I245">
            <v>293146.88</v>
          </cell>
          <cell r="J245">
            <v>801158.67</v>
          </cell>
          <cell r="K245">
            <v>409519.07</v>
          </cell>
          <cell r="L245">
            <v>586975.49</v>
          </cell>
          <cell r="M245">
            <v>1505319</v>
          </cell>
          <cell r="N245">
            <v>27128.15</v>
          </cell>
          <cell r="O245">
            <v>3311688.55</v>
          </cell>
          <cell r="P245">
            <v>746032</v>
          </cell>
          <cell r="Q245">
            <v>1237661.33</v>
          </cell>
          <cell r="R245">
            <v>2429593.23</v>
          </cell>
          <cell r="S245">
            <v>1048920.25</v>
          </cell>
          <cell r="T245">
            <v>1312546.44</v>
          </cell>
          <cell r="U245">
            <v>0</v>
          </cell>
          <cell r="V245">
            <v>191267.9</v>
          </cell>
          <cell r="W245">
            <v>10281102.359999999</v>
          </cell>
          <cell r="X245">
            <v>649411</v>
          </cell>
          <cell r="Y245">
            <v>1198514.44</v>
          </cell>
          <cell r="Z245">
            <v>902192.9</v>
          </cell>
          <cell r="AA245">
            <v>319619.38</v>
          </cell>
          <cell r="AB245">
            <v>498028.5</v>
          </cell>
          <cell r="AC245">
            <v>923859.92</v>
          </cell>
          <cell r="AD245">
            <v>5524940.4500000002</v>
          </cell>
          <cell r="AE245">
            <v>434995</v>
          </cell>
          <cell r="AF245">
            <v>845579.2</v>
          </cell>
          <cell r="AG245">
            <v>975029.67</v>
          </cell>
          <cell r="AH245">
            <v>1624699.82</v>
          </cell>
          <cell r="AI245">
            <v>638819.22</v>
          </cell>
          <cell r="AJ245">
            <v>545903.26</v>
          </cell>
          <cell r="AK245">
            <v>8972789.5899999999</v>
          </cell>
          <cell r="AL245">
            <v>1074203.79</v>
          </cell>
          <cell r="AM245">
            <v>855447.21</v>
          </cell>
          <cell r="AN245">
            <v>1213750.3500000001</v>
          </cell>
          <cell r="AO245">
            <v>1975606.01</v>
          </cell>
          <cell r="AP245">
            <v>949650.01</v>
          </cell>
          <cell r="AQ245">
            <v>205332.75</v>
          </cell>
          <cell r="AR245">
            <v>0</v>
          </cell>
          <cell r="AS245">
            <v>383323.59</v>
          </cell>
          <cell r="AT245">
            <v>835353</v>
          </cell>
          <cell r="AU245">
            <v>1433982.02</v>
          </cell>
          <cell r="AV245">
            <v>868657</v>
          </cell>
          <cell r="AW245">
            <v>367693.7</v>
          </cell>
          <cell r="AX245">
            <v>0</v>
          </cell>
          <cell r="AY245">
            <v>508286.4</v>
          </cell>
          <cell r="AZ245">
            <v>710011.6</v>
          </cell>
          <cell r="BA245">
            <v>2331725</v>
          </cell>
          <cell r="BB245">
            <v>720684</v>
          </cell>
          <cell r="BC245">
            <v>2814358.5</v>
          </cell>
          <cell r="BD245">
            <v>1038838.09</v>
          </cell>
          <cell r="BE245">
            <v>307002.15999999997</v>
          </cell>
          <cell r="BF245">
            <v>409852.35</v>
          </cell>
          <cell r="BG245">
            <v>6577463.0700000003</v>
          </cell>
          <cell r="BH245">
            <v>398750.01</v>
          </cell>
          <cell r="BI245">
            <v>98485.6</v>
          </cell>
          <cell r="BJ245">
            <v>758297.52</v>
          </cell>
          <cell r="BK245">
            <v>266975</v>
          </cell>
          <cell r="BL245">
            <v>5802918</v>
          </cell>
          <cell r="BM245">
            <v>1194647.6100000001</v>
          </cell>
          <cell r="BN245">
            <v>765915.84</v>
          </cell>
          <cell r="BO245">
            <v>1464592.24</v>
          </cell>
          <cell r="BP245">
            <v>1852935.5</v>
          </cell>
          <cell r="BQ245">
            <v>502955.15</v>
          </cell>
          <cell r="BR245">
            <v>10951775.68</v>
          </cell>
          <cell r="BS245">
            <v>1325993.3</v>
          </cell>
          <cell r="BT245">
            <v>2149612.14</v>
          </cell>
          <cell r="BU245">
            <v>3117409.73</v>
          </cell>
          <cell r="BV245">
            <v>267785.28999999998</v>
          </cell>
          <cell r="BW245">
            <v>449929.07</v>
          </cell>
          <cell r="BX245">
            <v>1543040.39</v>
          </cell>
          <cell r="BY245">
            <v>1035913.5</v>
          </cell>
          <cell r="BZ245">
            <v>906453.21</v>
          </cell>
          <cell r="CA245">
            <v>1020765.53</v>
          </cell>
          <cell r="CB245">
            <v>4877541</v>
          </cell>
          <cell r="CC245">
            <v>2584294.5099999998</v>
          </cell>
          <cell r="CD245">
            <v>1942552.58</v>
          </cell>
          <cell r="CE245">
            <v>1333962.6000000001</v>
          </cell>
          <cell r="CF245">
            <v>277345.01</v>
          </cell>
          <cell r="CG245">
            <v>388469.34</v>
          </cell>
          <cell r="CH245">
            <v>946502.05</v>
          </cell>
          <cell r="CI245">
            <v>584506.15</v>
          </cell>
          <cell r="CJ245">
            <v>3749936.22</v>
          </cell>
          <cell r="CK245">
            <v>375967.65</v>
          </cell>
          <cell r="CL245">
            <v>412491.34</v>
          </cell>
        </row>
        <row r="246">
          <cell r="A246" t="str">
            <v>5104010104.107</v>
          </cell>
          <cell r="B246" t="str">
            <v>วัสดุก่อสร้างใช้ไป</v>
          </cell>
          <cell r="C246">
            <v>1316708</v>
          </cell>
          <cell r="D246">
            <v>440521</v>
          </cell>
          <cell r="E246">
            <v>121865</v>
          </cell>
          <cell r="F246">
            <v>138898</v>
          </cell>
          <cell r="G246">
            <v>48029</v>
          </cell>
          <cell r="H246">
            <v>123724</v>
          </cell>
          <cell r="I246">
            <v>86156</v>
          </cell>
          <cell r="J246">
            <v>333700</v>
          </cell>
          <cell r="K246">
            <v>153963</v>
          </cell>
          <cell r="L246">
            <v>44657</v>
          </cell>
          <cell r="M246">
            <v>94339</v>
          </cell>
          <cell r="N246">
            <v>510</v>
          </cell>
          <cell r="O246">
            <v>2911957.94</v>
          </cell>
          <cell r="P246">
            <v>164271</v>
          </cell>
          <cell r="Q246">
            <v>245970</v>
          </cell>
          <cell r="R246">
            <v>895261.95</v>
          </cell>
          <cell r="S246">
            <v>93135.31</v>
          </cell>
          <cell r="T246">
            <v>359735.71</v>
          </cell>
          <cell r="U246">
            <v>404118</v>
          </cell>
          <cell r="V246">
            <v>57175</v>
          </cell>
          <cell r="W246">
            <v>3352610.4</v>
          </cell>
          <cell r="X246">
            <v>97847</v>
          </cell>
          <cell r="Y246">
            <v>2154358.4</v>
          </cell>
          <cell r="Z246">
            <v>106338</v>
          </cell>
          <cell r="AA246">
            <v>122840.12</v>
          </cell>
          <cell r="AB246">
            <v>163363</v>
          </cell>
          <cell r="AC246">
            <v>866791.11</v>
          </cell>
          <cell r="AD246">
            <v>1140442</v>
          </cell>
          <cell r="AE246">
            <v>99322.94</v>
          </cell>
          <cell r="AF246">
            <v>485539</v>
          </cell>
          <cell r="AG246">
            <v>148788</v>
          </cell>
          <cell r="AH246">
            <v>55452</v>
          </cell>
          <cell r="AI246">
            <v>193079.75</v>
          </cell>
          <cell r="AJ246">
            <v>711876.78</v>
          </cell>
          <cell r="AK246">
            <v>3242703.55</v>
          </cell>
          <cell r="AL246">
            <v>131303</v>
          </cell>
          <cell r="AM246">
            <v>52525</v>
          </cell>
          <cell r="AN246">
            <v>365441.84</v>
          </cell>
          <cell r="AO246">
            <v>981067.5</v>
          </cell>
          <cell r="AP246">
            <v>133276.9</v>
          </cell>
          <cell r="AQ246">
            <v>33368</v>
          </cell>
          <cell r="AR246">
            <v>406520.05</v>
          </cell>
          <cell r="AS246">
            <v>175311</v>
          </cell>
          <cell r="AT246">
            <v>346829.82</v>
          </cell>
          <cell r="AU246">
            <v>303447.8</v>
          </cell>
          <cell r="AV246">
            <v>199205</v>
          </cell>
          <cell r="AW246">
            <v>218654</v>
          </cell>
          <cell r="AX246">
            <v>693007</v>
          </cell>
          <cell r="AY246">
            <v>287898</v>
          </cell>
          <cell r="AZ246">
            <v>293342.46000000002</v>
          </cell>
          <cell r="BA246">
            <v>587505</v>
          </cell>
          <cell r="BB246">
            <v>170848</v>
          </cell>
          <cell r="BC246">
            <v>779322.35</v>
          </cell>
          <cell r="BD246">
            <v>180999.39</v>
          </cell>
          <cell r="BE246">
            <v>22168</v>
          </cell>
          <cell r="BF246">
            <v>139755.35</v>
          </cell>
          <cell r="BG246">
            <v>458286.25</v>
          </cell>
          <cell r="BH246">
            <v>51954</v>
          </cell>
          <cell r="BI246">
            <v>21781</v>
          </cell>
          <cell r="BJ246">
            <v>39975</v>
          </cell>
          <cell r="BK246">
            <v>86352.3</v>
          </cell>
          <cell r="BL246">
            <v>722531</v>
          </cell>
          <cell r="BM246">
            <v>196763</v>
          </cell>
          <cell r="BN246">
            <v>132178</v>
          </cell>
          <cell r="BO246">
            <v>18258</v>
          </cell>
          <cell r="BP246">
            <v>336259</v>
          </cell>
          <cell r="BQ246">
            <v>743999</v>
          </cell>
          <cell r="BR246">
            <v>1806820.16</v>
          </cell>
          <cell r="BS246">
            <v>68928</v>
          </cell>
          <cell r="BT246">
            <v>193222.25</v>
          </cell>
          <cell r="BU246">
            <v>279250.84000000003</v>
          </cell>
          <cell r="BV246">
            <v>179489.37</v>
          </cell>
          <cell r="BW246">
            <v>92418</v>
          </cell>
          <cell r="BX246">
            <v>39260</v>
          </cell>
          <cell r="BY246">
            <v>57479</v>
          </cell>
          <cell r="BZ246">
            <v>34129.870000000003</v>
          </cell>
          <cell r="CA246">
            <v>79053.53</v>
          </cell>
          <cell r="CB246">
            <v>97020</v>
          </cell>
          <cell r="CC246">
            <v>581406.30000000005</v>
          </cell>
          <cell r="CD246">
            <v>1245987.3400000001</v>
          </cell>
          <cell r="CE246">
            <v>224695.06</v>
          </cell>
          <cell r="CF246">
            <v>78225</v>
          </cell>
          <cell r="CG246">
            <v>217981</v>
          </cell>
          <cell r="CH246">
            <v>39116</v>
          </cell>
          <cell r="CI246">
            <v>74648.2</v>
          </cell>
          <cell r="CJ246">
            <v>1186499.93</v>
          </cell>
          <cell r="CK246">
            <v>12877</v>
          </cell>
          <cell r="CL246">
            <v>12385</v>
          </cell>
        </row>
        <row r="247">
          <cell r="A247" t="str">
            <v>5104010104.108</v>
          </cell>
          <cell r="B247" t="str">
            <v>วัสดุอื่นใช้ไป</v>
          </cell>
          <cell r="C247">
            <v>0</v>
          </cell>
          <cell r="D247">
            <v>95800</v>
          </cell>
          <cell r="E247">
            <v>150139.20000000001</v>
          </cell>
          <cell r="F247">
            <v>85085</v>
          </cell>
          <cell r="G247">
            <v>104482</v>
          </cell>
          <cell r="H247">
            <v>149206.01999999999</v>
          </cell>
          <cell r="I247">
            <v>48782.64</v>
          </cell>
          <cell r="J247">
            <v>0</v>
          </cell>
          <cell r="K247">
            <v>1640</v>
          </cell>
          <cell r="L247">
            <v>0</v>
          </cell>
          <cell r="M247">
            <v>12050</v>
          </cell>
          <cell r="N247">
            <v>7980</v>
          </cell>
          <cell r="O247">
            <v>18540.5</v>
          </cell>
          <cell r="P247">
            <v>31155</v>
          </cell>
          <cell r="Q247">
            <v>10550</v>
          </cell>
          <cell r="R247">
            <v>0</v>
          </cell>
          <cell r="S247">
            <v>586508.84</v>
          </cell>
          <cell r="T247">
            <v>313738</v>
          </cell>
          <cell r="U247">
            <v>714434.47</v>
          </cell>
          <cell r="V247">
            <v>3365</v>
          </cell>
          <cell r="W247">
            <v>325650</v>
          </cell>
          <cell r="X247">
            <v>17066</v>
          </cell>
          <cell r="Y247">
            <v>162200</v>
          </cell>
          <cell r="Z247">
            <v>0</v>
          </cell>
          <cell r="AA247">
            <v>64742</v>
          </cell>
          <cell r="AB247">
            <v>75130</v>
          </cell>
          <cell r="AC247">
            <v>10100</v>
          </cell>
          <cell r="AD247">
            <v>604165</v>
          </cell>
          <cell r="AE247">
            <v>10948.2</v>
          </cell>
          <cell r="AF247">
            <v>32980</v>
          </cell>
          <cell r="AG247">
            <v>240470</v>
          </cell>
          <cell r="AH247">
            <v>2830</v>
          </cell>
          <cell r="AI247">
            <v>20875</v>
          </cell>
          <cell r="AJ247">
            <v>54305</v>
          </cell>
          <cell r="AK247">
            <v>134500</v>
          </cell>
          <cell r="AL247">
            <v>0</v>
          </cell>
          <cell r="AM247">
            <v>20260</v>
          </cell>
          <cell r="AN247">
            <v>87800</v>
          </cell>
          <cell r="AO247">
            <v>513090</v>
          </cell>
          <cell r="AP247">
            <v>85191.26</v>
          </cell>
          <cell r="AQ247">
            <v>6950</v>
          </cell>
          <cell r="AR247">
            <v>8993374.8399999999</v>
          </cell>
          <cell r="AS247">
            <v>16555</v>
          </cell>
          <cell r="AT247">
            <v>1807022.11</v>
          </cell>
          <cell r="AU247">
            <v>0</v>
          </cell>
          <cell r="AV247">
            <v>43197</v>
          </cell>
          <cell r="AW247">
            <v>144906</v>
          </cell>
          <cell r="AX247">
            <v>784085.29</v>
          </cell>
          <cell r="AY247">
            <v>714169.6</v>
          </cell>
          <cell r="AZ247">
            <v>28513.45</v>
          </cell>
          <cell r="BA247">
            <v>54338</v>
          </cell>
          <cell r="BB247">
            <v>4860</v>
          </cell>
          <cell r="BC247">
            <v>509458</v>
          </cell>
          <cell r="BD247">
            <v>10990.1</v>
          </cell>
          <cell r="BE247">
            <v>230</v>
          </cell>
          <cell r="BF247">
            <v>72750</v>
          </cell>
          <cell r="BG247">
            <v>1067102.6499999999</v>
          </cell>
          <cell r="BH247">
            <v>224519.95</v>
          </cell>
          <cell r="BI247">
            <v>15668.6</v>
          </cell>
          <cell r="BJ247">
            <v>50950</v>
          </cell>
          <cell r="BK247">
            <v>2500</v>
          </cell>
          <cell r="BL247">
            <v>24985</v>
          </cell>
          <cell r="BM247">
            <v>22200</v>
          </cell>
          <cell r="BN247">
            <v>21190.5</v>
          </cell>
          <cell r="BO247">
            <v>174355.19</v>
          </cell>
          <cell r="BP247">
            <v>1083789</v>
          </cell>
          <cell r="BQ247">
            <v>193141.31</v>
          </cell>
          <cell r="BR247">
            <v>1497353.16</v>
          </cell>
          <cell r="BS247">
            <v>89889</v>
          </cell>
          <cell r="BT247">
            <v>60770.5</v>
          </cell>
          <cell r="BU247">
            <v>9900</v>
          </cell>
          <cell r="BV247">
            <v>69599.5</v>
          </cell>
          <cell r="BW247">
            <v>0</v>
          </cell>
          <cell r="BX247">
            <v>367128.8</v>
          </cell>
          <cell r="BY247">
            <v>126157.6</v>
          </cell>
          <cell r="BZ247">
            <v>63660</v>
          </cell>
          <cell r="CA247">
            <v>24411</v>
          </cell>
          <cell r="CB247">
            <v>18149</v>
          </cell>
          <cell r="CC247">
            <v>21255</v>
          </cell>
          <cell r="CD247">
            <v>300184</v>
          </cell>
          <cell r="CE247">
            <v>82335</v>
          </cell>
          <cell r="CF247">
            <v>369569</v>
          </cell>
          <cell r="CG247">
            <v>38792</v>
          </cell>
          <cell r="CH247">
            <v>136135.6</v>
          </cell>
          <cell r="CI247">
            <v>112516.3</v>
          </cell>
          <cell r="CJ247">
            <v>454607.43</v>
          </cell>
          <cell r="CK247">
            <v>50000</v>
          </cell>
          <cell r="CL247">
            <v>0</v>
          </cell>
        </row>
        <row r="248">
          <cell r="A248" t="str">
            <v>5104010104.109</v>
          </cell>
          <cell r="B248" t="str">
            <v>สินค้าใช้ไป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25650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41526.44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0</v>
          </cell>
          <cell r="BZ248">
            <v>0</v>
          </cell>
          <cell r="CA248">
            <v>0</v>
          </cell>
          <cell r="CB248">
            <v>0</v>
          </cell>
          <cell r="CC248">
            <v>0</v>
          </cell>
          <cell r="CD248">
            <v>0</v>
          </cell>
          <cell r="CE248">
            <v>0</v>
          </cell>
          <cell r="CF248">
            <v>0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</row>
        <row r="249">
          <cell r="A249" t="str">
            <v>5104010107.101</v>
          </cell>
          <cell r="B249" t="str">
            <v>ค่าซ่อมแซมอาคารและสิ่งปลูกสร้าง</v>
          </cell>
          <cell r="C249">
            <v>16500</v>
          </cell>
          <cell r="D249">
            <v>0</v>
          </cell>
          <cell r="E249">
            <v>767145</v>
          </cell>
          <cell r="F249">
            <v>152100</v>
          </cell>
          <cell r="G249">
            <v>341000</v>
          </cell>
          <cell r="H249">
            <v>0</v>
          </cell>
          <cell r="I249">
            <v>0</v>
          </cell>
          <cell r="J249">
            <v>0</v>
          </cell>
          <cell r="K249">
            <v>40000</v>
          </cell>
          <cell r="L249">
            <v>591460</v>
          </cell>
          <cell r="M249">
            <v>0</v>
          </cell>
          <cell r="N249">
            <v>440000</v>
          </cell>
          <cell r="O249">
            <v>989990</v>
          </cell>
          <cell r="P249">
            <v>1872350</v>
          </cell>
          <cell r="Q249">
            <v>98940</v>
          </cell>
          <cell r="R249">
            <v>0</v>
          </cell>
          <cell r="S249">
            <v>58636</v>
          </cell>
          <cell r="T249">
            <v>275450</v>
          </cell>
          <cell r="U249">
            <v>51710</v>
          </cell>
          <cell r="V249">
            <v>13500</v>
          </cell>
          <cell r="W249">
            <v>1685567.2</v>
          </cell>
          <cell r="X249">
            <v>0</v>
          </cell>
          <cell r="Y249">
            <v>0</v>
          </cell>
          <cell r="Z249">
            <v>113000</v>
          </cell>
          <cell r="AA249">
            <v>9000</v>
          </cell>
          <cell r="AB249">
            <v>0</v>
          </cell>
          <cell r="AC249">
            <v>0</v>
          </cell>
          <cell r="AD249">
            <v>109520</v>
          </cell>
          <cell r="AE249">
            <v>265500</v>
          </cell>
          <cell r="AF249">
            <v>496000</v>
          </cell>
          <cell r="AG249">
            <v>67600</v>
          </cell>
          <cell r="AH249">
            <v>211310</v>
          </cell>
          <cell r="AI249">
            <v>238300</v>
          </cell>
          <cell r="AJ249">
            <v>0</v>
          </cell>
          <cell r="AK249">
            <v>2049400</v>
          </cell>
          <cell r="AL249">
            <v>0</v>
          </cell>
          <cell r="AM249">
            <v>378500</v>
          </cell>
          <cell r="AN249">
            <v>242000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49310</v>
          </cell>
          <cell r="AT249">
            <v>321027</v>
          </cell>
          <cell r="AU249">
            <v>0</v>
          </cell>
          <cell r="AV249">
            <v>80000</v>
          </cell>
          <cell r="AW249">
            <v>71850</v>
          </cell>
          <cell r="AX249">
            <v>0</v>
          </cell>
          <cell r="AY249">
            <v>0</v>
          </cell>
          <cell r="AZ249">
            <v>15780</v>
          </cell>
          <cell r="BA249">
            <v>123500</v>
          </cell>
          <cell r="BB249">
            <v>515100</v>
          </cell>
          <cell r="BC249">
            <v>2335961</v>
          </cell>
          <cell r="BD249">
            <v>696380</v>
          </cell>
          <cell r="BE249">
            <v>0</v>
          </cell>
          <cell r="BF249">
            <v>0</v>
          </cell>
          <cell r="BG249">
            <v>327028</v>
          </cell>
          <cell r="BH249">
            <v>0</v>
          </cell>
          <cell r="BI249">
            <v>35000</v>
          </cell>
          <cell r="BJ249">
            <v>192590</v>
          </cell>
          <cell r="BK249">
            <v>69100</v>
          </cell>
          <cell r="BL249">
            <v>97370</v>
          </cell>
          <cell r="BM249">
            <v>360248</v>
          </cell>
          <cell r="BN249">
            <v>98455</v>
          </cell>
          <cell r="BO249">
            <v>0</v>
          </cell>
          <cell r="BP249">
            <v>15250</v>
          </cell>
          <cell r="BQ249">
            <v>267000</v>
          </cell>
          <cell r="BR249">
            <v>20890045.739999998</v>
          </cell>
          <cell r="BS249">
            <v>924841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87350</v>
          </cell>
          <cell r="BY249">
            <v>95590</v>
          </cell>
          <cell r="BZ249">
            <v>74160</v>
          </cell>
          <cell r="CA249">
            <v>0</v>
          </cell>
          <cell r="CB249">
            <v>46450</v>
          </cell>
          <cell r="CC249">
            <v>0</v>
          </cell>
          <cell r="CD249">
            <v>0</v>
          </cell>
          <cell r="CE249">
            <v>10320</v>
          </cell>
          <cell r="CF249">
            <v>96174</v>
          </cell>
          <cell r="CG249">
            <v>0</v>
          </cell>
          <cell r="CH249">
            <v>0</v>
          </cell>
          <cell r="CI249">
            <v>82000</v>
          </cell>
          <cell r="CJ249">
            <v>0</v>
          </cell>
          <cell r="CK249">
            <v>3500</v>
          </cell>
          <cell r="CL249">
            <v>220580</v>
          </cell>
        </row>
        <row r="250">
          <cell r="A250" t="str">
            <v>5104010107.102</v>
          </cell>
          <cell r="B250" t="str">
            <v>ค่าซ่อมแซมครุภัณฑ์สำนักงาน</v>
          </cell>
          <cell r="C250">
            <v>0</v>
          </cell>
          <cell r="D250">
            <v>130071.4</v>
          </cell>
          <cell r="E250">
            <v>106271.5</v>
          </cell>
          <cell r="F250">
            <v>34050</v>
          </cell>
          <cell r="G250">
            <v>9100</v>
          </cell>
          <cell r="H250">
            <v>0</v>
          </cell>
          <cell r="I250">
            <v>10600</v>
          </cell>
          <cell r="J250">
            <v>83300</v>
          </cell>
          <cell r="K250">
            <v>25100</v>
          </cell>
          <cell r="L250">
            <v>0</v>
          </cell>
          <cell r="M250">
            <v>0</v>
          </cell>
          <cell r="N250">
            <v>0</v>
          </cell>
          <cell r="O250">
            <v>182750</v>
          </cell>
          <cell r="P250">
            <v>54870.8</v>
          </cell>
          <cell r="Q250">
            <v>35150</v>
          </cell>
          <cell r="R250">
            <v>180125.5</v>
          </cell>
          <cell r="S250">
            <v>69454.100000000006</v>
          </cell>
          <cell r="T250">
            <v>30435.08</v>
          </cell>
          <cell r="U250">
            <v>5111</v>
          </cell>
          <cell r="V250">
            <v>27100</v>
          </cell>
          <cell r="W250">
            <v>296831</v>
          </cell>
          <cell r="X250">
            <v>11500</v>
          </cell>
          <cell r="Y250">
            <v>10650</v>
          </cell>
          <cell r="Z250">
            <v>99850</v>
          </cell>
          <cell r="AA250">
            <v>34251.58</v>
          </cell>
          <cell r="AB250">
            <v>2500</v>
          </cell>
          <cell r="AC250">
            <v>43705</v>
          </cell>
          <cell r="AD250">
            <v>249785</v>
          </cell>
          <cell r="AE250">
            <v>35400</v>
          </cell>
          <cell r="AF250">
            <v>31890</v>
          </cell>
          <cell r="AG250">
            <v>31900</v>
          </cell>
          <cell r="AH250">
            <v>64650</v>
          </cell>
          <cell r="AI250">
            <v>52690</v>
          </cell>
          <cell r="AJ250">
            <v>34100</v>
          </cell>
          <cell r="AK250">
            <v>2659909.15</v>
          </cell>
          <cell r="AL250">
            <v>20296</v>
          </cell>
          <cell r="AM250">
            <v>15450</v>
          </cell>
          <cell r="AN250">
            <v>0</v>
          </cell>
          <cell r="AO250">
            <v>0</v>
          </cell>
          <cell r="AP250">
            <v>0</v>
          </cell>
          <cell r="AQ250">
            <v>21790</v>
          </cell>
          <cell r="AR250">
            <v>70547.95</v>
          </cell>
          <cell r="AS250">
            <v>26525</v>
          </cell>
          <cell r="AT250">
            <v>132721.76</v>
          </cell>
          <cell r="AU250">
            <v>0</v>
          </cell>
          <cell r="AV250">
            <v>70350</v>
          </cell>
          <cell r="AW250">
            <v>1500</v>
          </cell>
          <cell r="AX250">
            <v>100622.1</v>
          </cell>
          <cell r="AY250">
            <v>103844</v>
          </cell>
          <cell r="AZ250">
            <v>25100</v>
          </cell>
          <cell r="BA250">
            <v>0</v>
          </cell>
          <cell r="BB250">
            <v>50800</v>
          </cell>
          <cell r="BC250">
            <v>389920</v>
          </cell>
          <cell r="BD250">
            <v>72280</v>
          </cell>
          <cell r="BE250">
            <v>800</v>
          </cell>
          <cell r="BF250">
            <v>75438</v>
          </cell>
          <cell r="BG250">
            <v>115236</v>
          </cell>
          <cell r="BH250">
            <v>20150</v>
          </cell>
          <cell r="BI250">
            <v>13830</v>
          </cell>
          <cell r="BJ250">
            <v>27750</v>
          </cell>
          <cell r="BK250">
            <v>18550</v>
          </cell>
          <cell r="BL250">
            <v>39530</v>
          </cell>
          <cell r="BM250">
            <v>23020</v>
          </cell>
          <cell r="BN250">
            <v>59900</v>
          </cell>
          <cell r="BO250">
            <v>13992.81</v>
          </cell>
          <cell r="BP250">
            <v>209552</v>
          </cell>
          <cell r="BQ250">
            <v>0</v>
          </cell>
          <cell r="BR250">
            <v>3033925.21</v>
          </cell>
          <cell r="BS250">
            <v>32500</v>
          </cell>
          <cell r="BT250">
            <v>99733.7</v>
          </cell>
          <cell r="BU250">
            <v>225140</v>
          </cell>
          <cell r="BV250">
            <v>0</v>
          </cell>
          <cell r="BW250">
            <v>0</v>
          </cell>
          <cell r="BX250">
            <v>202123.5</v>
          </cell>
          <cell r="BY250">
            <v>16380</v>
          </cell>
          <cell r="BZ250">
            <v>0</v>
          </cell>
          <cell r="CA250">
            <v>12900</v>
          </cell>
          <cell r="CB250">
            <v>620925.80000000005</v>
          </cell>
          <cell r="CC250">
            <v>0</v>
          </cell>
          <cell r="CD250">
            <v>15500</v>
          </cell>
          <cell r="CE250">
            <v>41776</v>
          </cell>
          <cell r="CF250">
            <v>6200.1</v>
          </cell>
          <cell r="CG250">
            <v>3500</v>
          </cell>
          <cell r="CH250">
            <v>2800</v>
          </cell>
          <cell r="CI250">
            <v>0</v>
          </cell>
          <cell r="CJ250">
            <v>17095.400000000001</v>
          </cell>
          <cell r="CK250">
            <v>15709.1</v>
          </cell>
          <cell r="CL250">
            <v>15200</v>
          </cell>
        </row>
        <row r="251">
          <cell r="A251" t="str">
            <v>5104010107.103</v>
          </cell>
          <cell r="B251" t="str">
            <v>ค่าซ่อมแซมครุภัณฑ์ยานพาหนะและขนส่ง</v>
          </cell>
          <cell r="C251">
            <v>0</v>
          </cell>
          <cell r="D251">
            <v>155843.60999999999</v>
          </cell>
          <cell r="E251">
            <v>125811.81</v>
          </cell>
          <cell r="F251">
            <v>390412.65</v>
          </cell>
          <cell r="G251">
            <v>43391.31</v>
          </cell>
          <cell r="H251">
            <v>119730</v>
          </cell>
          <cell r="I251">
            <v>85519.5</v>
          </cell>
          <cell r="J251">
            <v>415846.92</v>
          </cell>
          <cell r="K251">
            <v>179835</v>
          </cell>
          <cell r="L251">
            <v>194641</v>
          </cell>
          <cell r="M251">
            <v>347469.93</v>
          </cell>
          <cell r="N251">
            <v>42760</v>
          </cell>
          <cell r="O251">
            <v>662562.65</v>
          </cell>
          <cell r="P251">
            <v>223020.55</v>
          </cell>
          <cell r="Q251">
            <v>159119.79999999999</v>
          </cell>
          <cell r="R251">
            <v>175206.37</v>
          </cell>
          <cell r="S251">
            <v>426825.72</v>
          </cell>
          <cell r="T251">
            <v>309356.27</v>
          </cell>
          <cell r="U251">
            <v>174631.02</v>
          </cell>
          <cell r="V251">
            <v>83807.7</v>
          </cell>
          <cell r="W251">
            <v>781547.97</v>
          </cell>
          <cell r="X251">
            <v>56795.1</v>
          </cell>
          <cell r="Y251">
            <v>21873.47</v>
          </cell>
          <cell r="Z251">
            <v>149103.82</v>
          </cell>
          <cell r="AA251">
            <v>121051.02</v>
          </cell>
          <cell r="AB251">
            <v>184754.2</v>
          </cell>
          <cell r="AC251">
            <v>169164.47</v>
          </cell>
          <cell r="AD251">
            <v>432601.3</v>
          </cell>
          <cell r="AE251">
            <v>133368.14000000001</v>
          </cell>
          <cell r="AF251">
            <v>136137.9</v>
          </cell>
          <cell r="AG251">
            <v>353659.72</v>
          </cell>
          <cell r="AH251">
            <v>306161.59999999998</v>
          </cell>
          <cell r="AI251">
            <v>102334.97</v>
          </cell>
          <cell r="AJ251">
            <v>153009.04999999999</v>
          </cell>
          <cell r="AK251">
            <v>783449.59999999998</v>
          </cell>
          <cell r="AL251">
            <v>369924.5</v>
          </cell>
          <cell r="AM251">
            <v>214724.6</v>
          </cell>
          <cell r="AN251">
            <v>177479.66</v>
          </cell>
          <cell r="AO251">
            <v>164066.85999999999</v>
          </cell>
          <cell r="AP251">
            <v>501656.03</v>
          </cell>
          <cell r="AQ251">
            <v>190622.88</v>
          </cell>
          <cell r="AR251">
            <v>292241.08</v>
          </cell>
          <cell r="AS251">
            <v>204158.9</v>
          </cell>
          <cell r="AT251">
            <v>891178.4</v>
          </cell>
          <cell r="AU251">
            <v>229485</v>
          </cell>
          <cell r="AV251">
            <v>184568.39</v>
          </cell>
          <cell r="AW251">
            <v>98464.94</v>
          </cell>
          <cell r="AX251">
            <v>329863.57</v>
          </cell>
          <cell r="AY251">
            <v>146479.35</v>
          </cell>
          <cell r="AZ251">
            <v>134858.74</v>
          </cell>
          <cell r="BA251">
            <v>565900.67000000004</v>
          </cell>
          <cell r="BB251">
            <v>268681.05</v>
          </cell>
          <cell r="BC251">
            <v>343533.5</v>
          </cell>
          <cell r="BD251">
            <v>331709.25</v>
          </cell>
          <cell r="BE251">
            <v>45044.72</v>
          </cell>
          <cell r="BF251">
            <v>164452.14000000001</v>
          </cell>
          <cell r="BG251">
            <v>297923.74</v>
          </cell>
          <cell r="BH251">
            <v>26148.080000000002</v>
          </cell>
          <cell r="BI251">
            <v>0</v>
          </cell>
          <cell r="BJ251">
            <v>180975.78</v>
          </cell>
          <cell r="BK251">
            <v>21422.97</v>
          </cell>
          <cell r="BL251">
            <v>503058.77</v>
          </cell>
          <cell r="BM251">
            <v>188532.17</v>
          </cell>
          <cell r="BN251">
            <v>76842</v>
          </cell>
          <cell r="BO251">
            <v>278605.24</v>
          </cell>
          <cell r="BP251">
            <v>357433.81</v>
          </cell>
          <cell r="BQ251">
            <v>0</v>
          </cell>
          <cell r="BR251">
            <v>1272806.99</v>
          </cell>
          <cell r="BS251">
            <v>129746.43</v>
          </cell>
          <cell r="BT251">
            <v>173534.1</v>
          </cell>
          <cell r="BU251">
            <v>490082.42</v>
          </cell>
          <cell r="BV251">
            <v>1860</v>
          </cell>
          <cell r="BW251">
            <v>168657.34</v>
          </cell>
          <cell r="BX251">
            <v>316259.71999999997</v>
          </cell>
          <cell r="BY251">
            <v>107716.71</v>
          </cell>
          <cell r="BZ251">
            <v>144943.07999999999</v>
          </cell>
          <cell r="CA251">
            <v>108069.95</v>
          </cell>
          <cell r="CB251">
            <v>305030.62</v>
          </cell>
          <cell r="CC251">
            <v>113377.68</v>
          </cell>
          <cell r="CD251">
            <v>182051.18</v>
          </cell>
          <cell r="CE251">
            <v>0</v>
          </cell>
          <cell r="CF251">
            <v>132195.1</v>
          </cell>
          <cell r="CG251">
            <v>212029</v>
          </cell>
          <cell r="CH251">
            <v>6146.2</v>
          </cell>
          <cell r="CI251">
            <v>7030</v>
          </cell>
          <cell r="CJ251">
            <v>490749.53</v>
          </cell>
          <cell r="CK251">
            <v>59031.34</v>
          </cell>
          <cell r="CL251">
            <v>41230.42</v>
          </cell>
        </row>
        <row r="252">
          <cell r="A252" t="str">
            <v>5104010107.104</v>
          </cell>
          <cell r="B252" t="str">
            <v>ค่าซ่อมแซมครุภัณฑ์ไฟฟ้าและวิทยุ</v>
          </cell>
          <cell r="C252">
            <v>0</v>
          </cell>
          <cell r="D252">
            <v>11550</v>
          </cell>
          <cell r="E252">
            <v>0</v>
          </cell>
          <cell r="F252">
            <v>0</v>
          </cell>
          <cell r="G252">
            <v>1605</v>
          </cell>
          <cell r="H252">
            <v>0</v>
          </cell>
          <cell r="I252">
            <v>0</v>
          </cell>
          <cell r="J252">
            <v>160150</v>
          </cell>
          <cell r="K252">
            <v>85061.46</v>
          </cell>
          <cell r="L252">
            <v>702743.86</v>
          </cell>
          <cell r="M252">
            <v>0</v>
          </cell>
          <cell r="N252">
            <v>0</v>
          </cell>
          <cell r="O252">
            <v>1560</v>
          </cell>
          <cell r="P252">
            <v>242380</v>
          </cell>
          <cell r="Q252">
            <v>0</v>
          </cell>
          <cell r="R252">
            <v>55322</v>
          </cell>
          <cell r="S252">
            <v>171270</v>
          </cell>
          <cell r="T252">
            <v>268962.55</v>
          </cell>
          <cell r="U252">
            <v>101200.5</v>
          </cell>
          <cell r="V252">
            <v>0</v>
          </cell>
          <cell r="W252">
            <v>70490</v>
          </cell>
          <cell r="X252">
            <v>12175</v>
          </cell>
          <cell r="Y252">
            <v>0</v>
          </cell>
          <cell r="Z252">
            <v>0</v>
          </cell>
          <cell r="AA252">
            <v>4250</v>
          </cell>
          <cell r="AB252">
            <v>0</v>
          </cell>
          <cell r="AC252">
            <v>0</v>
          </cell>
          <cell r="AD252">
            <v>22878.5</v>
          </cell>
          <cell r="AE252">
            <v>4350</v>
          </cell>
          <cell r="AF252">
            <v>223515</v>
          </cell>
          <cell r="AG252">
            <v>5000</v>
          </cell>
          <cell r="AH252">
            <v>1900</v>
          </cell>
          <cell r="AI252">
            <v>94820</v>
          </cell>
          <cell r="AJ252">
            <v>0</v>
          </cell>
          <cell r="AK252">
            <v>0</v>
          </cell>
          <cell r="AL252">
            <v>0</v>
          </cell>
          <cell r="AM252">
            <v>49500</v>
          </cell>
          <cell r="AN252">
            <v>0</v>
          </cell>
          <cell r="AO252">
            <v>0</v>
          </cell>
          <cell r="AP252">
            <v>29853</v>
          </cell>
          <cell r="AQ252">
            <v>0</v>
          </cell>
          <cell r="AR252">
            <v>0</v>
          </cell>
          <cell r="AS252">
            <v>0</v>
          </cell>
          <cell r="AT252">
            <v>91600</v>
          </cell>
          <cell r="AU252">
            <v>0</v>
          </cell>
          <cell r="AV252">
            <v>0</v>
          </cell>
          <cell r="AW252">
            <v>0</v>
          </cell>
          <cell r="AX252">
            <v>101008</v>
          </cell>
          <cell r="AY252">
            <v>0</v>
          </cell>
          <cell r="AZ252">
            <v>0</v>
          </cell>
          <cell r="BA252">
            <v>0</v>
          </cell>
          <cell r="BB252">
            <v>45400.1</v>
          </cell>
          <cell r="BC252">
            <v>0</v>
          </cell>
          <cell r="BD252">
            <v>63130</v>
          </cell>
          <cell r="BE252">
            <v>9277.9699999999993</v>
          </cell>
          <cell r="BF252">
            <v>2550</v>
          </cell>
          <cell r="BG252">
            <v>6403.06</v>
          </cell>
          <cell r="BH252">
            <v>650</v>
          </cell>
          <cell r="BI252">
            <v>0</v>
          </cell>
          <cell r="BJ252">
            <v>69550</v>
          </cell>
          <cell r="BK252">
            <v>0</v>
          </cell>
          <cell r="BL252">
            <v>50000</v>
          </cell>
          <cell r="BM252">
            <v>0</v>
          </cell>
          <cell r="BN252">
            <v>82450</v>
          </cell>
          <cell r="BO252">
            <v>600</v>
          </cell>
          <cell r="BP252">
            <v>187331</v>
          </cell>
          <cell r="BQ252">
            <v>0</v>
          </cell>
          <cell r="BR252">
            <v>1926569.3</v>
          </cell>
          <cell r="BS252">
            <v>4653.4799999999996</v>
          </cell>
          <cell r="BT252">
            <v>1950</v>
          </cell>
          <cell r="BU252">
            <v>1310</v>
          </cell>
          <cell r="BV252">
            <v>0</v>
          </cell>
          <cell r="BW252">
            <v>5250</v>
          </cell>
          <cell r="BX252">
            <v>60641</v>
          </cell>
          <cell r="BY252">
            <v>4104.3500000000004</v>
          </cell>
          <cell r="BZ252">
            <v>28940</v>
          </cell>
          <cell r="CA252">
            <v>500</v>
          </cell>
          <cell r="CB252">
            <v>500</v>
          </cell>
          <cell r="CC252">
            <v>79300</v>
          </cell>
          <cell r="CD252">
            <v>16975.5</v>
          </cell>
          <cell r="CE252">
            <v>0</v>
          </cell>
          <cell r="CF252">
            <v>2840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48150</v>
          </cell>
        </row>
        <row r="253">
          <cell r="A253" t="str">
            <v>5104010107.105</v>
          </cell>
          <cell r="B253" t="str">
            <v>ค่าซ่อมแซมครุภัณฑ์โฆษณาและเผยแพร่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69867</v>
          </cell>
          <cell r="L253">
            <v>1040</v>
          </cell>
          <cell r="M253">
            <v>0</v>
          </cell>
          <cell r="N253">
            <v>0</v>
          </cell>
          <cell r="O253">
            <v>7200</v>
          </cell>
          <cell r="P253">
            <v>1400</v>
          </cell>
          <cell r="Q253">
            <v>0</v>
          </cell>
          <cell r="R253">
            <v>1900</v>
          </cell>
          <cell r="S253">
            <v>0</v>
          </cell>
          <cell r="T253">
            <v>0</v>
          </cell>
          <cell r="U253">
            <v>500</v>
          </cell>
          <cell r="V253">
            <v>0</v>
          </cell>
          <cell r="W253">
            <v>17065</v>
          </cell>
          <cell r="X253">
            <v>1500</v>
          </cell>
          <cell r="Y253">
            <v>0</v>
          </cell>
          <cell r="Z253">
            <v>2500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  <cell r="AH253">
            <v>0</v>
          </cell>
          <cell r="AI253">
            <v>73400</v>
          </cell>
          <cell r="AJ253">
            <v>0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0</v>
          </cell>
          <cell r="AR253">
            <v>0</v>
          </cell>
          <cell r="AS253">
            <v>0</v>
          </cell>
          <cell r="AT253">
            <v>2150</v>
          </cell>
          <cell r="AU253">
            <v>0</v>
          </cell>
          <cell r="AV253">
            <v>0</v>
          </cell>
          <cell r="AW253">
            <v>0</v>
          </cell>
          <cell r="AX253">
            <v>7500</v>
          </cell>
          <cell r="AY253">
            <v>0</v>
          </cell>
          <cell r="AZ253">
            <v>0</v>
          </cell>
          <cell r="BA253">
            <v>0</v>
          </cell>
          <cell r="BB253">
            <v>0</v>
          </cell>
          <cell r="BC253">
            <v>9550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0</v>
          </cell>
          <cell r="BL253">
            <v>0</v>
          </cell>
          <cell r="BM253">
            <v>0</v>
          </cell>
          <cell r="BN253">
            <v>7800</v>
          </cell>
          <cell r="BO253">
            <v>0</v>
          </cell>
          <cell r="BP253">
            <v>1350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1600</v>
          </cell>
          <cell r="BV253">
            <v>0</v>
          </cell>
          <cell r="BW253">
            <v>0</v>
          </cell>
          <cell r="BX253">
            <v>46200</v>
          </cell>
          <cell r="BY253">
            <v>0</v>
          </cell>
          <cell r="BZ253">
            <v>0</v>
          </cell>
          <cell r="CA253">
            <v>0</v>
          </cell>
          <cell r="CB253">
            <v>0</v>
          </cell>
          <cell r="CC253">
            <v>0</v>
          </cell>
          <cell r="CD253">
            <v>0</v>
          </cell>
          <cell r="CE253">
            <v>0</v>
          </cell>
          <cell r="CF253">
            <v>0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</row>
        <row r="254">
          <cell r="A254" t="str">
            <v>5104010107.106</v>
          </cell>
          <cell r="B254" t="str">
            <v>ค่าซ่อมแซมครุภัณฑ์วิทยาศาสตร์และการแพทย์</v>
          </cell>
          <cell r="C254">
            <v>948633.21</v>
          </cell>
          <cell r="D254">
            <v>76987</v>
          </cell>
          <cell r="E254">
            <v>92354.95</v>
          </cell>
          <cell r="F254">
            <v>0</v>
          </cell>
          <cell r="G254">
            <v>42130</v>
          </cell>
          <cell r="H254">
            <v>0</v>
          </cell>
          <cell r="I254">
            <v>638737.78</v>
          </cell>
          <cell r="J254">
            <v>879623.36</v>
          </cell>
          <cell r="K254">
            <v>42560</v>
          </cell>
          <cell r="L254">
            <v>81095.8</v>
          </cell>
          <cell r="M254">
            <v>353378.12</v>
          </cell>
          <cell r="N254">
            <v>73575</v>
          </cell>
          <cell r="O254">
            <v>1585406.29</v>
          </cell>
          <cell r="P254">
            <v>223081.69</v>
          </cell>
          <cell r="Q254">
            <v>12420</v>
          </cell>
          <cell r="R254">
            <v>359455.32</v>
          </cell>
          <cell r="S254">
            <v>67546.100000000006</v>
          </cell>
          <cell r="T254">
            <v>45000</v>
          </cell>
          <cell r="U254">
            <v>134632.5</v>
          </cell>
          <cell r="V254">
            <v>37920.800000000003</v>
          </cell>
          <cell r="W254">
            <v>2230590.83</v>
          </cell>
          <cell r="X254">
            <v>28786</v>
          </cell>
          <cell r="Y254">
            <v>38028</v>
          </cell>
          <cell r="Z254">
            <v>35152.5</v>
          </cell>
          <cell r="AA254">
            <v>50200</v>
          </cell>
          <cell r="AB254">
            <v>134820</v>
          </cell>
          <cell r="AC254">
            <v>19500</v>
          </cell>
          <cell r="AD254">
            <v>710884.86</v>
          </cell>
          <cell r="AE254">
            <v>106863.7</v>
          </cell>
          <cell r="AF254">
            <v>78659.3</v>
          </cell>
          <cell r="AG254">
            <v>122950</v>
          </cell>
          <cell r="AH254">
            <v>231704</v>
          </cell>
          <cell r="AI254">
            <v>154498</v>
          </cell>
          <cell r="AJ254">
            <v>98870.7</v>
          </cell>
          <cell r="AK254">
            <v>5721318.3899999997</v>
          </cell>
          <cell r="AL254">
            <v>81573.5</v>
          </cell>
          <cell r="AM254">
            <v>87508</v>
          </cell>
          <cell r="AN254">
            <v>332483.65000000002</v>
          </cell>
          <cell r="AO254">
            <v>114824.5</v>
          </cell>
          <cell r="AP254">
            <v>182859.81</v>
          </cell>
          <cell r="AQ254">
            <v>99159.99</v>
          </cell>
          <cell r="AR254">
            <v>64630</v>
          </cell>
          <cell r="AS254">
            <v>57630</v>
          </cell>
          <cell r="AT254">
            <v>312255</v>
          </cell>
          <cell r="AU254">
            <v>255283.63</v>
          </cell>
          <cell r="AV254">
            <v>62027.61</v>
          </cell>
          <cell r="AW254">
            <v>34450.699999999997</v>
          </cell>
          <cell r="AX254">
            <v>106927.3</v>
          </cell>
          <cell r="AY254">
            <v>126624.23</v>
          </cell>
          <cell r="AZ254">
            <v>96335</v>
          </cell>
          <cell r="BA254">
            <v>950004.4</v>
          </cell>
          <cell r="BB254">
            <v>237817.16</v>
          </cell>
          <cell r="BC254">
            <v>2199273.83</v>
          </cell>
          <cell r="BD254">
            <v>383430.6</v>
          </cell>
          <cell r="BE254">
            <v>19196.900000000001</v>
          </cell>
          <cell r="BF254">
            <v>11330</v>
          </cell>
          <cell r="BG254">
            <v>2088055.06</v>
          </cell>
          <cell r="BH254">
            <v>99382</v>
          </cell>
          <cell r="BI254">
            <v>18800</v>
          </cell>
          <cell r="BJ254">
            <v>98700</v>
          </cell>
          <cell r="BK254">
            <v>7200</v>
          </cell>
          <cell r="BL254">
            <v>2270760.29</v>
          </cell>
          <cell r="BM254">
            <v>83155</v>
          </cell>
          <cell r="BN254">
            <v>88984.4</v>
          </cell>
          <cell r="BO254">
            <v>217539.83</v>
          </cell>
          <cell r="BP254">
            <v>347590</v>
          </cell>
          <cell r="BQ254">
            <v>14383</v>
          </cell>
          <cell r="BR254">
            <v>13578755.949999999</v>
          </cell>
          <cell r="BS254">
            <v>85980</v>
          </cell>
          <cell r="BT254">
            <v>69986</v>
          </cell>
          <cell r="BU254">
            <v>144090.6</v>
          </cell>
          <cell r="BV254">
            <v>0</v>
          </cell>
          <cell r="BW254">
            <v>0</v>
          </cell>
          <cell r="BX254">
            <v>319331.65999999997</v>
          </cell>
          <cell r="BY254">
            <v>48879</v>
          </cell>
          <cell r="BZ254">
            <v>199415</v>
          </cell>
          <cell r="CA254">
            <v>142700</v>
          </cell>
          <cell r="CB254">
            <v>114300</v>
          </cell>
          <cell r="CC254">
            <v>87430</v>
          </cell>
          <cell r="CD254">
            <v>145225</v>
          </cell>
          <cell r="CE254">
            <v>628803</v>
          </cell>
          <cell r="CF254">
            <v>174652.85</v>
          </cell>
          <cell r="CG254">
            <v>16591</v>
          </cell>
          <cell r="CH254">
            <v>44000</v>
          </cell>
          <cell r="CI254">
            <v>65060</v>
          </cell>
          <cell r="CJ254">
            <v>352130</v>
          </cell>
          <cell r="CK254">
            <v>27800</v>
          </cell>
          <cell r="CL254">
            <v>0</v>
          </cell>
        </row>
        <row r="255">
          <cell r="A255" t="str">
            <v>5104010107.107</v>
          </cell>
          <cell r="B255" t="str">
            <v>ค่าซ่อมแซมครุภัณฑ์คอมพิวเตอร์</v>
          </cell>
          <cell r="C255">
            <v>0</v>
          </cell>
          <cell r="D255">
            <v>5400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2490</v>
          </cell>
          <cell r="J255">
            <v>8770</v>
          </cell>
          <cell r="K255">
            <v>0</v>
          </cell>
          <cell r="L255">
            <v>53440</v>
          </cell>
          <cell r="M255">
            <v>2500</v>
          </cell>
          <cell r="N255">
            <v>2320</v>
          </cell>
          <cell r="O255">
            <v>17240</v>
          </cell>
          <cell r="P255">
            <v>21000</v>
          </cell>
          <cell r="Q255">
            <v>14500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4700</v>
          </cell>
          <cell r="W255">
            <v>24200</v>
          </cell>
          <cell r="X255">
            <v>5500</v>
          </cell>
          <cell r="Y255">
            <v>5350</v>
          </cell>
          <cell r="Z255">
            <v>0</v>
          </cell>
          <cell r="AA255">
            <v>200</v>
          </cell>
          <cell r="AB255">
            <v>6600</v>
          </cell>
          <cell r="AC255">
            <v>6770</v>
          </cell>
          <cell r="AD255">
            <v>34568</v>
          </cell>
          <cell r="AE255">
            <v>8550</v>
          </cell>
          <cell r="AF255">
            <v>4500</v>
          </cell>
          <cell r="AG255">
            <v>18500</v>
          </cell>
          <cell r="AH255">
            <v>4000</v>
          </cell>
          <cell r="AI255">
            <v>4700</v>
          </cell>
          <cell r="AJ255">
            <v>1500</v>
          </cell>
          <cell r="AK255">
            <v>596789</v>
          </cell>
          <cell r="AL255">
            <v>17040</v>
          </cell>
          <cell r="AM255">
            <v>0</v>
          </cell>
          <cell r="AN255">
            <v>5290</v>
          </cell>
          <cell r="AO255">
            <v>6650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1850</v>
          </cell>
          <cell r="AW255">
            <v>350</v>
          </cell>
          <cell r="AX255">
            <v>0</v>
          </cell>
          <cell r="AY255">
            <v>1500</v>
          </cell>
          <cell r="AZ255">
            <v>0</v>
          </cell>
          <cell r="BA255">
            <v>24000</v>
          </cell>
          <cell r="BB255">
            <v>20900</v>
          </cell>
          <cell r="BC255">
            <v>300</v>
          </cell>
          <cell r="BD255">
            <v>0</v>
          </cell>
          <cell r="BE255">
            <v>1400</v>
          </cell>
          <cell r="BF255">
            <v>0</v>
          </cell>
          <cell r="BG255">
            <v>77496.89</v>
          </cell>
          <cell r="BH255">
            <v>400</v>
          </cell>
          <cell r="BI255">
            <v>6152.5</v>
          </cell>
          <cell r="BJ255">
            <v>0</v>
          </cell>
          <cell r="BK255">
            <v>0</v>
          </cell>
          <cell r="BL255">
            <v>419637</v>
          </cell>
          <cell r="BM255">
            <v>2000</v>
          </cell>
          <cell r="BN255">
            <v>7900</v>
          </cell>
          <cell r="BO255">
            <v>5580</v>
          </cell>
          <cell r="BP255">
            <v>0</v>
          </cell>
          <cell r="BQ255">
            <v>0</v>
          </cell>
          <cell r="BR255">
            <v>214930</v>
          </cell>
          <cell r="BS255">
            <v>16400</v>
          </cell>
          <cell r="BT255">
            <v>3650</v>
          </cell>
          <cell r="BU255">
            <v>0</v>
          </cell>
          <cell r="BV255">
            <v>2500</v>
          </cell>
          <cell r="BW255">
            <v>0</v>
          </cell>
          <cell r="BX255">
            <v>0</v>
          </cell>
          <cell r="BY255">
            <v>2100</v>
          </cell>
          <cell r="BZ255">
            <v>13000</v>
          </cell>
          <cell r="CA255">
            <v>0</v>
          </cell>
          <cell r="CB255">
            <v>0</v>
          </cell>
          <cell r="CC255">
            <v>3260</v>
          </cell>
          <cell r="CD255">
            <v>0</v>
          </cell>
          <cell r="CE255">
            <v>4480</v>
          </cell>
          <cell r="CF255">
            <v>0</v>
          </cell>
          <cell r="CG255">
            <v>0</v>
          </cell>
          <cell r="CH255">
            <v>1350</v>
          </cell>
          <cell r="CI255">
            <v>4400</v>
          </cell>
          <cell r="CJ255">
            <v>4300</v>
          </cell>
          <cell r="CK255">
            <v>0</v>
          </cell>
          <cell r="CL255">
            <v>4790</v>
          </cell>
        </row>
        <row r="256">
          <cell r="A256" t="str">
            <v>5104010107.108</v>
          </cell>
          <cell r="B256" t="str">
            <v>ค่าซ่อมแซมครุภัณฑ์อื่น</v>
          </cell>
          <cell r="C256">
            <v>15670</v>
          </cell>
          <cell r="D256">
            <v>2996</v>
          </cell>
          <cell r="E256">
            <v>68500</v>
          </cell>
          <cell r="F256">
            <v>40003.75</v>
          </cell>
          <cell r="G256">
            <v>35081.01</v>
          </cell>
          <cell r="H256">
            <v>0</v>
          </cell>
          <cell r="I256">
            <v>54280</v>
          </cell>
          <cell r="J256">
            <v>58760.4</v>
          </cell>
          <cell r="K256">
            <v>134240</v>
          </cell>
          <cell r="L256">
            <v>168122.45</v>
          </cell>
          <cell r="M256">
            <v>75004</v>
          </cell>
          <cell r="N256">
            <v>0</v>
          </cell>
          <cell r="O256">
            <v>24948</v>
          </cell>
          <cell r="P256">
            <v>45685.65</v>
          </cell>
          <cell r="Q256">
            <v>109404.05</v>
          </cell>
          <cell r="R256">
            <v>231694.99</v>
          </cell>
          <cell r="S256">
            <v>134701.01</v>
          </cell>
          <cell r="T256">
            <v>0</v>
          </cell>
          <cell r="U256">
            <v>9250</v>
          </cell>
          <cell r="V256">
            <v>6070</v>
          </cell>
          <cell r="W256">
            <v>606674.29</v>
          </cell>
          <cell r="X256">
            <v>0</v>
          </cell>
          <cell r="Y256">
            <v>74637</v>
          </cell>
          <cell r="Z256">
            <v>29680</v>
          </cell>
          <cell r="AA256">
            <v>23196.400000000001</v>
          </cell>
          <cell r="AB256">
            <v>30000</v>
          </cell>
          <cell r="AC256">
            <v>8445</v>
          </cell>
          <cell r="AD256">
            <v>327533.23</v>
          </cell>
          <cell r="AE256">
            <v>48070.49</v>
          </cell>
          <cell r="AF256">
            <v>2290</v>
          </cell>
          <cell r="AG256">
            <v>240794.3</v>
          </cell>
          <cell r="AH256">
            <v>34680</v>
          </cell>
          <cell r="AI256">
            <v>24475</v>
          </cell>
          <cell r="AJ256">
            <v>3800</v>
          </cell>
          <cell r="AK256">
            <v>493196.52</v>
          </cell>
          <cell r="AL256">
            <v>57016</v>
          </cell>
          <cell r="AM256">
            <v>10320</v>
          </cell>
          <cell r="AN256">
            <v>24563.99</v>
          </cell>
          <cell r="AO256">
            <v>54652.15</v>
          </cell>
          <cell r="AP256">
            <v>26065.74</v>
          </cell>
          <cell r="AQ256">
            <v>26935</v>
          </cell>
          <cell r="AR256">
            <v>0</v>
          </cell>
          <cell r="AS256">
            <v>85446.99</v>
          </cell>
          <cell r="AT256">
            <v>125359.01</v>
          </cell>
          <cell r="AU256">
            <v>159981.9</v>
          </cell>
          <cell r="AV256">
            <v>60894.8</v>
          </cell>
          <cell r="AW256">
            <v>38227.769999999997</v>
          </cell>
          <cell r="AX256">
            <v>22750</v>
          </cell>
          <cell r="AY256">
            <v>114091</v>
          </cell>
          <cell r="AZ256">
            <v>24100</v>
          </cell>
          <cell r="BA256">
            <v>0</v>
          </cell>
          <cell r="BB256">
            <v>64552.72</v>
          </cell>
          <cell r="BC256">
            <v>247816.5</v>
          </cell>
          <cell r="BD256">
            <v>169631.2</v>
          </cell>
          <cell r="BE256">
            <v>13700</v>
          </cell>
          <cell r="BF256">
            <v>41000</v>
          </cell>
          <cell r="BG256">
            <v>81675</v>
          </cell>
          <cell r="BH256">
            <v>0</v>
          </cell>
          <cell r="BI256">
            <v>0</v>
          </cell>
          <cell r="BJ256">
            <v>0</v>
          </cell>
          <cell r="BK256">
            <v>56970</v>
          </cell>
          <cell r="BL256">
            <v>332473.86</v>
          </cell>
          <cell r="BM256">
            <v>77887.899999999994</v>
          </cell>
          <cell r="BN256">
            <v>183222.8</v>
          </cell>
          <cell r="BO256">
            <v>14464.26</v>
          </cell>
          <cell r="BP256">
            <v>324810</v>
          </cell>
          <cell r="BQ256">
            <v>0</v>
          </cell>
          <cell r="BR256">
            <v>0</v>
          </cell>
          <cell r="BS256">
            <v>0</v>
          </cell>
          <cell r="BT256">
            <v>11502</v>
          </cell>
          <cell r="BU256">
            <v>111483.7</v>
          </cell>
          <cell r="BV256">
            <v>0</v>
          </cell>
          <cell r="BW256">
            <v>16460</v>
          </cell>
          <cell r="BX256">
            <v>6950</v>
          </cell>
          <cell r="BY256">
            <v>18939</v>
          </cell>
          <cell r="BZ256">
            <v>44546.3</v>
          </cell>
          <cell r="CA256">
            <v>13375</v>
          </cell>
          <cell r="CB256">
            <v>501413.6</v>
          </cell>
          <cell r="CC256">
            <v>0</v>
          </cell>
          <cell r="CD256">
            <v>71569.2</v>
          </cell>
          <cell r="CE256">
            <v>420</v>
          </cell>
          <cell r="CF256">
            <v>61485</v>
          </cell>
          <cell r="CG256">
            <v>3200</v>
          </cell>
          <cell r="CH256">
            <v>10272.299999999999</v>
          </cell>
          <cell r="CI256">
            <v>56339.1</v>
          </cell>
          <cell r="CJ256">
            <v>72643</v>
          </cell>
          <cell r="CK256">
            <v>115879.29</v>
          </cell>
          <cell r="CL256">
            <v>0</v>
          </cell>
        </row>
        <row r="257">
          <cell r="A257" t="str">
            <v>5104010107.109</v>
          </cell>
          <cell r="B257" t="str">
            <v>ค่าจ้างเหมาบำรุงรักษาดูแลลิฟท์</v>
          </cell>
          <cell r="C257">
            <v>1120310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51360</v>
          </cell>
          <cell r="N257">
            <v>0</v>
          </cell>
          <cell r="O257">
            <v>12840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162640.07999999999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212000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32100</v>
          </cell>
          <cell r="AY257">
            <v>0</v>
          </cell>
          <cell r="AZ257">
            <v>0</v>
          </cell>
          <cell r="BA257">
            <v>170593.75</v>
          </cell>
          <cell r="BB257">
            <v>0</v>
          </cell>
          <cell r="BC257">
            <v>110027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288000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2516762.83</v>
          </cell>
          <cell r="BS257">
            <v>0</v>
          </cell>
          <cell r="BT257">
            <v>0</v>
          </cell>
          <cell r="BU257">
            <v>38520</v>
          </cell>
          <cell r="BV257">
            <v>0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</v>
          </cell>
          <cell r="CC257">
            <v>0</v>
          </cell>
          <cell r="CD257">
            <v>0</v>
          </cell>
          <cell r="CE257">
            <v>12840</v>
          </cell>
          <cell r="CF257">
            <v>0</v>
          </cell>
          <cell r="CG257">
            <v>0</v>
          </cell>
          <cell r="CH257">
            <v>0</v>
          </cell>
          <cell r="CI257">
            <v>0</v>
          </cell>
          <cell r="CJ257">
            <v>123531.5</v>
          </cell>
          <cell r="CK257">
            <v>0</v>
          </cell>
          <cell r="CL257">
            <v>0</v>
          </cell>
        </row>
        <row r="258">
          <cell r="A258" t="str">
            <v>5104010107.110</v>
          </cell>
          <cell r="B258" t="str">
            <v>ค่าจ้างเหมาบำรุงรักษาสวนหย่อม</v>
          </cell>
          <cell r="C258">
            <v>0</v>
          </cell>
          <cell r="D258">
            <v>0</v>
          </cell>
          <cell r="E258">
            <v>14000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15000</v>
          </cell>
          <cell r="M258">
            <v>0</v>
          </cell>
          <cell r="N258">
            <v>0</v>
          </cell>
          <cell r="O258">
            <v>0</v>
          </cell>
          <cell r="P258">
            <v>109000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166974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3000</v>
          </cell>
          <cell r="AQ258">
            <v>0</v>
          </cell>
          <cell r="AR258">
            <v>0</v>
          </cell>
          <cell r="AS258">
            <v>0</v>
          </cell>
          <cell r="AT258">
            <v>66400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84000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8400</v>
          </cell>
          <cell r="BN258">
            <v>0</v>
          </cell>
          <cell r="BO258">
            <v>6000</v>
          </cell>
          <cell r="BP258">
            <v>6000</v>
          </cell>
          <cell r="BQ258">
            <v>0</v>
          </cell>
          <cell r="BR258">
            <v>1742700</v>
          </cell>
          <cell r="BS258">
            <v>0</v>
          </cell>
          <cell r="BT258">
            <v>500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0</v>
          </cell>
          <cell r="BZ258">
            <v>0</v>
          </cell>
          <cell r="CA258">
            <v>0</v>
          </cell>
          <cell r="CB258">
            <v>0</v>
          </cell>
          <cell r="CC258">
            <v>0</v>
          </cell>
          <cell r="CD258">
            <v>0</v>
          </cell>
          <cell r="CE258">
            <v>0</v>
          </cell>
          <cell r="CF258">
            <v>4800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13000</v>
          </cell>
          <cell r="CL258">
            <v>0</v>
          </cell>
        </row>
        <row r="259">
          <cell r="A259" t="str">
            <v>5104010107.111</v>
          </cell>
          <cell r="B259" t="str">
            <v>ค่าจ้างเหมาบำรุงรักษาครุภัณฑ์วิทยาศาสตร์และการแพทย์</v>
          </cell>
          <cell r="C259">
            <v>726670.75</v>
          </cell>
          <cell r="D259">
            <v>57780</v>
          </cell>
          <cell r="E259">
            <v>10000</v>
          </cell>
          <cell r="F259">
            <v>67297.850000000006</v>
          </cell>
          <cell r="G259">
            <v>68900</v>
          </cell>
          <cell r="H259">
            <v>0</v>
          </cell>
          <cell r="I259">
            <v>37605</v>
          </cell>
          <cell r="J259">
            <v>203037.5</v>
          </cell>
          <cell r="K259">
            <v>0</v>
          </cell>
          <cell r="L259">
            <v>159705</v>
          </cell>
          <cell r="M259">
            <v>123460</v>
          </cell>
          <cell r="N259">
            <v>800</v>
          </cell>
          <cell r="O259">
            <v>105200</v>
          </cell>
          <cell r="P259">
            <v>48850</v>
          </cell>
          <cell r="Q259">
            <v>43890</v>
          </cell>
          <cell r="R259">
            <v>0</v>
          </cell>
          <cell r="S259">
            <v>10588.9</v>
          </cell>
          <cell r="T259">
            <v>80780</v>
          </cell>
          <cell r="U259">
            <v>56000</v>
          </cell>
          <cell r="V259">
            <v>23550</v>
          </cell>
          <cell r="W259">
            <v>33700</v>
          </cell>
          <cell r="X259">
            <v>18750</v>
          </cell>
          <cell r="Y259">
            <v>56500</v>
          </cell>
          <cell r="Z259">
            <v>35400</v>
          </cell>
          <cell r="AA259">
            <v>7000</v>
          </cell>
          <cell r="AB259">
            <v>4000</v>
          </cell>
          <cell r="AC259">
            <v>0</v>
          </cell>
          <cell r="AD259">
            <v>0</v>
          </cell>
          <cell r="AE259">
            <v>15800</v>
          </cell>
          <cell r="AF259">
            <v>9000</v>
          </cell>
          <cell r="AG259">
            <v>0</v>
          </cell>
          <cell r="AH259">
            <v>55779</v>
          </cell>
          <cell r="AI259">
            <v>43060</v>
          </cell>
          <cell r="AJ259">
            <v>14900</v>
          </cell>
          <cell r="AK259">
            <v>992750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9800</v>
          </cell>
          <cell r="AQ259">
            <v>0</v>
          </cell>
          <cell r="AR259">
            <v>0</v>
          </cell>
          <cell r="AS259">
            <v>5350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4000</v>
          </cell>
          <cell r="AY259">
            <v>3600</v>
          </cell>
          <cell r="AZ259">
            <v>0</v>
          </cell>
          <cell r="BA259">
            <v>0</v>
          </cell>
          <cell r="BB259">
            <v>13700</v>
          </cell>
          <cell r="BC259">
            <v>788590</v>
          </cell>
          <cell r="BD259">
            <v>0</v>
          </cell>
          <cell r="BE259">
            <v>84903</v>
          </cell>
          <cell r="BF259">
            <v>0</v>
          </cell>
          <cell r="BG259">
            <v>1260876.31</v>
          </cell>
          <cell r="BH259">
            <v>13267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11951</v>
          </cell>
          <cell r="BN259">
            <v>15400</v>
          </cell>
          <cell r="BO259">
            <v>0</v>
          </cell>
          <cell r="BP259">
            <v>627000</v>
          </cell>
          <cell r="BQ259">
            <v>0</v>
          </cell>
          <cell r="BR259">
            <v>3162995.35</v>
          </cell>
          <cell r="BS259">
            <v>11000</v>
          </cell>
          <cell r="BT259">
            <v>0</v>
          </cell>
          <cell r="BU259">
            <v>0</v>
          </cell>
          <cell r="BV259">
            <v>600</v>
          </cell>
          <cell r="BW259">
            <v>0</v>
          </cell>
          <cell r="BX259">
            <v>123075</v>
          </cell>
          <cell r="BY259">
            <v>1284</v>
          </cell>
          <cell r="BZ259">
            <v>19800</v>
          </cell>
          <cell r="CA259">
            <v>0</v>
          </cell>
          <cell r="CB259">
            <v>0</v>
          </cell>
          <cell r="CC259">
            <v>105490</v>
          </cell>
          <cell r="CD259">
            <v>10100</v>
          </cell>
          <cell r="CE259">
            <v>0</v>
          </cell>
          <cell r="CF259">
            <v>14350</v>
          </cell>
          <cell r="CG259">
            <v>64950</v>
          </cell>
          <cell r="CH259">
            <v>0</v>
          </cell>
          <cell r="CI259">
            <v>69330</v>
          </cell>
          <cell r="CJ259">
            <v>0</v>
          </cell>
          <cell r="CK259">
            <v>0</v>
          </cell>
          <cell r="CL259">
            <v>38350</v>
          </cell>
        </row>
        <row r="260">
          <cell r="A260" t="str">
            <v>5104010107.112</v>
          </cell>
          <cell r="B260" t="str">
            <v>ค่าจ้างเหมาบำรุงรักษาเครื่องปรับอากาศ</v>
          </cell>
          <cell r="C260">
            <v>360450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107200</v>
          </cell>
          <cell r="K260">
            <v>51945.05</v>
          </cell>
          <cell r="L260">
            <v>66400</v>
          </cell>
          <cell r="M260">
            <v>0</v>
          </cell>
          <cell r="N260">
            <v>1300</v>
          </cell>
          <cell r="O260">
            <v>6600</v>
          </cell>
          <cell r="P260">
            <v>38600</v>
          </cell>
          <cell r="Q260">
            <v>0</v>
          </cell>
          <cell r="R260">
            <v>0</v>
          </cell>
          <cell r="S260">
            <v>203300</v>
          </cell>
          <cell r="T260">
            <v>48358</v>
          </cell>
          <cell r="U260">
            <v>2500</v>
          </cell>
          <cell r="V260">
            <v>0</v>
          </cell>
          <cell r="W260">
            <v>0</v>
          </cell>
          <cell r="X260">
            <v>44030.5</v>
          </cell>
          <cell r="Y260">
            <v>126600</v>
          </cell>
          <cell r="Z260">
            <v>6000</v>
          </cell>
          <cell r="AA260">
            <v>0</v>
          </cell>
          <cell r="AB260">
            <v>12400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549800</v>
          </cell>
          <cell r="AL260">
            <v>127900</v>
          </cell>
          <cell r="AM260">
            <v>0</v>
          </cell>
          <cell r="AN260">
            <v>0</v>
          </cell>
          <cell r="AO260">
            <v>165050</v>
          </cell>
          <cell r="AP260">
            <v>237600</v>
          </cell>
          <cell r="AQ260">
            <v>4050</v>
          </cell>
          <cell r="AR260">
            <v>0</v>
          </cell>
          <cell r="AS260">
            <v>13250</v>
          </cell>
          <cell r="AT260">
            <v>0</v>
          </cell>
          <cell r="AU260">
            <v>166930</v>
          </cell>
          <cell r="AV260">
            <v>0</v>
          </cell>
          <cell r="AW260">
            <v>43800</v>
          </cell>
          <cell r="AX260">
            <v>0</v>
          </cell>
          <cell r="AY260">
            <v>0</v>
          </cell>
          <cell r="AZ260">
            <v>0</v>
          </cell>
          <cell r="BA260">
            <v>99048</v>
          </cell>
          <cell r="BB260">
            <v>0</v>
          </cell>
          <cell r="BC260">
            <v>420157.11</v>
          </cell>
          <cell r="BD260">
            <v>0</v>
          </cell>
          <cell r="BE260">
            <v>10513</v>
          </cell>
          <cell r="BF260">
            <v>0</v>
          </cell>
          <cell r="BG260">
            <v>0</v>
          </cell>
          <cell r="BH260">
            <v>5202.9799999999996</v>
          </cell>
          <cell r="BI260">
            <v>0</v>
          </cell>
          <cell r="BJ260">
            <v>5200</v>
          </cell>
          <cell r="BK260">
            <v>0</v>
          </cell>
          <cell r="BL260">
            <v>0</v>
          </cell>
          <cell r="BM260">
            <v>0</v>
          </cell>
          <cell r="BN260">
            <v>14500</v>
          </cell>
          <cell r="BO260">
            <v>0</v>
          </cell>
          <cell r="BP260">
            <v>0</v>
          </cell>
          <cell r="BQ260">
            <v>0</v>
          </cell>
          <cell r="BR260">
            <v>2715464</v>
          </cell>
          <cell r="BS260">
            <v>90552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269852</v>
          </cell>
          <cell r="BY260">
            <v>0</v>
          </cell>
          <cell r="BZ260">
            <v>36000</v>
          </cell>
          <cell r="CA260">
            <v>62450</v>
          </cell>
          <cell r="CB260">
            <v>94860</v>
          </cell>
          <cell r="CC260">
            <v>0</v>
          </cell>
          <cell r="CD260">
            <v>192410</v>
          </cell>
          <cell r="CE260">
            <v>18700</v>
          </cell>
          <cell r="CF260">
            <v>94240.25</v>
          </cell>
          <cell r="CG260">
            <v>39642.480000000003</v>
          </cell>
          <cell r="CH260">
            <v>59390</v>
          </cell>
          <cell r="CI260">
            <v>32590</v>
          </cell>
          <cell r="CJ260">
            <v>0</v>
          </cell>
          <cell r="CK260">
            <v>6800</v>
          </cell>
          <cell r="CL260">
            <v>20400</v>
          </cell>
        </row>
        <row r="261">
          <cell r="A261" t="str">
            <v>5104010107.113</v>
          </cell>
          <cell r="B261" t="str">
            <v>ค่าจ้างเหมาซ่อมแซมบ้านพัก</v>
          </cell>
          <cell r="C261">
            <v>0</v>
          </cell>
          <cell r="D261">
            <v>0</v>
          </cell>
          <cell r="E261">
            <v>123500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500</v>
          </cell>
          <cell r="L261">
            <v>94800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35000</v>
          </cell>
          <cell r="R261">
            <v>0</v>
          </cell>
          <cell r="S261">
            <v>31200</v>
          </cell>
          <cell r="T261">
            <v>19616</v>
          </cell>
          <cell r="U261">
            <v>0</v>
          </cell>
          <cell r="V261">
            <v>14175</v>
          </cell>
          <cell r="W261">
            <v>0</v>
          </cell>
          <cell r="X261">
            <v>0</v>
          </cell>
          <cell r="Y261">
            <v>0</v>
          </cell>
          <cell r="Z261">
            <v>303560</v>
          </cell>
          <cell r="AA261">
            <v>0</v>
          </cell>
          <cell r="AB261">
            <v>0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56500</v>
          </cell>
          <cell r="AM261">
            <v>74000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44000</v>
          </cell>
          <cell r="AT261">
            <v>822871</v>
          </cell>
          <cell r="AU261">
            <v>0</v>
          </cell>
          <cell r="AV261">
            <v>0</v>
          </cell>
          <cell r="AW261">
            <v>6000</v>
          </cell>
          <cell r="AX261">
            <v>0</v>
          </cell>
          <cell r="AY261">
            <v>0</v>
          </cell>
          <cell r="AZ261">
            <v>0</v>
          </cell>
          <cell r="BA261">
            <v>109800</v>
          </cell>
          <cell r="BB261">
            <v>0</v>
          </cell>
          <cell r="BC261">
            <v>0</v>
          </cell>
          <cell r="BD261">
            <v>27000</v>
          </cell>
          <cell r="BE261">
            <v>1885</v>
          </cell>
          <cell r="BF261">
            <v>0</v>
          </cell>
          <cell r="BG261">
            <v>0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17890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49485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31200</v>
          </cell>
          <cell r="BY261">
            <v>0</v>
          </cell>
          <cell r="BZ261">
            <v>0</v>
          </cell>
          <cell r="CA261">
            <v>47200</v>
          </cell>
          <cell r="CB261">
            <v>0</v>
          </cell>
          <cell r="CC261">
            <v>0</v>
          </cell>
          <cell r="CD261">
            <v>106445</v>
          </cell>
          <cell r="CE261">
            <v>0</v>
          </cell>
          <cell r="CF261">
            <v>0</v>
          </cell>
          <cell r="CG261">
            <v>0</v>
          </cell>
          <cell r="CH261">
            <v>0</v>
          </cell>
          <cell r="CI261">
            <v>23500</v>
          </cell>
          <cell r="CJ261">
            <v>0</v>
          </cell>
          <cell r="CK261">
            <v>0</v>
          </cell>
          <cell r="CL261">
            <v>0</v>
          </cell>
        </row>
        <row r="262">
          <cell r="A262" t="str">
            <v>5104010110.101</v>
          </cell>
          <cell r="B262" t="str">
            <v>ค่าเชื้อเพลิง</v>
          </cell>
          <cell r="C262">
            <v>2584282.19</v>
          </cell>
          <cell r="D262">
            <v>570720.77</v>
          </cell>
          <cell r="E262">
            <v>561968</v>
          </cell>
          <cell r="F262">
            <v>569541.91</v>
          </cell>
          <cell r="G262">
            <v>331676.59999999998</v>
          </cell>
          <cell r="H262">
            <v>442658.42</v>
          </cell>
          <cell r="I262">
            <v>454087</v>
          </cell>
          <cell r="J262">
            <v>762193.32</v>
          </cell>
          <cell r="K262">
            <v>483812</v>
          </cell>
          <cell r="L262">
            <v>449234.59</v>
          </cell>
          <cell r="M262">
            <v>1096330.77</v>
          </cell>
          <cell r="N262">
            <v>194517</v>
          </cell>
          <cell r="O262">
            <v>1520827.88</v>
          </cell>
          <cell r="P262">
            <v>790256</v>
          </cell>
          <cell r="Q262">
            <v>1216259</v>
          </cell>
          <cell r="R262">
            <v>1163472.8</v>
          </cell>
          <cell r="S262">
            <v>881375.91</v>
          </cell>
          <cell r="T262">
            <v>766984</v>
          </cell>
          <cell r="U262">
            <v>650079.03</v>
          </cell>
          <cell r="V262">
            <v>406194.8</v>
          </cell>
          <cell r="W262">
            <v>5429112.7999999998</v>
          </cell>
          <cell r="X262">
            <v>285742.59999999998</v>
          </cell>
          <cell r="Y262">
            <v>894818</v>
          </cell>
          <cell r="Z262">
            <v>993558</v>
          </cell>
          <cell r="AA262">
            <v>411561</v>
          </cell>
          <cell r="AB262">
            <v>441862.40000000002</v>
          </cell>
          <cell r="AC262">
            <v>529949.19999999995</v>
          </cell>
          <cell r="AD262">
            <v>963128.1</v>
          </cell>
          <cell r="AE262">
            <v>584826</v>
          </cell>
          <cell r="AF262">
            <v>392798.1</v>
          </cell>
          <cell r="AG262">
            <v>499824.5</v>
          </cell>
          <cell r="AH262">
            <v>610823.43999999994</v>
          </cell>
          <cell r="AI262">
            <v>492560.5</v>
          </cell>
          <cell r="AJ262">
            <v>412253.72</v>
          </cell>
          <cell r="AK262">
            <v>5810528.1399999997</v>
          </cell>
          <cell r="AL262">
            <v>806040.2</v>
          </cell>
          <cell r="AM262">
            <v>507002</v>
          </cell>
          <cell r="AN262">
            <v>1244822.76</v>
          </cell>
          <cell r="AO262">
            <v>799794.5</v>
          </cell>
          <cell r="AP262">
            <v>871390</v>
          </cell>
          <cell r="AQ262">
            <v>360804</v>
          </cell>
          <cell r="AR262">
            <v>1489031.89</v>
          </cell>
          <cell r="AS262">
            <v>742195.29</v>
          </cell>
          <cell r="AT262">
            <v>2274188</v>
          </cell>
          <cell r="AU262">
            <v>917968.59</v>
          </cell>
          <cell r="AV262">
            <v>821188</v>
          </cell>
          <cell r="AW262">
            <v>428509.27</v>
          </cell>
          <cell r="AX262">
            <v>708256</v>
          </cell>
          <cell r="AY262">
            <v>0</v>
          </cell>
          <cell r="AZ262">
            <v>607441.06000000006</v>
          </cell>
          <cell r="BA262">
            <v>1780142.35</v>
          </cell>
          <cell r="BB262">
            <v>945106.6</v>
          </cell>
          <cell r="BC262">
            <v>1152351.42</v>
          </cell>
          <cell r="BD262">
            <v>785951</v>
          </cell>
          <cell r="BE262">
            <v>273966.7</v>
          </cell>
          <cell r="BF262">
            <v>496182.31</v>
          </cell>
          <cell r="BG262">
            <v>0</v>
          </cell>
          <cell r="BH262">
            <v>0</v>
          </cell>
          <cell r="BI262">
            <v>194382</v>
          </cell>
          <cell r="BJ262">
            <v>430037</v>
          </cell>
          <cell r="BK262">
            <v>340446.7</v>
          </cell>
          <cell r="BL262">
            <v>2001701.05</v>
          </cell>
          <cell r="BM262">
            <v>615582.6</v>
          </cell>
          <cell r="BN262">
            <v>673817</v>
          </cell>
          <cell r="BO262">
            <v>1227344.6200000001</v>
          </cell>
          <cell r="BP262">
            <v>732816.7</v>
          </cell>
          <cell r="BQ262">
            <v>330972.96000000002</v>
          </cell>
          <cell r="BR262">
            <v>6356742.6799999997</v>
          </cell>
          <cell r="BS262">
            <v>397921</v>
          </cell>
          <cell r="BT262">
            <v>487588</v>
          </cell>
          <cell r="BU262">
            <v>801822.63</v>
          </cell>
          <cell r="BV262">
            <v>329847</v>
          </cell>
          <cell r="BW262">
            <v>506322.9</v>
          </cell>
          <cell r="BX262">
            <v>876062.5</v>
          </cell>
          <cell r="BY262">
            <v>482597.2</v>
          </cell>
          <cell r="BZ262">
            <v>530230.84</v>
          </cell>
          <cell r="CA262">
            <v>526897.5</v>
          </cell>
          <cell r="CB262">
            <v>948225</v>
          </cell>
          <cell r="CC262">
            <v>981198</v>
          </cell>
          <cell r="CD262">
            <v>1110325.3999999999</v>
          </cell>
          <cell r="CE262">
            <v>870540.02</v>
          </cell>
          <cell r="CF262">
            <v>142133.5</v>
          </cell>
          <cell r="CG262">
            <v>361815.33</v>
          </cell>
          <cell r="CH262">
            <v>673047</v>
          </cell>
          <cell r="CI262">
            <v>292359.78000000003</v>
          </cell>
          <cell r="CJ262">
            <v>1341883.99</v>
          </cell>
          <cell r="CK262">
            <v>236475.7</v>
          </cell>
          <cell r="CL262">
            <v>224632.5</v>
          </cell>
        </row>
        <row r="263">
          <cell r="A263" t="str">
            <v>5104010112.101</v>
          </cell>
          <cell r="B263" t="str">
            <v>ค่าจ้างเหมาทำความสะอาด</v>
          </cell>
          <cell r="C263">
            <v>0</v>
          </cell>
          <cell r="D263">
            <v>0</v>
          </cell>
          <cell r="E263">
            <v>462000</v>
          </cell>
          <cell r="F263">
            <v>0</v>
          </cell>
          <cell r="G263">
            <v>178800</v>
          </cell>
          <cell r="H263">
            <v>0</v>
          </cell>
          <cell r="I263">
            <v>0</v>
          </cell>
          <cell r="J263">
            <v>0</v>
          </cell>
          <cell r="K263">
            <v>91800</v>
          </cell>
          <cell r="L263">
            <v>6000</v>
          </cell>
          <cell r="M263">
            <v>0</v>
          </cell>
          <cell r="N263">
            <v>0</v>
          </cell>
          <cell r="O263">
            <v>0</v>
          </cell>
          <cell r="P263">
            <v>5400</v>
          </cell>
          <cell r="Q263">
            <v>0</v>
          </cell>
          <cell r="R263">
            <v>1063400</v>
          </cell>
          <cell r="S263">
            <v>11100</v>
          </cell>
          <cell r="T263">
            <v>473615</v>
          </cell>
          <cell r="U263">
            <v>3300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99000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626400</v>
          </cell>
          <cell r="AU263">
            <v>0</v>
          </cell>
          <cell r="AV263">
            <v>288000</v>
          </cell>
          <cell r="AW263">
            <v>0</v>
          </cell>
          <cell r="AX263">
            <v>0</v>
          </cell>
          <cell r="AY263">
            <v>0</v>
          </cell>
          <cell r="AZ263">
            <v>0</v>
          </cell>
          <cell r="BA263">
            <v>1930280</v>
          </cell>
          <cell r="BB263">
            <v>417742</v>
          </cell>
          <cell r="BC263">
            <v>5370072.2000000002</v>
          </cell>
          <cell r="BD263">
            <v>0</v>
          </cell>
          <cell r="BE263">
            <v>435000</v>
          </cell>
          <cell r="BF263">
            <v>1800</v>
          </cell>
          <cell r="BG263">
            <v>18400</v>
          </cell>
          <cell r="BH263">
            <v>0</v>
          </cell>
          <cell r="BI263">
            <v>0</v>
          </cell>
          <cell r="BJ263">
            <v>53400</v>
          </cell>
          <cell r="BK263">
            <v>0</v>
          </cell>
          <cell r="BL263">
            <v>0</v>
          </cell>
          <cell r="BM263">
            <v>898333.39</v>
          </cell>
          <cell r="BN263">
            <v>738785</v>
          </cell>
          <cell r="BO263">
            <v>312999</v>
          </cell>
          <cell r="BP263">
            <v>586129</v>
          </cell>
          <cell r="BQ263">
            <v>644944.69999999995</v>
          </cell>
          <cell r="BR263">
            <v>10599667</v>
          </cell>
          <cell r="BS263">
            <v>0</v>
          </cell>
          <cell r="BT263">
            <v>499900</v>
          </cell>
          <cell r="BU263">
            <v>0</v>
          </cell>
          <cell r="BV263">
            <v>5440</v>
          </cell>
          <cell r="BW263">
            <v>0</v>
          </cell>
          <cell r="BX263">
            <v>1243000</v>
          </cell>
          <cell r="BY263">
            <v>0</v>
          </cell>
          <cell r="BZ263">
            <v>0</v>
          </cell>
          <cell r="CA263">
            <v>178200</v>
          </cell>
          <cell r="CB263">
            <v>297600</v>
          </cell>
          <cell r="CC263">
            <v>16500</v>
          </cell>
          <cell r="CD263">
            <v>986149.68</v>
          </cell>
          <cell r="CE263">
            <v>0</v>
          </cell>
          <cell r="CF263">
            <v>4800</v>
          </cell>
          <cell r="CG263">
            <v>0</v>
          </cell>
          <cell r="CH263">
            <v>0</v>
          </cell>
          <cell r="CI263">
            <v>0</v>
          </cell>
          <cell r="CJ263">
            <v>1448833.26</v>
          </cell>
          <cell r="CK263">
            <v>12000</v>
          </cell>
          <cell r="CL263">
            <v>0</v>
          </cell>
        </row>
        <row r="264">
          <cell r="A264" t="str">
            <v>5104010112.103</v>
          </cell>
          <cell r="B264" t="str">
            <v>ค่าจ้างเหมาประกอบอาหารผู้ป่วย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35107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133755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31250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10000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24975</v>
          </cell>
          <cell r="AH264">
            <v>0</v>
          </cell>
          <cell r="AI264">
            <v>0</v>
          </cell>
          <cell r="AJ264">
            <v>564830</v>
          </cell>
          <cell r="AK264">
            <v>0</v>
          </cell>
          <cell r="AL264">
            <v>634410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57550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1021666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1539879.5</v>
          </cell>
          <cell r="BE264">
            <v>348920</v>
          </cell>
          <cell r="BF264">
            <v>14700</v>
          </cell>
          <cell r="BG264">
            <v>0</v>
          </cell>
          <cell r="BH264">
            <v>197955</v>
          </cell>
          <cell r="BI264">
            <v>0</v>
          </cell>
          <cell r="BJ264">
            <v>383937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1023165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0</v>
          </cell>
          <cell r="BZ264">
            <v>0</v>
          </cell>
          <cell r="CA264">
            <v>0</v>
          </cell>
          <cell r="CB264">
            <v>0</v>
          </cell>
          <cell r="CC264">
            <v>0</v>
          </cell>
          <cell r="CD264">
            <v>0</v>
          </cell>
          <cell r="CE264">
            <v>8100</v>
          </cell>
          <cell r="CF264">
            <v>0</v>
          </cell>
          <cell r="CG264">
            <v>0</v>
          </cell>
          <cell r="CH264">
            <v>12300</v>
          </cell>
          <cell r="CI264">
            <v>0</v>
          </cell>
          <cell r="CJ264">
            <v>0</v>
          </cell>
          <cell r="CK264">
            <v>0</v>
          </cell>
          <cell r="CL264">
            <v>55012</v>
          </cell>
        </row>
        <row r="265">
          <cell r="A265" t="str">
            <v>5104010112.106</v>
          </cell>
          <cell r="B265" t="str">
            <v>ค่าจ้างเหมารถ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147900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9000</v>
          </cell>
          <cell r="AO265">
            <v>0</v>
          </cell>
          <cell r="AP265">
            <v>0</v>
          </cell>
          <cell r="AQ265">
            <v>3000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16000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27300</v>
          </cell>
          <cell r="BO265">
            <v>0</v>
          </cell>
          <cell r="BP265">
            <v>0</v>
          </cell>
          <cell r="BQ265">
            <v>0</v>
          </cell>
          <cell r="BR265">
            <v>38600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</row>
        <row r="266">
          <cell r="A266" t="str">
            <v>5104010112.108</v>
          </cell>
          <cell r="B266" t="str">
            <v>ค่าจ้างเหมาดูแลความปลอดภัย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2256000</v>
          </cell>
          <cell r="P266">
            <v>0</v>
          </cell>
          <cell r="Q266">
            <v>0</v>
          </cell>
          <cell r="R266">
            <v>612920</v>
          </cell>
          <cell r="S266">
            <v>1500</v>
          </cell>
          <cell r="T266">
            <v>206195</v>
          </cell>
          <cell r="U266">
            <v>303999.59999999998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402000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2318000.04</v>
          </cell>
          <cell r="AL266">
            <v>0</v>
          </cell>
          <cell r="AM266">
            <v>198000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90000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27900</v>
          </cell>
          <cell r="BK266">
            <v>0</v>
          </cell>
          <cell r="BL266">
            <v>0</v>
          </cell>
          <cell r="BM266">
            <v>632852</v>
          </cell>
          <cell r="BN266">
            <v>458678</v>
          </cell>
          <cell r="BO266">
            <v>1309397</v>
          </cell>
          <cell r="BP266">
            <v>378631</v>
          </cell>
          <cell r="BQ266">
            <v>0</v>
          </cell>
          <cell r="BR266">
            <v>11738604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100500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156229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</row>
        <row r="267">
          <cell r="A267" t="str">
            <v>5104010112.110</v>
          </cell>
          <cell r="B267" t="str">
            <v>ค่าจ้างเหมาซักรีด</v>
          </cell>
          <cell r="C267">
            <v>0</v>
          </cell>
          <cell r="D267">
            <v>24342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17250</v>
          </cell>
          <cell r="T267">
            <v>0</v>
          </cell>
          <cell r="U267">
            <v>0</v>
          </cell>
          <cell r="V267">
            <v>0</v>
          </cell>
          <cell r="W267">
            <v>2069565.53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421254</v>
          </cell>
          <cell r="AG267">
            <v>0</v>
          </cell>
          <cell r="AH267">
            <v>0</v>
          </cell>
          <cell r="AI267">
            <v>0</v>
          </cell>
          <cell r="AJ267">
            <v>274842</v>
          </cell>
          <cell r="AK267">
            <v>7536050.3899999997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4572124.5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2540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3814286.66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47400</v>
          </cell>
          <cell r="CE267">
            <v>32530</v>
          </cell>
          <cell r="CF267">
            <v>0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</row>
        <row r="268">
          <cell r="A268" t="str">
            <v>5104010112.111</v>
          </cell>
          <cell r="B268" t="str">
            <v>ค่าจ้างเหมากำจัดขยะติดเชื้อ</v>
          </cell>
          <cell r="C268">
            <v>1424588</v>
          </cell>
          <cell r="D268">
            <v>106524</v>
          </cell>
          <cell r="E268">
            <v>71472</v>
          </cell>
          <cell r="F268">
            <v>182312</v>
          </cell>
          <cell r="G268">
            <v>51980</v>
          </cell>
          <cell r="H268">
            <v>123240</v>
          </cell>
          <cell r="I268">
            <v>6000</v>
          </cell>
          <cell r="J268">
            <v>191257</v>
          </cell>
          <cell r="K268">
            <v>55528.800000000003</v>
          </cell>
          <cell r="L268">
            <v>94236</v>
          </cell>
          <cell r="M268">
            <v>446793</v>
          </cell>
          <cell r="N268">
            <v>0</v>
          </cell>
          <cell r="O268">
            <v>966237</v>
          </cell>
          <cell r="P268">
            <v>134304</v>
          </cell>
          <cell r="Q268">
            <v>0</v>
          </cell>
          <cell r="R268">
            <v>369924</v>
          </cell>
          <cell r="S268">
            <v>120768</v>
          </cell>
          <cell r="T268">
            <v>102384</v>
          </cell>
          <cell r="U268">
            <v>81282</v>
          </cell>
          <cell r="V268">
            <v>24324</v>
          </cell>
          <cell r="W268">
            <v>1689457</v>
          </cell>
          <cell r="X268">
            <v>67389.2</v>
          </cell>
          <cell r="Y268">
            <v>286065</v>
          </cell>
          <cell r="Z268">
            <v>145188</v>
          </cell>
          <cell r="AA268">
            <v>67836</v>
          </cell>
          <cell r="AB268">
            <v>56604</v>
          </cell>
          <cell r="AC268">
            <v>112812</v>
          </cell>
          <cell r="AD268">
            <v>301343</v>
          </cell>
          <cell r="AE268">
            <v>60122</v>
          </cell>
          <cell r="AF268">
            <v>103932</v>
          </cell>
          <cell r="AG268">
            <v>114180</v>
          </cell>
          <cell r="AH268">
            <v>293756</v>
          </cell>
          <cell r="AI268">
            <v>122892</v>
          </cell>
          <cell r="AJ268">
            <v>78309</v>
          </cell>
          <cell r="AK268">
            <v>3461571</v>
          </cell>
          <cell r="AL268">
            <v>100740</v>
          </cell>
          <cell r="AM268">
            <v>115128</v>
          </cell>
          <cell r="AN268">
            <v>334996</v>
          </cell>
          <cell r="AO268">
            <v>246300</v>
          </cell>
          <cell r="AP268">
            <v>145284</v>
          </cell>
          <cell r="AQ268">
            <v>30228</v>
          </cell>
          <cell r="AR268">
            <v>456424</v>
          </cell>
          <cell r="AS268">
            <v>119076</v>
          </cell>
          <cell r="AT268">
            <v>232845</v>
          </cell>
          <cell r="AU268">
            <v>205458</v>
          </cell>
          <cell r="AV268">
            <v>119316</v>
          </cell>
          <cell r="AW268">
            <v>74040</v>
          </cell>
          <cell r="AX268">
            <v>163608</v>
          </cell>
          <cell r="AY268">
            <v>58368</v>
          </cell>
          <cell r="AZ268">
            <v>77224.600000000006</v>
          </cell>
          <cell r="BA268">
            <v>928190.72</v>
          </cell>
          <cell r="BB268">
            <v>117646</v>
          </cell>
          <cell r="BC268">
            <v>1039217.25</v>
          </cell>
          <cell r="BD268">
            <v>340135.2</v>
          </cell>
          <cell r="BE268">
            <v>62868</v>
          </cell>
          <cell r="BF268">
            <v>54036</v>
          </cell>
          <cell r="BG268">
            <v>1349069</v>
          </cell>
          <cell r="BH268">
            <v>51144</v>
          </cell>
          <cell r="BI268">
            <v>0</v>
          </cell>
          <cell r="BJ268">
            <v>125730</v>
          </cell>
          <cell r="BK268">
            <v>310558</v>
          </cell>
          <cell r="BL268">
            <v>934398</v>
          </cell>
          <cell r="BM268">
            <v>184296</v>
          </cell>
          <cell r="BN268">
            <v>0</v>
          </cell>
          <cell r="BO268">
            <v>0</v>
          </cell>
          <cell r="BP268">
            <v>181160</v>
          </cell>
          <cell r="BQ268">
            <v>47772</v>
          </cell>
          <cell r="BR268">
            <v>4051481.5</v>
          </cell>
          <cell r="BS268">
            <v>81180</v>
          </cell>
          <cell r="BT268">
            <v>11000</v>
          </cell>
          <cell r="BU268">
            <v>648276</v>
          </cell>
          <cell r="BV268">
            <v>360</v>
          </cell>
          <cell r="BW268">
            <v>12584</v>
          </cell>
          <cell r="BX268">
            <v>583895</v>
          </cell>
          <cell r="BY268">
            <v>2400</v>
          </cell>
          <cell r="BZ268">
            <v>107344</v>
          </cell>
          <cell r="CA268">
            <v>129888</v>
          </cell>
          <cell r="CB268">
            <v>129955</v>
          </cell>
          <cell r="CC268">
            <v>521640</v>
          </cell>
          <cell r="CD268">
            <v>259264.5</v>
          </cell>
          <cell r="CE268">
            <v>75472</v>
          </cell>
          <cell r="CF268">
            <v>0</v>
          </cell>
          <cell r="CG268">
            <v>103519.8</v>
          </cell>
          <cell r="CH268">
            <v>100920</v>
          </cell>
          <cell r="CI268">
            <v>112811.5</v>
          </cell>
          <cell r="CJ268">
            <v>401492</v>
          </cell>
          <cell r="CK268">
            <v>72416</v>
          </cell>
          <cell r="CL268">
            <v>41504</v>
          </cell>
        </row>
        <row r="269">
          <cell r="A269" t="str">
            <v>5104010112.112</v>
          </cell>
          <cell r="B269" t="str">
            <v>ค่าจ้างเหมาบริการทางการแพทย์</v>
          </cell>
          <cell r="C269">
            <v>1213502.4099999999</v>
          </cell>
          <cell r="D269">
            <v>0</v>
          </cell>
          <cell r="E269">
            <v>28435.25</v>
          </cell>
          <cell r="F269">
            <v>0</v>
          </cell>
          <cell r="G269">
            <v>0</v>
          </cell>
          <cell r="H269">
            <v>6000</v>
          </cell>
          <cell r="I269">
            <v>0</v>
          </cell>
          <cell r="J269">
            <v>708908</v>
          </cell>
          <cell r="K269">
            <v>244195</v>
          </cell>
          <cell r="L269">
            <v>170184.7</v>
          </cell>
          <cell r="M269">
            <v>2361795</v>
          </cell>
          <cell r="N269">
            <v>0</v>
          </cell>
          <cell r="O269">
            <v>16377048</v>
          </cell>
          <cell r="P269">
            <v>0</v>
          </cell>
          <cell r="Q269">
            <v>0</v>
          </cell>
          <cell r="R269">
            <v>11850</v>
          </cell>
          <cell r="S269">
            <v>159266</v>
          </cell>
          <cell r="T269">
            <v>0</v>
          </cell>
          <cell r="U269">
            <v>0</v>
          </cell>
          <cell r="V269">
            <v>67557.8</v>
          </cell>
          <cell r="W269">
            <v>0</v>
          </cell>
          <cell r="X269">
            <v>0</v>
          </cell>
          <cell r="Y269">
            <v>0</v>
          </cell>
          <cell r="Z269">
            <v>84306.8</v>
          </cell>
          <cell r="AA269">
            <v>0</v>
          </cell>
          <cell r="AB269">
            <v>0</v>
          </cell>
          <cell r="AC269">
            <v>0</v>
          </cell>
          <cell r="AD269">
            <v>1844020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12710</v>
          </cell>
          <cell r="AJ269">
            <v>0</v>
          </cell>
          <cell r="AK269">
            <v>7593799.8200000003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60000</v>
          </cell>
          <cell r="AS269">
            <v>0</v>
          </cell>
          <cell r="AT269">
            <v>0</v>
          </cell>
          <cell r="AU269">
            <v>550000</v>
          </cell>
          <cell r="AV269">
            <v>0</v>
          </cell>
          <cell r="AW269">
            <v>52897.09</v>
          </cell>
          <cell r="AX269">
            <v>0</v>
          </cell>
          <cell r="AY269">
            <v>0</v>
          </cell>
          <cell r="AZ269">
            <v>0</v>
          </cell>
          <cell r="BA269">
            <v>31358671.890000001</v>
          </cell>
          <cell r="BB269">
            <v>0</v>
          </cell>
          <cell r="BC269">
            <v>1499366.2</v>
          </cell>
          <cell r="BD269">
            <v>0</v>
          </cell>
          <cell r="BE269">
            <v>37774.639999999999</v>
          </cell>
          <cell r="BF269">
            <v>106454</v>
          </cell>
          <cell r="BG269">
            <v>0</v>
          </cell>
          <cell r="BH269">
            <v>0</v>
          </cell>
          <cell r="BI269">
            <v>0</v>
          </cell>
          <cell r="BJ269">
            <v>69534</v>
          </cell>
          <cell r="BK269">
            <v>0</v>
          </cell>
          <cell r="BL269">
            <v>64200</v>
          </cell>
          <cell r="BM269">
            <v>700</v>
          </cell>
          <cell r="BN269">
            <v>0</v>
          </cell>
          <cell r="BO269">
            <v>1505510.32</v>
          </cell>
          <cell r="BP269">
            <v>0</v>
          </cell>
          <cell r="BQ269">
            <v>0</v>
          </cell>
          <cell r="BR269">
            <v>33167183.629999999</v>
          </cell>
          <cell r="BS269">
            <v>0</v>
          </cell>
          <cell r="BT269">
            <v>53400</v>
          </cell>
          <cell r="BU269">
            <v>21677566</v>
          </cell>
          <cell r="BV269">
            <v>0</v>
          </cell>
          <cell r="BW269">
            <v>0</v>
          </cell>
          <cell r="BX269">
            <v>12566598</v>
          </cell>
          <cell r="BY269">
            <v>0</v>
          </cell>
          <cell r="BZ269">
            <v>0</v>
          </cell>
          <cell r="CA269">
            <v>0</v>
          </cell>
          <cell r="CB269">
            <v>35000</v>
          </cell>
          <cell r="CC269">
            <v>15521394</v>
          </cell>
          <cell r="CD269">
            <v>292271</v>
          </cell>
          <cell r="CE269">
            <v>6890503</v>
          </cell>
          <cell r="CF269">
            <v>100500</v>
          </cell>
          <cell r="CG269">
            <v>0</v>
          </cell>
          <cell r="CH269">
            <v>1170</v>
          </cell>
          <cell r="CI269">
            <v>30987.599999999999</v>
          </cell>
          <cell r="CJ269">
            <v>11619760.890000001</v>
          </cell>
          <cell r="CK269">
            <v>27810</v>
          </cell>
          <cell r="CL269">
            <v>14200</v>
          </cell>
        </row>
        <row r="270">
          <cell r="A270" t="str">
            <v>5104010112.113</v>
          </cell>
          <cell r="B270" t="str">
            <v>ค่าจ้างเหมาบริการอื่น(สนับสนุน)</v>
          </cell>
          <cell r="C270">
            <v>33211876.600000001</v>
          </cell>
          <cell r="D270">
            <v>755196</v>
          </cell>
          <cell r="E270">
            <v>287631.65999999997</v>
          </cell>
          <cell r="F270">
            <v>333342</v>
          </cell>
          <cell r="G270">
            <v>217370</v>
          </cell>
          <cell r="H270">
            <v>1012501.76</v>
          </cell>
          <cell r="I270">
            <v>827364</v>
          </cell>
          <cell r="J270">
            <v>2940275.63</v>
          </cell>
          <cell r="K270">
            <v>709188.7</v>
          </cell>
          <cell r="L270">
            <v>578129.82999999996</v>
          </cell>
          <cell r="M270">
            <v>881442.5</v>
          </cell>
          <cell r="N270">
            <v>27356.34</v>
          </cell>
          <cell r="O270">
            <v>3000797.13</v>
          </cell>
          <cell r="P270">
            <v>1513911.6</v>
          </cell>
          <cell r="Q270">
            <v>499150.96</v>
          </cell>
          <cell r="R270">
            <v>2953881.5</v>
          </cell>
          <cell r="S270">
            <v>105233</v>
          </cell>
          <cell r="T270">
            <v>3475148.84</v>
          </cell>
          <cell r="U270">
            <v>138191</v>
          </cell>
          <cell r="V270">
            <v>293056</v>
          </cell>
          <cell r="W270">
            <v>13958912.859999999</v>
          </cell>
          <cell r="X270">
            <v>312100</v>
          </cell>
          <cell r="Y270">
            <v>2052853.45</v>
          </cell>
          <cell r="Z270">
            <v>1554957</v>
          </cell>
          <cell r="AA270">
            <v>180065</v>
          </cell>
          <cell r="AB270">
            <v>777492</v>
          </cell>
          <cell r="AC270">
            <v>679755.39</v>
          </cell>
          <cell r="AD270">
            <v>1431986</v>
          </cell>
          <cell r="AE270">
            <v>401696</v>
          </cell>
          <cell r="AF270">
            <v>1511047.01</v>
          </cell>
          <cell r="AG270">
            <v>285914.08</v>
          </cell>
          <cell r="AH270">
            <v>458157.93</v>
          </cell>
          <cell r="AI270">
            <v>70122.5</v>
          </cell>
          <cell r="AJ270">
            <v>676885.49</v>
          </cell>
          <cell r="AK270">
            <v>3476711.56</v>
          </cell>
          <cell r="AL270">
            <v>1096888</v>
          </cell>
          <cell r="AM270">
            <v>295491.84999999998</v>
          </cell>
          <cell r="AN270">
            <v>2169190.21</v>
          </cell>
          <cell r="AO270">
            <v>1041680.61</v>
          </cell>
          <cell r="AP270">
            <v>2206659.9300000002</v>
          </cell>
          <cell r="AQ270">
            <v>288250.01</v>
          </cell>
          <cell r="AR270">
            <v>40323103.310000002</v>
          </cell>
          <cell r="AS270">
            <v>358391.54</v>
          </cell>
          <cell r="AT270">
            <v>5282349.5</v>
          </cell>
          <cell r="AU270">
            <v>1361699.2</v>
          </cell>
          <cell r="AV270">
            <v>700878.54</v>
          </cell>
          <cell r="AW270">
            <v>124132.5</v>
          </cell>
          <cell r="AX270">
            <v>504355.9</v>
          </cell>
          <cell r="AY270">
            <v>1322082.32</v>
          </cell>
          <cell r="AZ270">
            <v>531431.02</v>
          </cell>
          <cell r="BA270">
            <v>1662388.34</v>
          </cell>
          <cell r="BB270">
            <v>930869.75</v>
          </cell>
          <cell r="BC270">
            <v>12646970.859999999</v>
          </cell>
          <cell r="BD270">
            <v>532954.72</v>
          </cell>
          <cell r="BE270">
            <v>268449.82</v>
          </cell>
          <cell r="BF270">
            <v>316485</v>
          </cell>
          <cell r="BG270">
            <v>17954007.120000001</v>
          </cell>
          <cell r="BH270">
            <v>1123763.8</v>
          </cell>
          <cell r="BI270">
            <v>385983.16</v>
          </cell>
          <cell r="BJ270">
            <v>144733.14000000001</v>
          </cell>
          <cell r="BK270">
            <v>202581</v>
          </cell>
          <cell r="BL270">
            <v>11706168.289999999</v>
          </cell>
          <cell r="BM270">
            <v>719506</v>
          </cell>
          <cell r="BN270">
            <v>412227.9</v>
          </cell>
          <cell r="BO270">
            <v>4899240.32</v>
          </cell>
          <cell r="BP270">
            <v>1531615.2</v>
          </cell>
          <cell r="BQ270">
            <v>0</v>
          </cell>
          <cell r="BR270">
            <v>7762711.9699999997</v>
          </cell>
          <cell r="BS270">
            <v>3060739.39</v>
          </cell>
          <cell r="BT270">
            <v>1174619.78</v>
          </cell>
          <cell r="BU270">
            <v>5647348.4000000004</v>
          </cell>
          <cell r="BV270">
            <v>1312109.6299999999</v>
          </cell>
          <cell r="BW270">
            <v>797845.5</v>
          </cell>
          <cell r="BX270">
            <v>29100</v>
          </cell>
          <cell r="BY270">
            <v>520873</v>
          </cell>
          <cell r="BZ270">
            <v>1262410.32</v>
          </cell>
          <cell r="CA270">
            <v>826818.68</v>
          </cell>
          <cell r="CB270">
            <v>961729.6</v>
          </cell>
          <cell r="CC270">
            <v>4095888.8</v>
          </cell>
          <cell r="CD270">
            <v>5256299.1399999997</v>
          </cell>
          <cell r="CE270">
            <v>3098627.01</v>
          </cell>
          <cell r="CF270">
            <v>834600.38</v>
          </cell>
          <cell r="CG270">
            <v>1657400.65</v>
          </cell>
          <cell r="CH270">
            <v>982451.82</v>
          </cell>
          <cell r="CI270">
            <v>751228.49</v>
          </cell>
          <cell r="CJ270">
            <v>12132803.060000001</v>
          </cell>
          <cell r="CK270">
            <v>972787.4</v>
          </cell>
          <cell r="CL270">
            <v>454290</v>
          </cell>
        </row>
        <row r="271">
          <cell r="A271" t="str">
            <v>5104010112.114</v>
          </cell>
          <cell r="B271" t="str">
            <v>ค่าจ้างตรวจทางห้องปฏิบัติการ (Lab)</v>
          </cell>
          <cell r="C271">
            <v>8754012.1199999992</v>
          </cell>
          <cell r="D271">
            <v>1187505</v>
          </cell>
          <cell r="E271">
            <v>89200</v>
          </cell>
          <cell r="F271">
            <v>534122</v>
          </cell>
          <cell r="G271">
            <v>277033</v>
          </cell>
          <cell r="H271">
            <v>487633.94</v>
          </cell>
          <cell r="I271">
            <v>1000353</v>
          </cell>
          <cell r="J271">
            <v>1296400</v>
          </cell>
          <cell r="K271">
            <v>392620</v>
          </cell>
          <cell r="L271">
            <v>590700</v>
          </cell>
          <cell r="M271">
            <v>2260455</v>
          </cell>
          <cell r="N271">
            <v>165677</v>
          </cell>
          <cell r="O271">
            <v>4232811.4000000004</v>
          </cell>
          <cell r="P271">
            <v>1233774</v>
          </cell>
          <cell r="Q271">
            <v>1206260</v>
          </cell>
          <cell r="R271">
            <v>1788495</v>
          </cell>
          <cell r="S271">
            <v>859071</v>
          </cell>
          <cell r="T271">
            <v>1615655</v>
          </cell>
          <cell r="U271">
            <v>676066</v>
          </cell>
          <cell r="V271">
            <v>437785</v>
          </cell>
          <cell r="W271">
            <v>22413762</v>
          </cell>
          <cell r="X271">
            <v>444245.5</v>
          </cell>
          <cell r="Y271">
            <v>338068.7</v>
          </cell>
          <cell r="Z271">
            <v>515027.3</v>
          </cell>
          <cell r="AA271">
            <v>256843.4</v>
          </cell>
          <cell r="AB271">
            <v>228453.9</v>
          </cell>
          <cell r="AC271">
            <v>87951.7</v>
          </cell>
          <cell r="AD271">
            <v>699083.2</v>
          </cell>
          <cell r="AE271">
            <v>356697.8</v>
          </cell>
          <cell r="AF271">
            <v>131374.9</v>
          </cell>
          <cell r="AG271">
            <v>84207.8</v>
          </cell>
          <cell r="AH271">
            <v>3810751</v>
          </cell>
          <cell r="AI271">
            <v>417054.55</v>
          </cell>
          <cell r="AJ271">
            <v>76464.5</v>
          </cell>
          <cell r="AK271">
            <v>30624347</v>
          </cell>
          <cell r="AL271">
            <v>807910</v>
          </cell>
          <cell r="AM271">
            <v>593880</v>
          </cell>
          <cell r="AN271">
            <v>1679146.5</v>
          </cell>
          <cell r="AO271">
            <v>2884784.45</v>
          </cell>
          <cell r="AP271">
            <v>1491235</v>
          </cell>
          <cell r="AQ271">
            <v>132191.5</v>
          </cell>
          <cell r="AR271">
            <v>5452430</v>
          </cell>
          <cell r="AS271">
            <v>1058650</v>
          </cell>
          <cell r="AT271">
            <v>1504679.5</v>
          </cell>
          <cell r="AU271">
            <v>949614.7</v>
          </cell>
          <cell r="AV271">
            <v>683689.4</v>
          </cell>
          <cell r="AW271">
            <v>546045</v>
          </cell>
          <cell r="AX271">
            <v>575015</v>
          </cell>
          <cell r="AY271">
            <v>773493</v>
          </cell>
          <cell r="AZ271">
            <v>1054091</v>
          </cell>
          <cell r="BA271">
            <v>4910218</v>
          </cell>
          <cell r="BB271">
            <v>597095</v>
          </cell>
          <cell r="BC271">
            <v>15094386.199999999</v>
          </cell>
          <cell r="BD271">
            <v>3788153.2</v>
          </cell>
          <cell r="BE271">
            <v>451913.4</v>
          </cell>
          <cell r="BF271">
            <v>75544.73</v>
          </cell>
          <cell r="BG271">
            <v>6594192.5</v>
          </cell>
          <cell r="BH271">
            <v>420287.35</v>
          </cell>
          <cell r="BI271">
            <v>121795</v>
          </cell>
          <cell r="BJ271">
            <v>697357.2</v>
          </cell>
          <cell r="BK271">
            <v>1510217.8</v>
          </cell>
          <cell r="BL271">
            <v>7304477.9500000002</v>
          </cell>
          <cell r="BM271">
            <v>1868517.75</v>
          </cell>
          <cell r="BN271">
            <v>1390736.55</v>
          </cell>
          <cell r="BO271">
            <v>3571845.5</v>
          </cell>
          <cell r="BP271">
            <v>1935200</v>
          </cell>
          <cell r="BQ271">
            <v>1405652.1</v>
          </cell>
          <cell r="BR271">
            <v>54869977</v>
          </cell>
          <cell r="BS271">
            <v>1673547.9</v>
          </cell>
          <cell r="BT271">
            <v>457022.5</v>
          </cell>
          <cell r="BU271">
            <v>1147203</v>
          </cell>
          <cell r="BV271">
            <v>125680</v>
          </cell>
          <cell r="BW271">
            <v>876860</v>
          </cell>
          <cell r="BX271">
            <v>933345</v>
          </cell>
          <cell r="BY271">
            <v>577738</v>
          </cell>
          <cell r="BZ271">
            <v>512916</v>
          </cell>
          <cell r="CA271">
            <v>897485</v>
          </cell>
          <cell r="CB271">
            <v>860692</v>
          </cell>
          <cell r="CC271">
            <v>2672725.7999999998</v>
          </cell>
          <cell r="CD271">
            <v>879571</v>
          </cell>
          <cell r="CE271">
            <v>1846087.5</v>
          </cell>
          <cell r="CF271">
            <v>824054.19</v>
          </cell>
          <cell r="CG271">
            <v>243906</v>
          </cell>
          <cell r="CH271">
            <v>376134</v>
          </cell>
          <cell r="CI271">
            <v>604336</v>
          </cell>
          <cell r="CJ271">
            <v>7966674.29</v>
          </cell>
          <cell r="CK271">
            <v>327120</v>
          </cell>
          <cell r="CL271">
            <v>197485</v>
          </cell>
        </row>
        <row r="272">
          <cell r="A272" t="str">
            <v>5104010112.115</v>
          </cell>
          <cell r="B272" t="str">
            <v>ค่าจ้างตรวจเอ็กซเรย์ (X-Ray)</v>
          </cell>
          <cell r="C272">
            <v>4273100</v>
          </cell>
          <cell r="D272">
            <v>0</v>
          </cell>
          <cell r="E272">
            <v>29550</v>
          </cell>
          <cell r="F272">
            <v>0</v>
          </cell>
          <cell r="G272">
            <v>0</v>
          </cell>
          <cell r="H272">
            <v>0</v>
          </cell>
          <cell r="I272">
            <v>4000</v>
          </cell>
          <cell r="J272">
            <v>804923</v>
          </cell>
          <cell r="K272">
            <v>0</v>
          </cell>
          <cell r="L272">
            <v>4000</v>
          </cell>
          <cell r="M272">
            <v>2060200</v>
          </cell>
          <cell r="N272">
            <v>0</v>
          </cell>
          <cell r="O272">
            <v>7757797</v>
          </cell>
          <cell r="P272">
            <v>728550</v>
          </cell>
          <cell r="Q272">
            <v>666630.84</v>
          </cell>
          <cell r="R272">
            <v>664200</v>
          </cell>
          <cell r="S272">
            <v>415375</v>
          </cell>
          <cell r="T272">
            <v>351055</v>
          </cell>
          <cell r="U272">
            <v>1414865</v>
          </cell>
          <cell r="V272">
            <v>161075</v>
          </cell>
          <cell r="W272">
            <v>18061687</v>
          </cell>
          <cell r="X272">
            <v>0</v>
          </cell>
          <cell r="Y272">
            <v>11000</v>
          </cell>
          <cell r="Z272">
            <v>0</v>
          </cell>
          <cell r="AA272">
            <v>0</v>
          </cell>
          <cell r="AB272">
            <v>0</v>
          </cell>
          <cell r="AC272">
            <v>0</v>
          </cell>
          <cell r="AD272">
            <v>0</v>
          </cell>
          <cell r="AE272">
            <v>0</v>
          </cell>
          <cell r="AF272">
            <v>0</v>
          </cell>
          <cell r="AG272">
            <v>0</v>
          </cell>
          <cell r="AH272">
            <v>0</v>
          </cell>
          <cell r="AI272">
            <v>0</v>
          </cell>
          <cell r="AJ272">
            <v>0</v>
          </cell>
          <cell r="AK272">
            <v>62353334</v>
          </cell>
          <cell r="AL272">
            <v>0</v>
          </cell>
          <cell r="AM272">
            <v>0</v>
          </cell>
          <cell r="AN272">
            <v>1000</v>
          </cell>
          <cell r="AO272">
            <v>0</v>
          </cell>
          <cell r="AP272">
            <v>0</v>
          </cell>
          <cell r="AQ272">
            <v>0</v>
          </cell>
          <cell r="AR272">
            <v>55550</v>
          </cell>
          <cell r="AS272">
            <v>0</v>
          </cell>
          <cell r="AT272">
            <v>15683425</v>
          </cell>
          <cell r="AU272">
            <v>0</v>
          </cell>
          <cell r="AV272">
            <v>13770</v>
          </cell>
          <cell r="AW272">
            <v>0</v>
          </cell>
          <cell r="AX272">
            <v>0</v>
          </cell>
          <cell r="AY272">
            <v>0</v>
          </cell>
          <cell r="AZ272">
            <v>0</v>
          </cell>
          <cell r="BA272">
            <v>1107340</v>
          </cell>
          <cell r="BB272">
            <v>0</v>
          </cell>
          <cell r="BC272">
            <v>9739800</v>
          </cell>
          <cell r="BD272">
            <v>0</v>
          </cell>
          <cell r="BE272">
            <v>57175</v>
          </cell>
          <cell r="BF272">
            <v>11300</v>
          </cell>
          <cell r="BG272">
            <v>6892575</v>
          </cell>
          <cell r="BH272">
            <v>0</v>
          </cell>
          <cell r="BI272">
            <v>0</v>
          </cell>
          <cell r="BJ272">
            <v>8550</v>
          </cell>
          <cell r="BK272">
            <v>0</v>
          </cell>
          <cell r="BL272">
            <v>10863213</v>
          </cell>
          <cell r="BM272">
            <v>687414</v>
          </cell>
          <cell r="BN272">
            <v>441369</v>
          </cell>
          <cell r="BO272">
            <v>1681025</v>
          </cell>
          <cell r="BP272">
            <v>401836</v>
          </cell>
          <cell r="BQ272">
            <v>331106</v>
          </cell>
          <cell r="BR272">
            <v>34480660</v>
          </cell>
          <cell r="BS272">
            <v>0</v>
          </cell>
          <cell r="BT272">
            <v>0</v>
          </cell>
          <cell r="BU272">
            <v>3940575</v>
          </cell>
          <cell r="BV272">
            <v>0</v>
          </cell>
          <cell r="BW272">
            <v>0</v>
          </cell>
          <cell r="BX272">
            <v>3655565</v>
          </cell>
          <cell r="BY272">
            <v>17000</v>
          </cell>
          <cell r="BZ272">
            <v>0</v>
          </cell>
          <cell r="CA272">
            <v>0</v>
          </cell>
          <cell r="CB272">
            <v>0</v>
          </cell>
          <cell r="CC272">
            <v>3826275</v>
          </cell>
          <cell r="CD272">
            <v>3000</v>
          </cell>
          <cell r="CE272">
            <v>0</v>
          </cell>
          <cell r="CF272">
            <v>0</v>
          </cell>
          <cell r="CG272">
            <v>0</v>
          </cell>
          <cell r="CH272">
            <v>10200</v>
          </cell>
          <cell r="CI272">
            <v>5400</v>
          </cell>
          <cell r="CJ272">
            <v>1550820</v>
          </cell>
          <cell r="CK272">
            <v>0</v>
          </cell>
          <cell r="CL272">
            <v>0</v>
          </cell>
        </row>
        <row r="273">
          <cell r="A273" t="str">
            <v>5104010114.101</v>
          </cell>
          <cell r="B273" t="str">
            <v>ค่าธรรมเนียมทางกฎหมาย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0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57927.73</v>
          </cell>
          <cell r="BA273">
            <v>0</v>
          </cell>
          <cell r="BB273">
            <v>0</v>
          </cell>
          <cell r="BC273">
            <v>3290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10.4</v>
          </cell>
          <cell r="BZ273">
            <v>0</v>
          </cell>
          <cell r="CA273">
            <v>0</v>
          </cell>
          <cell r="CB273">
            <v>0</v>
          </cell>
          <cell r="CC273">
            <v>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</row>
        <row r="274">
          <cell r="A274" t="str">
            <v>5104010115.101</v>
          </cell>
          <cell r="B274" t="str">
            <v>ค่าธรรมเนียมธนาคาร</v>
          </cell>
          <cell r="C274">
            <v>626</v>
          </cell>
          <cell r="D274">
            <v>30</v>
          </cell>
          <cell r="E274">
            <v>0</v>
          </cell>
          <cell r="F274">
            <v>0</v>
          </cell>
          <cell r="G274">
            <v>6</v>
          </cell>
          <cell r="H274">
            <v>1111</v>
          </cell>
          <cell r="I274">
            <v>25</v>
          </cell>
          <cell r="J274">
            <v>0</v>
          </cell>
          <cell r="K274">
            <v>0</v>
          </cell>
          <cell r="L274">
            <v>0</v>
          </cell>
          <cell r="M274">
            <v>78</v>
          </cell>
          <cell r="N274">
            <v>0</v>
          </cell>
          <cell r="O274">
            <v>202</v>
          </cell>
          <cell r="P274">
            <v>0</v>
          </cell>
          <cell r="Q274">
            <v>0</v>
          </cell>
          <cell r="R274">
            <v>12</v>
          </cell>
          <cell r="S274">
            <v>0</v>
          </cell>
          <cell r="T274">
            <v>0</v>
          </cell>
          <cell r="U274">
            <v>243.9</v>
          </cell>
          <cell r="V274">
            <v>0</v>
          </cell>
          <cell r="W274">
            <v>1598</v>
          </cell>
          <cell r="X274">
            <v>55</v>
          </cell>
          <cell r="Y274">
            <v>0</v>
          </cell>
          <cell r="Z274">
            <v>0</v>
          </cell>
          <cell r="AA274">
            <v>361.94</v>
          </cell>
          <cell r="AB274">
            <v>110</v>
          </cell>
          <cell r="AC274">
            <v>0</v>
          </cell>
          <cell r="AD274">
            <v>280</v>
          </cell>
          <cell r="AE274">
            <v>0</v>
          </cell>
          <cell r="AF274">
            <v>0</v>
          </cell>
          <cell r="AG274">
            <v>0</v>
          </cell>
          <cell r="AH274">
            <v>66</v>
          </cell>
          <cell r="AI274">
            <v>31</v>
          </cell>
          <cell r="AJ274">
            <v>0</v>
          </cell>
          <cell r="AK274">
            <v>2433</v>
          </cell>
          <cell r="AL274">
            <v>0</v>
          </cell>
          <cell r="AM274">
            <v>41.2</v>
          </cell>
          <cell r="AN274">
            <v>0</v>
          </cell>
          <cell r="AO274">
            <v>6</v>
          </cell>
          <cell r="AP274">
            <v>0</v>
          </cell>
          <cell r="AQ274">
            <v>0</v>
          </cell>
          <cell r="AR274">
            <v>278</v>
          </cell>
          <cell r="AS274">
            <v>0</v>
          </cell>
          <cell r="AT274">
            <v>804.61</v>
          </cell>
          <cell r="AU274">
            <v>486</v>
          </cell>
          <cell r="AV274">
            <v>0</v>
          </cell>
          <cell r="AW274">
            <v>0</v>
          </cell>
          <cell r="AX274">
            <v>6</v>
          </cell>
          <cell r="AY274">
            <v>30</v>
          </cell>
          <cell r="AZ274">
            <v>0</v>
          </cell>
          <cell r="BA274">
            <v>392</v>
          </cell>
          <cell r="BB274">
            <v>0</v>
          </cell>
          <cell r="BC274">
            <v>7553.3</v>
          </cell>
          <cell r="BD274">
            <v>0</v>
          </cell>
          <cell r="BE274">
            <v>0</v>
          </cell>
          <cell r="BF274">
            <v>0</v>
          </cell>
          <cell r="BG274">
            <v>21808.15</v>
          </cell>
          <cell r="BH274">
            <v>0</v>
          </cell>
          <cell r="BI274">
            <v>0</v>
          </cell>
          <cell r="BJ274">
            <v>30</v>
          </cell>
          <cell r="BK274">
            <v>0</v>
          </cell>
          <cell r="BL274">
            <v>679</v>
          </cell>
          <cell r="BM274">
            <v>10</v>
          </cell>
          <cell r="BN274">
            <v>114</v>
          </cell>
          <cell r="BO274">
            <v>90</v>
          </cell>
          <cell r="BP274">
            <v>132</v>
          </cell>
          <cell r="BQ274">
            <v>78</v>
          </cell>
          <cell r="BR274">
            <v>82091.31</v>
          </cell>
          <cell r="BS274">
            <v>24</v>
          </cell>
          <cell r="BT274">
            <v>0</v>
          </cell>
          <cell r="BU274">
            <v>136</v>
          </cell>
          <cell r="BV274">
            <v>0</v>
          </cell>
          <cell r="BW274">
            <v>0</v>
          </cell>
          <cell r="BX274">
            <v>2672</v>
          </cell>
          <cell r="BY274">
            <v>306</v>
          </cell>
          <cell r="BZ274">
            <v>6</v>
          </cell>
          <cell r="CA274">
            <v>0</v>
          </cell>
          <cell r="CB274">
            <v>85</v>
          </cell>
          <cell r="CC274">
            <v>0</v>
          </cell>
          <cell r="CD274">
            <v>0</v>
          </cell>
          <cell r="CE274">
            <v>48</v>
          </cell>
          <cell r="CF274">
            <v>145</v>
          </cell>
          <cell r="CG274">
            <v>0</v>
          </cell>
          <cell r="CH274">
            <v>0</v>
          </cell>
          <cell r="CI274">
            <v>0</v>
          </cell>
          <cell r="CJ274">
            <v>584</v>
          </cell>
          <cell r="CK274">
            <v>0</v>
          </cell>
          <cell r="CL274">
            <v>50</v>
          </cell>
        </row>
        <row r="275">
          <cell r="A275" t="str">
            <v>5104020101.101</v>
          </cell>
          <cell r="B275" t="str">
            <v>ค่าไฟฟ้า</v>
          </cell>
          <cell r="C275">
            <v>17838918.120000001</v>
          </cell>
          <cell r="D275">
            <v>2631732.58</v>
          </cell>
          <cell r="E275">
            <v>2156740.8199999998</v>
          </cell>
          <cell r="F275">
            <v>1184284.04</v>
          </cell>
          <cell r="G275">
            <v>892797.51</v>
          </cell>
          <cell r="H275">
            <v>1888850.76</v>
          </cell>
          <cell r="I275">
            <v>1396657.68</v>
          </cell>
          <cell r="J275">
            <v>2932156.37</v>
          </cell>
          <cell r="K275">
            <v>1298563.5900000001</v>
          </cell>
          <cell r="L275">
            <v>1604676.06</v>
          </cell>
          <cell r="M275">
            <v>4320096.9400000004</v>
          </cell>
          <cell r="N275">
            <v>239068.93</v>
          </cell>
          <cell r="O275">
            <v>9681458.5899999999</v>
          </cell>
          <cell r="P275">
            <v>2327825.88</v>
          </cell>
          <cell r="Q275">
            <v>2499311.46</v>
          </cell>
          <cell r="R275">
            <v>3902619.58</v>
          </cell>
          <cell r="S275">
            <v>1919777.79</v>
          </cell>
          <cell r="T275">
            <v>2265696.02</v>
          </cell>
          <cell r="U275">
            <v>2030588.1</v>
          </cell>
          <cell r="V275">
            <v>766985.12</v>
          </cell>
          <cell r="W275">
            <v>19321320.73</v>
          </cell>
          <cell r="X275">
            <v>1277009.06</v>
          </cell>
          <cell r="Y275">
            <v>2376341</v>
          </cell>
          <cell r="Z275">
            <v>1866321.74</v>
          </cell>
          <cell r="AA275">
            <v>731233.68</v>
          </cell>
          <cell r="AB275">
            <v>861492.86</v>
          </cell>
          <cell r="AC275">
            <v>1376829.85</v>
          </cell>
          <cell r="AD275">
            <v>4004196.84</v>
          </cell>
          <cell r="AE275">
            <v>1519565.93</v>
          </cell>
          <cell r="AF275">
            <v>1031222.93</v>
          </cell>
          <cell r="AG275">
            <v>1747468.13</v>
          </cell>
          <cell r="AH275">
            <v>2131536.2999999998</v>
          </cell>
          <cell r="AI275">
            <v>1152209.69</v>
          </cell>
          <cell r="AJ275">
            <v>769696.21</v>
          </cell>
          <cell r="AK275">
            <v>26040204.23</v>
          </cell>
          <cell r="AL275">
            <v>1698217.98</v>
          </cell>
          <cell r="AM275">
            <v>1596982.94</v>
          </cell>
          <cell r="AN275">
            <v>3591423.58</v>
          </cell>
          <cell r="AO275">
            <v>3334411.64</v>
          </cell>
          <cell r="AP275">
            <v>2206379.42</v>
          </cell>
          <cell r="AQ275">
            <v>530878.28</v>
          </cell>
          <cell r="AR275">
            <v>6461314.3499999996</v>
          </cell>
          <cell r="AS275">
            <v>1786779.23</v>
          </cell>
          <cell r="AT275">
            <v>3394536.24</v>
          </cell>
          <cell r="AU275">
            <v>3474726.46</v>
          </cell>
          <cell r="AV275">
            <v>1613693.03</v>
          </cell>
          <cell r="AW275">
            <v>1193026.55</v>
          </cell>
          <cell r="AX275">
            <v>1954618.97</v>
          </cell>
          <cell r="AY275">
            <v>1700634.79</v>
          </cell>
          <cell r="AZ275">
            <v>1460508.59</v>
          </cell>
          <cell r="BA275">
            <v>11405849.949999999</v>
          </cell>
          <cell r="BB275">
            <v>1998359.36</v>
          </cell>
          <cell r="BC275">
            <v>13928393.789999999</v>
          </cell>
          <cell r="BD275">
            <v>3616455.88</v>
          </cell>
          <cell r="BE275">
            <v>1572898.14</v>
          </cell>
          <cell r="BF275">
            <v>1547264.11</v>
          </cell>
          <cell r="BG275">
            <v>11312591.32</v>
          </cell>
          <cell r="BH275">
            <v>954391.47</v>
          </cell>
          <cell r="BI275">
            <v>480883.43</v>
          </cell>
          <cell r="BJ275">
            <v>1064414.6399999999</v>
          </cell>
          <cell r="BK275">
            <v>647907.88</v>
          </cell>
          <cell r="BL275">
            <v>12750114.810000001</v>
          </cell>
          <cell r="BM275">
            <v>3998079.52</v>
          </cell>
          <cell r="BN275">
            <v>2130399.4700000002</v>
          </cell>
          <cell r="BO275">
            <v>3502998.38</v>
          </cell>
          <cell r="BP275">
            <v>2365396.61</v>
          </cell>
          <cell r="BQ275">
            <v>2026428.55</v>
          </cell>
          <cell r="BR275">
            <v>39061321.640000001</v>
          </cell>
          <cell r="BS275">
            <v>2364214.86</v>
          </cell>
          <cell r="BT275">
            <v>2221924.9300000002</v>
          </cell>
          <cell r="BU275">
            <v>9100518.25</v>
          </cell>
          <cell r="BV275">
            <v>832365.23</v>
          </cell>
          <cell r="BW275">
            <v>2003444.3</v>
          </cell>
          <cell r="BX275">
            <v>5436541.9199999999</v>
          </cell>
          <cell r="BY275">
            <v>1565090.24</v>
          </cell>
          <cell r="BZ275">
            <v>1663068.05</v>
          </cell>
          <cell r="CA275">
            <v>2017221.85</v>
          </cell>
          <cell r="CB275">
            <v>2838039.24</v>
          </cell>
          <cell r="CC275">
            <v>4293536.5199999996</v>
          </cell>
          <cell r="CD275">
            <v>2935800.01</v>
          </cell>
          <cell r="CE275">
            <v>4514865.4000000004</v>
          </cell>
          <cell r="CF275">
            <v>1577266.64</v>
          </cell>
          <cell r="CG275">
            <v>1635786.3</v>
          </cell>
          <cell r="CH275">
            <v>1128586.08</v>
          </cell>
          <cell r="CI275">
            <v>1549988.7</v>
          </cell>
          <cell r="CJ275">
            <v>6073871.2300000004</v>
          </cell>
          <cell r="CK275">
            <v>642948.80000000005</v>
          </cell>
          <cell r="CL275">
            <v>631168.1</v>
          </cell>
        </row>
        <row r="276">
          <cell r="A276" t="str">
            <v>5104020103.101</v>
          </cell>
          <cell r="B276" t="str">
            <v>ค่าน้ำประปาและน้ำบาดาล</v>
          </cell>
          <cell r="C276">
            <v>662338.88</v>
          </cell>
          <cell r="D276">
            <v>5290.08</v>
          </cell>
          <cell r="E276">
            <v>8832.75</v>
          </cell>
          <cell r="F276">
            <v>6619.02</v>
          </cell>
          <cell r="G276">
            <v>0</v>
          </cell>
          <cell r="H276">
            <v>4894.18</v>
          </cell>
          <cell r="I276">
            <v>0</v>
          </cell>
          <cell r="J276">
            <v>804892.46</v>
          </cell>
          <cell r="K276">
            <v>708620.2</v>
          </cell>
          <cell r="L276">
            <v>0</v>
          </cell>
          <cell r="M276">
            <v>66583.539999999994</v>
          </cell>
          <cell r="N276">
            <v>0</v>
          </cell>
          <cell r="O276">
            <v>28510.47</v>
          </cell>
          <cell r="P276">
            <v>830728.02</v>
          </cell>
          <cell r="Q276">
            <v>6593.56</v>
          </cell>
          <cell r="R276">
            <v>884</v>
          </cell>
          <cell r="S276">
            <v>705680.64</v>
          </cell>
          <cell r="T276">
            <v>22836.21</v>
          </cell>
          <cell r="U276">
            <v>0</v>
          </cell>
          <cell r="V276">
            <v>0</v>
          </cell>
          <cell r="W276">
            <v>7020178.3499999996</v>
          </cell>
          <cell r="X276">
            <v>27645</v>
          </cell>
          <cell r="Y276">
            <v>20952.810000000001</v>
          </cell>
          <cell r="Z276">
            <v>8988</v>
          </cell>
          <cell r="AA276">
            <v>6420</v>
          </cell>
          <cell r="AB276">
            <v>3295.6</v>
          </cell>
          <cell r="AC276">
            <v>2572.9</v>
          </cell>
          <cell r="AD276">
            <v>604364.51</v>
          </cell>
          <cell r="AE276">
            <v>7085</v>
          </cell>
          <cell r="AF276">
            <v>0</v>
          </cell>
          <cell r="AG276">
            <v>0</v>
          </cell>
          <cell r="AH276">
            <v>601593.31999999995</v>
          </cell>
          <cell r="AI276">
            <v>0</v>
          </cell>
          <cell r="AJ276">
            <v>300</v>
          </cell>
          <cell r="AK276">
            <v>11450511.970000001</v>
          </cell>
          <cell r="AL276">
            <v>64791.37</v>
          </cell>
          <cell r="AM276">
            <v>2948</v>
          </cell>
          <cell r="AN276">
            <v>761856.75</v>
          </cell>
          <cell r="AO276">
            <v>705206.33</v>
          </cell>
          <cell r="AP276">
            <v>1369.6</v>
          </cell>
          <cell r="AQ276">
            <v>0</v>
          </cell>
          <cell r="AR276">
            <v>565216.18999999994</v>
          </cell>
          <cell r="AS276">
            <v>1355</v>
          </cell>
          <cell r="AT276">
            <v>921703.76</v>
          </cell>
          <cell r="AU276">
            <v>0</v>
          </cell>
          <cell r="AV276">
            <v>42770</v>
          </cell>
          <cell r="AW276">
            <v>8774.2099999999991</v>
          </cell>
          <cell r="AX276">
            <v>22600.12</v>
          </cell>
          <cell r="AY276">
            <v>26695.31</v>
          </cell>
          <cell r="AZ276">
            <v>0</v>
          </cell>
          <cell r="BA276">
            <v>3025528.07</v>
          </cell>
          <cell r="BB276">
            <v>0</v>
          </cell>
          <cell r="BC276">
            <v>3037337.09</v>
          </cell>
          <cell r="BD276">
            <v>7996.54</v>
          </cell>
          <cell r="BE276">
            <v>58098.06</v>
          </cell>
          <cell r="BF276">
            <v>66600.56</v>
          </cell>
          <cell r="BG276">
            <v>2697201.06</v>
          </cell>
          <cell r="BH276">
            <v>0</v>
          </cell>
          <cell r="BI276">
            <v>51600.75</v>
          </cell>
          <cell r="BJ276">
            <v>0</v>
          </cell>
          <cell r="BK276">
            <v>0</v>
          </cell>
          <cell r="BL276">
            <v>3908750.32</v>
          </cell>
          <cell r="BM276">
            <v>1143768.05</v>
          </cell>
          <cell r="BN276">
            <v>527578.14</v>
          </cell>
          <cell r="BO276">
            <v>752.64</v>
          </cell>
          <cell r="BP276">
            <v>0</v>
          </cell>
          <cell r="BQ276">
            <v>0</v>
          </cell>
          <cell r="BR276">
            <v>9382013.6300000008</v>
          </cell>
          <cell r="BS276">
            <v>8176.13</v>
          </cell>
          <cell r="BT276">
            <v>7704</v>
          </cell>
          <cell r="BU276">
            <v>2358348.5699999998</v>
          </cell>
          <cell r="BV276">
            <v>10563.68</v>
          </cell>
          <cell r="BW276">
            <v>521978.05</v>
          </cell>
          <cell r="BX276">
            <v>496325.07</v>
          </cell>
          <cell r="BY276">
            <v>4702.4399999999996</v>
          </cell>
          <cell r="BZ276">
            <v>105106</v>
          </cell>
          <cell r="CA276">
            <v>0</v>
          </cell>
          <cell r="CB276">
            <v>54322.93</v>
          </cell>
          <cell r="CC276">
            <v>409656.19</v>
          </cell>
          <cell r="CD276">
            <v>746691.86</v>
          </cell>
          <cell r="CE276">
            <v>586562.68000000005</v>
          </cell>
          <cell r="CF276">
            <v>0</v>
          </cell>
          <cell r="CG276">
            <v>0</v>
          </cell>
          <cell r="CH276">
            <v>0</v>
          </cell>
          <cell r="CI276">
            <v>0</v>
          </cell>
          <cell r="CJ276">
            <v>125988.19</v>
          </cell>
          <cell r="CK276">
            <v>0</v>
          </cell>
          <cell r="CL276">
            <v>0</v>
          </cell>
        </row>
        <row r="277">
          <cell r="A277" t="str">
            <v>5104020105.101</v>
          </cell>
          <cell r="B277" t="str">
            <v>ค่าโทรศัพท์</v>
          </cell>
          <cell r="C277">
            <v>156838.15</v>
          </cell>
          <cell r="D277">
            <v>133745.94</v>
          </cell>
          <cell r="E277">
            <v>42190.1</v>
          </cell>
          <cell r="F277">
            <v>41970.080000000002</v>
          </cell>
          <cell r="G277">
            <v>30505.67</v>
          </cell>
          <cell r="H277">
            <v>104758</v>
          </cell>
          <cell r="I277">
            <v>11021.06</v>
          </cell>
          <cell r="J277">
            <v>35624.910000000003</v>
          </cell>
          <cell r="K277">
            <v>44697.95</v>
          </cell>
          <cell r="L277">
            <v>91562.25</v>
          </cell>
          <cell r="M277">
            <v>94268.14</v>
          </cell>
          <cell r="N277">
            <v>5367.52</v>
          </cell>
          <cell r="O277">
            <v>85689.32</v>
          </cell>
          <cell r="P277">
            <v>92727.66</v>
          </cell>
          <cell r="Q277">
            <v>75159.600000000006</v>
          </cell>
          <cell r="R277">
            <v>0</v>
          </cell>
          <cell r="S277">
            <v>88058.41</v>
          </cell>
          <cell r="T277">
            <v>125273.36</v>
          </cell>
          <cell r="U277">
            <v>119774.57</v>
          </cell>
          <cell r="V277">
            <v>39870.76</v>
          </cell>
          <cell r="W277">
            <v>109346.63</v>
          </cell>
          <cell r="X277">
            <v>21689.08</v>
          </cell>
          <cell r="Y277">
            <v>12890.33</v>
          </cell>
          <cell r="Z277">
            <v>45464.87</v>
          </cell>
          <cell r="AA277">
            <v>32686.65</v>
          </cell>
          <cell r="AB277">
            <v>66277.8</v>
          </cell>
          <cell r="AC277">
            <v>43213.08</v>
          </cell>
          <cell r="AD277">
            <v>100327.7</v>
          </cell>
          <cell r="AE277">
            <v>37558.06</v>
          </cell>
          <cell r="AF277">
            <v>92908.67</v>
          </cell>
          <cell r="AG277">
            <v>39664.71</v>
          </cell>
          <cell r="AH277">
            <v>122935.42</v>
          </cell>
          <cell r="AI277">
            <v>47747.26</v>
          </cell>
          <cell r="AJ277">
            <v>79431</v>
          </cell>
          <cell r="AK277">
            <v>1068064.82</v>
          </cell>
          <cell r="AL277">
            <v>53052.55</v>
          </cell>
          <cell r="AM277">
            <v>48105.2</v>
          </cell>
          <cell r="AN277">
            <v>150906.72</v>
          </cell>
          <cell r="AO277">
            <v>190226.99</v>
          </cell>
          <cell r="AP277">
            <v>183293.1</v>
          </cell>
          <cell r="AQ277">
            <v>30845.19</v>
          </cell>
          <cell r="AR277">
            <v>105714.93</v>
          </cell>
          <cell r="AS277">
            <v>104672.07</v>
          </cell>
          <cell r="AT277">
            <v>126337.91</v>
          </cell>
          <cell r="AU277">
            <v>69114.7</v>
          </cell>
          <cell r="AV277">
            <v>88164.82</v>
          </cell>
          <cell r="AW277">
            <v>57296.5</v>
          </cell>
          <cell r="AX277">
            <v>70956.94</v>
          </cell>
          <cell r="AY277">
            <v>135538.93</v>
          </cell>
          <cell r="AZ277">
            <v>19327.169999999998</v>
          </cell>
          <cell r="BA277">
            <v>295633.09999999998</v>
          </cell>
          <cell r="BB277">
            <v>96933.3</v>
          </cell>
          <cell r="BC277">
            <v>689370.49</v>
          </cell>
          <cell r="BD277">
            <v>180243.93</v>
          </cell>
          <cell r="BE277">
            <v>67027.69</v>
          </cell>
          <cell r="BF277">
            <v>106158.39</v>
          </cell>
          <cell r="BG277">
            <v>254691.14</v>
          </cell>
          <cell r="BH277">
            <v>65085.88</v>
          </cell>
          <cell r="BI277">
            <v>25095.81</v>
          </cell>
          <cell r="BJ277">
            <v>89095.66</v>
          </cell>
          <cell r="BK277">
            <v>78938.58</v>
          </cell>
          <cell r="BL277">
            <v>573493.01</v>
          </cell>
          <cell r="BM277">
            <v>195118.64</v>
          </cell>
          <cell r="BN277">
            <v>69499.06</v>
          </cell>
          <cell r="BO277">
            <v>319340.23</v>
          </cell>
          <cell r="BP277">
            <v>126801.08</v>
          </cell>
          <cell r="BQ277">
            <v>74701.899999999994</v>
          </cell>
          <cell r="BR277">
            <v>1298697.3999999999</v>
          </cell>
          <cell r="BS277">
            <v>138427.10999999999</v>
          </cell>
          <cell r="BT277">
            <v>77969.53</v>
          </cell>
          <cell r="BU277">
            <v>181019.89</v>
          </cell>
          <cell r="BV277">
            <v>25261.13</v>
          </cell>
          <cell r="BW277">
            <v>98521.78</v>
          </cell>
          <cell r="BX277">
            <v>149454.35999999999</v>
          </cell>
          <cell r="BY277">
            <v>99779.35</v>
          </cell>
          <cell r="BZ277">
            <v>31047.11</v>
          </cell>
          <cell r="CA277">
            <v>40661.26</v>
          </cell>
          <cell r="CB277">
            <v>239570.18</v>
          </cell>
          <cell r="CC277">
            <v>232724.49</v>
          </cell>
          <cell r="CD277">
            <v>136149.76999999999</v>
          </cell>
          <cell r="CE277">
            <v>215501.03</v>
          </cell>
          <cell r="CF277">
            <v>41186.980000000003</v>
          </cell>
          <cell r="CG277">
            <v>54612.91</v>
          </cell>
          <cell r="CH277">
            <v>92927.08</v>
          </cell>
          <cell r="CI277">
            <v>87145.67</v>
          </cell>
          <cell r="CJ277">
            <v>237879.41</v>
          </cell>
          <cell r="CK277">
            <v>39037.410000000003</v>
          </cell>
          <cell r="CL277">
            <v>13493.73</v>
          </cell>
        </row>
        <row r="278">
          <cell r="A278" t="str">
            <v>5104020106.101</v>
          </cell>
          <cell r="B278" t="str">
            <v>ค่าบริการสื่อสารและโทรคมนาคม</v>
          </cell>
          <cell r="C278">
            <v>602991.16</v>
          </cell>
          <cell r="D278">
            <v>19881.3</v>
          </cell>
          <cell r="E278">
            <v>151103.26</v>
          </cell>
          <cell r="F278">
            <v>39911</v>
          </cell>
          <cell r="G278">
            <v>38520</v>
          </cell>
          <cell r="H278">
            <v>0</v>
          </cell>
          <cell r="I278">
            <v>39675.599999999999</v>
          </cell>
          <cell r="J278">
            <v>30392.78</v>
          </cell>
          <cell r="K278">
            <v>101474.9</v>
          </cell>
          <cell r="L278">
            <v>74541.38</v>
          </cell>
          <cell r="M278">
            <v>134927</v>
          </cell>
          <cell r="N278">
            <v>21366.83</v>
          </cell>
          <cell r="O278">
            <v>80643.28</v>
          </cell>
          <cell r="P278">
            <v>127972</v>
          </cell>
          <cell r="Q278">
            <v>121081.19</v>
          </cell>
          <cell r="R278">
            <v>277418.82</v>
          </cell>
          <cell r="S278">
            <v>245165</v>
          </cell>
          <cell r="T278">
            <v>79608</v>
          </cell>
          <cell r="U278">
            <v>0</v>
          </cell>
          <cell r="V278">
            <v>77757.08</v>
          </cell>
          <cell r="W278">
            <v>332417.96999999997</v>
          </cell>
          <cell r="X278">
            <v>25565.88</v>
          </cell>
          <cell r="Y278">
            <v>226594.2</v>
          </cell>
          <cell r="Z278">
            <v>68640</v>
          </cell>
          <cell r="AA278">
            <v>73776</v>
          </cell>
          <cell r="AB278">
            <v>23700</v>
          </cell>
          <cell r="AC278">
            <v>11760</v>
          </cell>
          <cell r="AD278">
            <v>125734.21</v>
          </cell>
          <cell r="AE278">
            <v>28380.12</v>
          </cell>
          <cell r="AF278">
            <v>14110.15</v>
          </cell>
          <cell r="AG278">
            <v>51711.97</v>
          </cell>
          <cell r="AH278">
            <v>10860</v>
          </cell>
          <cell r="AI278">
            <v>91752</v>
          </cell>
          <cell r="AJ278">
            <v>53964.28</v>
          </cell>
          <cell r="AK278">
            <v>377929.01</v>
          </cell>
          <cell r="AL278">
            <v>44940</v>
          </cell>
          <cell r="AM278">
            <v>165590</v>
          </cell>
          <cell r="AN278">
            <v>9501.6</v>
          </cell>
          <cell r="AO278">
            <v>32936.559999999998</v>
          </cell>
          <cell r="AP278">
            <v>60990</v>
          </cell>
          <cell r="AQ278">
            <v>67410</v>
          </cell>
          <cell r="AR278">
            <v>243060.74</v>
          </cell>
          <cell r="AS278">
            <v>123799</v>
          </cell>
          <cell r="AT278">
            <v>156012</v>
          </cell>
          <cell r="AU278">
            <v>197923.08</v>
          </cell>
          <cell r="AV278">
            <v>28248</v>
          </cell>
          <cell r="AW278">
            <v>19260</v>
          </cell>
          <cell r="AX278">
            <v>64200</v>
          </cell>
          <cell r="AY278">
            <v>0</v>
          </cell>
          <cell r="AZ278">
            <v>55781.25</v>
          </cell>
          <cell r="BA278">
            <v>259225.24</v>
          </cell>
          <cell r="BB278">
            <v>48123.88</v>
          </cell>
          <cell r="BC278">
            <v>195165.1</v>
          </cell>
          <cell r="BD278">
            <v>235215.96</v>
          </cell>
          <cell r="BE278">
            <v>33598</v>
          </cell>
          <cell r="BF278">
            <v>0</v>
          </cell>
          <cell r="BG278">
            <v>482547.35</v>
          </cell>
          <cell r="BH278">
            <v>0</v>
          </cell>
          <cell r="BI278">
            <v>0</v>
          </cell>
          <cell r="BJ278">
            <v>37450</v>
          </cell>
          <cell r="BK278">
            <v>32100</v>
          </cell>
          <cell r="BL278">
            <v>575763.46</v>
          </cell>
          <cell r="BM278">
            <v>124822.99</v>
          </cell>
          <cell r="BN278">
            <v>139956</v>
          </cell>
          <cell r="BO278">
            <v>0</v>
          </cell>
          <cell r="BP278">
            <v>70587.899999999994</v>
          </cell>
          <cell r="BQ278">
            <v>13910</v>
          </cell>
          <cell r="BR278">
            <v>433864.65</v>
          </cell>
          <cell r="BS278">
            <v>153829.66</v>
          </cell>
          <cell r="BT278">
            <v>25680</v>
          </cell>
          <cell r="BU278">
            <v>160613.15</v>
          </cell>
          <cell r="BV278">
            <v>37706.800000000003</v>
          </cell>
          <cell r="BW278">
            <v>208596</v>
          </cell>
          <cell r="BX278">
            <v>202538.16</v>
          </cell>
          <cell r="BY278">
            <v>47833.8</v>
          </cell>
          <cell r="BZ278">
            <v>122523.09</v>
          </cell>
          <cell r="CA278">
            <v>80249.02</v>
          </cell>
          <cell r="CB278">
            <v>45051.01</v>
          </cell>
          <cell r="CC278">
            <v>120696</v>
          </cell>
          <cell r="CD278">
            <v>75241.52</v>
          </cell>
          <cell r="CE278">
            <v>7992.9</v>
          </cell>
          <cell r="CF278">
            <v>84089.16</v>
          </cell>
          <cell r="CG278">
            <v>48566.46</v>
          </cell>
          <cell r="CH278">
            <v>84037.8</v>
          </cell>
          <cell r="CI278">
            <v>32834.15</v>
          </cell>
          <cell r="CJ278">
            <v>247672.6</v>
          </cell>
          <cell r="CK278">
            <v>82455.58</v>
          </cell>
          <cell r="CL278">
            <v>43939.59</v>
          </cell>
        </row>
        <row r="279">
          <cell r="A279" t="str">
            <v>5104020107.101</v>
          </cell>
          <cell r="B279" t="str">
            <v>ค่าไปรษณีย์และขนส่ง</v>
          </cell>
          <cell r="C279">
            <v>189362</v>
          </cell>
          <cell r="D279">
            <v>14669</v>
          </cell>
          <cell r="E279">
            <v>21556</v>
          </cell>
          <cell r="F279">
            <v>22981</v>
          </cell>
          <cell r="G279">
            <v>2835</v>
          </cell>
          <cell r="H279">
            <v>33481</v>
          </cell>
          <cell r="I279">
            <v>8500</v>
          </cell>
          <cell r="J279">
            <v>18221</v>
          </cell>
          <cell r="K279">
            <v>16359</v>
          </cell>
          <cell r="L279">
            <v>17290</v>
          </cell>
          <cell r="M279">
            <v>29807</v>
          </cell>
          <cell r="N279">
            <v>6000</v>
          </cell>
          <cell r="O279">
            <v>86120</v>
          </cell>
          <cell r="P279">
            <v>15470</v>
          </cell>
          <cell r="Q279">
            <v>36324.699999999997</v>
          </cell>
          <cell r="R279">
            <v>55887.24</v>
          </cell>
          <cell r="S279">
            <v>15300</v>
          </cell>
          <cell r="T279">
            <v>22881</v>
          </cell>
          <cell r="U279">
            <v>17297</v>
          </cell>
          <cell r="V279">
            <v>0</v>
          </cell>
          <cell r="W279">
            <v>155050</v>
          </cell>
          <cell r="X279">
            <v>6518</v>
          </cell>
          <cell r="Y279">
            <v>6453</v>
          </cell>
          <cell r="Z279">
            <v>21755</v>
          </cell>
          <cell r="AA279">
            <v>8978</v>
          </cell>
          <cell r="AB279">
            <v>9689</v>
          </cell>
          <cell r="AC279">
            <v>6731</v>
          </cell>
          <cell r="AD279">
            <v>26525</v>
          </cell>
          <cell r="AE279">
            <v>15685</v>
          </cell>
          <cell r="AF279">
            <v>6470</v>
          </cell>
          <cell r="AG279">
            <v>8764</v>
          </cell>
          <cell r="AH279">
            <v>61188</v>
          </cell>
          <cell r="AI279">
            <v>6045.82</v>
          </cell>
          <cell r="AJ279">
            <v>23684</v>
          </cell>
          <cell r="AK279">
            <v>369802</v>
          </cell>
          <cell r="AL279">
            <v>0</v>
          </cell>
          <cell r="AM279">
            <v>21534</v>
          </cell>
          <cell r="AN279">
            <v>122674</v>
          </cell>
          <cell r="AO279">
            <v>52570</v>
          </cell>
          <cell r="AP279">
            <v>24744</v>
          </cell>
          <cell r="AQ279">
            <v>6386</v>
          </cell>
          <cell r="AR279">
            <v>25419</v>
          </cell>
          <cell r="AS279">
            <v>11127</v>
          </cell>
          <cell r="AT279">
            <v>28311</v>
          </cell>
          <cell r="AU279">
            <v>400</v>
          </cell>
          <cell r="AV279">
            <v>0</v>
          </cell>
          <cell r="AW279">
            <v>0</v>
          </cell>
          <cell r="AX279">
            <v>10039</v>
          </cell>
          <cell r="AY279">
            <v>0</v>
          </cell>
          <cell r="AZ279">
            <v>3562.32</v>
          </cell>
          <cell r="BA279">
            <v>136180</v>
          </cell>
          <cell r="BB279">
            <v>5594</v>
          </cell>
          <cell r="BC279">
            <v>251827</v>
          </cell>
          <cell r="BD279">
            <v>18933</v>
          </cell>
          <cell r="BE279">
            <v>18414</v>
          </cell>
          <cell r="BF279">
            <v>0</v>
          </cell>
          <cell r="BG279">
            <v>183050.3</v>
          </cell>
          <cell r="BH279">
            <v>0</v>
          </cell>
          <cell r="BI279">
            <v>4646</v>
          </cell>
          <cell r="BJ279">
            <v>5095</v>
          </cell>
          <cell r="BK279">
            <v>3598</v>
          </cell>
          <cell r="BL279">
            <v>102857</v>
          </cell>
          <cell r="BM279">
            <v>11907</v>
          </cell>
          <cell r="BN279">
            <v>16847</v>
          </cell>
          <cell r="BO279">
            <v>34674</v>
          </cell>
          <cell r="BP279">
            <v>0</v>
          </cell>
          <cell r="BQ279">
            <v>29118</v>
          </cell>
          <cell r="BR279">
            <v>434863</v>
          </cell>
          <cell r="BS279">
            <v>0</v>
          </cell>
          <cell r="BT279">
            <v>4317</v>
          </cell>
          <cell r="BU279">
            <v>75330</v>
          </cell>
          <cell r="BV279">
            <v>2437</v>
          </cell>
          <cell r="BW279">
            <v>11147.22</v>
          </cell>
          <cell r="BX279">
            <v>24312</v>
          </cell>
          <cell r="BY279">
            <v>6112</v>
          </cell>
          <cell r="BZ279">
            <v>0</v>
          </cell>
          <cell r="CA279">
            <v>2116</v>
          </cell>
          <cell r="CB279">
            <v>10614.9</v>
          </cell>
          <cell r="CC279">
            <v>21844</v>
          </cell>
          <cell r="CD279">
            <v>0</v>
          </cell>
          <cell r="CE279">
            <v>10606</v>
          </cell>
          <cell r="CF279">
            <v>4940.34</v>
          </cell>
          <cell r="CG279">
            <v>2884</v>
          </cell>
          <cell r="CH279">
            <v>0</v>
          </cell>
          <cell r="CI279">
            <v>1693.94</v>
          </cell>
          <cell r="CJ279">
            <v>46622</v>
          </cell>
          <cell r="CK279">
            <v>2660</v>
          </cell>
          <cell r="CL279">
            <v>1336</v>
          </cell>
        </row>
        <row r="280">
          <cell r="A280" t="str">
            <v>5104030202.101</v>
          </cell>
          <cell r="B280" t="str">
            <v>ค่าจ้างที่ปรึกษา</v>
          </cell>
          <cell r="C280">
            <v>0</v>
          </cell>
          <cell r="D280">
            <v>120000</v>
          </cell>
          <cell r="E280">
            <v>0</v>
          </cell>
          <cell r="F280">
            <v>29100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65000</v>
          </cell>
          <cell r="AI280">
            <v>55350</v>
          </cell>
          <cell r="AJ280">
            <v>0</v>
          </cell>
          <cell r="AK280">
            <v>62400</v>
          </cell>
          <cell r="AL280">
            <v>0</v>
          </cell>
          <cell r="AM280">
            <v>0</v>
          </cell>
          <cell r="AN280">
            <v>118900</v>
          </cell>
          <cell r="AO280">
            <v>0</v>
          </cell>
          <cell r="AP280">
            <v>0</v>
          </cell>
          <cell r="AQ280">
            <v>0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0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2765898.4</v>
          </cell>
          <cell r="BH280">
            <v>0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17350</v>
          </cell>
          <cell r="BP280">
            <v>0</v>
          </cell>
          <cell r="BQ280">
            <v>0</v>
          </cell>
          <cell r="BR280">
            <v>3390000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43800</v>
          </cell>
          <cell r="BZ280">
            <v>0</v>
          </cell>
          <cell r="CA280">
            <v>0</v>
          </cell>
          <cell r="CB280">
            <v>21300</v>
          </cell>
          <cell r="CC280">
            <v>0</v>
          </cell>
          <cell r="CD280">
            <v>8200</v>
          </cell>
          <cell r="CE280">
            <v>28460</v>
          </cell>
          <cell r="CF280">
            <v>0</v>
          </cell>
          <cell r="CG280">
            <v>3000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</row>
        <row r="281">
          <cell r="A281" t="str">
            <v>5104030203.101</v>
          </cell>
          <cell r="B281" t="str">
            <v>ค่าเบี้ยประกันภัย</v>
          </cell>
          <cell r="C281">
            <v>233996.68</v>
          </cell>
          <cell r="D281">
            <v>0</v>
          </cell>
          <cell r="E281">
            <v>47578.46</v>
          </cell>
          <cell r="F281">
            <v>51549.75</v>
          </cell>
          <cell r="G281">
            <v>47600</v>
          </cell>
          <cell r="H281">
            <v>0</v>
          </cell>
          <cell r="I281">
            <v>87186.81</v>
          </cell>
          <cell r="J281">
            <v>0</v>
          </cell>
          <cell r="K281">
            <v>43315.54</v>
          </cell>
          <cell r="L281">
            <v>122416.24</v>
          </cell>
          <cell r="M281">
            <v>61048.480000000003</v>
          </cell>
          <cell r="N281">
            <v>0</v>
          </cell>
          <cell r="O281">
            <v>154452.35999999999</v>
          </cell>
          <cell r="P281">
            <v>50928.79</v>
          </cell>
          <cell r="Q281">
            <v>256163.52</v>
          </cell>
          <cell r="R281">
            <v>165728.01999999999</v>
          </cell>
          <cell r="S281">
            <v>0</v>
          </cell>
          <cell r="T281">
            <v>82161.02</v>
          </cell>
          <cell r="U281">
            <v>69183.44</v>
          </cell>
          <cell r="V281">
            <v>0</v>
          </cell>
          <cell r="W281">
            <v>139895.76</v>
          </cell>
          <cell r="X281">
            <v>53939.98</v>
          </cell>
          <cell r="Y281">
            <v>79720.539999999994</v>
          </cell>
          <cell r="Z281">
            <v>124845.06</v>
          </cell>
          <cell r="AA281">
            <v>73797.899999999994</v>
          </cell>
          <cell r="AB281">
            <v>68581.75</v>
          </cell>
          <cell r="AC281">
            <v>83030.22</v>
          </cell>
          <cell r="AD281">
            <v>226686.99</v>
          </cell>
          <cell r="AE281">
            <v>97842.75</v>
          </cell>
          <cell r="AF281">
            <v>51915.33</v>
          </cell>
          <cell r="AG281">
            <v>95071.23</v>
          </cell>
          <cell r="AH281">
            <v>111174.49</v>
          </cell>
          <cell r="AI281">
            <v>55140.68</v>
          </cell>
          <cell r="AJ281">
            <v>73302.710000000006</v>
          </cell>
          <cell r="AK281">
            <v>196943.61</v>
          </cell>
          <cell r="AL281">
            <v>132137.51</v>
          </cell>
          <cell r="AM281">
            <v>87512.09</v>
          </cell>
          <cell r="AN281">
            <v>113149.29</v>
          </cell>
          <cell r="AO281">
            <v>55800.5</v>
          </cell>
          <cell r="AP281">
            <v>96434.82</v>
          </cell>
          <cell r="AQ281">
            <v>53120.15</v>
          </cell>
          <cell r="AR281">
            <v>131050.39</v>
          </cell>
          <cell r="AS281">
            <v>9567.94</v>
          </cell>
          <cell r="AT281">
            <v>124299.76</v>
          </cell>
          <cell r="AU281">
            <v>123249.21</v>
          </cell>
          <cell r="AV281">
            <v>105948.19</v>
          </cell>
          <cell r="AW281">
            <v>57032.07</v>
          </cell>
          <cell r="AX281">
            <v>64293.09</v>
          </cell>
          <cell r="AY281">
            <v>0</v>
          </cell>
          <cell r="AZ281">
            <v>0</v>
          </cell>
          <cell r="BA281">
            <v>0</v>
          </cell>
          <cell r="BB281">
            <v>79501</v>
          </cell>
          <cell r="BC281">
            <v>124977.02</v>
          </cell>
          <cell r="BD281">
            <v>143029.04</v>
          </cell>
          <cell r="BE281">
            <v>0</v>
          </cell>
          <cell r="BF281">
            <v>71820.399999999994</v>
          </cell>
          <cell r="BG281">
            <v>0</v>
          </cell>
          <cell r="BH281">
            <v>41598.199999999997</v>
          </cell>
          <cell r="BI281">
            <v>9822.2800000000007</v>
          </cell>
          <cell r="BJ281">
            <v>0</v>
          </cell>
          <cell r="BK281">
            <v>81531.86</v>
          </cell>
          <cell r="BL281">
            <v>0</v>
          </cell>
          <cell r="BM281">
            <v>135052.44</v>
          </cell>
          <cell r="BN281">
            <v>103679.79</v>
          </cell>
          <cell r="BO281">
            <v>127086.92</v>
          </cell>
          <cell r="BP281">
            <v>109258.77</v>
          </cell>
          <cell r="BQ281">
            <v>0</v>
          </cell>
          <cell r="BR281">
            <v>148922</v>
          </cell>
          <cell r="BS281">
            <v>0</v>
          </cell>
          <cell r="BT281">
            <v>41105</v>
          </cell>
          <cell r="BU281">
            <v>101091.39</v>
          </cell>
          <cell r="BV281">
            <v>23660.53</v>
          </cell>
          <cell r="BW281">
            <v>60220.76</v>
          </cell>
          <cell r="BX281">
            <v>58885</v>
          </cell>
          <cell r="BY281">
            <v>12825</v>
          </cell>
          <cell r="BZ281">
            <v>115048</v>
          </cell>
          <cell r="CA281">
            <v>52980</v>
          </cell>
          <cell r="CB281">
            <v>31416.93</v>
          </cell>
          <cell r="CC281">
            <v>145700</v>
          </cell>
          <cell r="CD281">
            <v>35575.18</v>
          </cell>
          <cell r="CE281">
            <v>43346</v>
          </cell>
          <cell r="CF281">
            <v>0</v>
          </cell>
          <cell r="CG281">
            <v>0</v>
          </cell>
          <cell r="CH281">
            <v>137349.98000000001</v>
          </cell>
          <cell r="CI281">
            <v>67292.03</v>
          </cell>
          <cell r="CJ281">
            <v>64420</v>
          </cell>
          <cell r="CK281">
            <v>39866.120000000003</v>
          </cell>
          <cell r="CL281">
            <v>41158.25</v>
          </cell>
        </row>
        <row r="282">
          <cell r="A282" t="str">
            <v>5104030205.101</v>
          </cell>
          <cell r="B282" t="str">
            <v>ยาใช้ไป</v>
          </cell>
          <cell r="C282">
            <v>110988461.23999999</v>
          </cell>
          <cell r="D282">
            <v>7346124.7599999998</v>
          </cell>
          <cell r="E282">
            <v>4894933.21</v>
          </cell>
          <cell r="F282">
            <v>6978787.4199999999</v>
          </cell>
          <cell r="G282">
            <v>4200426.91</v>
          </cell>
          <cell r="H282">
            <v>13144814.68</v>
          </cell>
          <cell r="I282">
            <v>10979979.91</v>
          </cell>
          <cell r="J282">
            <v>16953099.93</v>
          </cell>
          <cell r="K282">
            <v>5832081.04</v>
          </cell>
          <cell r="L282">
            <v>10380870.640000001</v>
          </cell>
          <cell r="M282">
            <v>22330106.789999999</v>
          </cell>
          <cell r="N282">
            <v>2961208.59</v>
          </cell>
          <cell r="O282">
            <v>60041846.259999998</v>
          </cell>
          <cell r="P282">
            <v>8917891.6400000006</v>
          </cell>
          <cell r="Q282">
            <v>10328450.210000001</v>
          </cell>
          <cell r="R282">
            <v>20665233.640000001</v>
          </cell>
          <cell r="S282">
            <v>6140757.4000000004</v>
          </cell>
          <cell r="T282">
            <v>11547998.48</v>
          </cell>
          <cell r="U282">
            <v>8285559.0499999998</v>
          </cell>
          <cell r="V282">
            <v>3432050.66</v>
          </cell>
          <cell r="W282">
            <v>199541022.84</v>
          </cell>
          <cell r="X282">
            <v>4702679.95</v>
          </cell>
          <cell r="Y282">
            <v>14943084.5</v>
          </cell>
          <cell r="Z282">
            <v>9299635.5800000001</v>
          </cell>
          <cell r="AA282">
            <v>2760668.8</v>
          </cell>
          <cell r="AB282">
            <v>4860212.8600000003</v>
          </cell>
          <cell r="AC282">
            <v>8304561.1299999999</v>
          </cell>
          <cell r="AD282">
            <v>21581103.359999999</v>
          </cell>
          <cell r="AE282">
            <v>5884788.6600000001</v>
          </cell>
          <cell r="AF282">
            <v>4387366.22</v>
          </cell>
          <cell r="AG282">
            <v>8300832.0800000001</v>
          </cell>
          <cell r="AH282">
            <v>19975007.289999999</v>
          </cell>
          <cell r="AI282">
            <v>6051194.1699999999</v>
          </cell>
          <cell r="AJ282">
            <v>5067393.7</v>
          </cell>
          <cell r="AK282">
            <v>406150203.88999999</v>
          </cell>
          <cell r="AL282">
            <v>5897556.5300000003</v>
          </cell>
          <cell r="AM282">
            <v>5015957.07</v>
          </cell>
          <cell r="AN282">
            <v>25009180.109999999</v>
          </cell>
          <cell r="AO282">
            <v>15285744.93</v>
          </cell>
          <cell r="AP282">
            <v>9300454.3200000003</v>
          </cell>
          <cell r="AQ282">
            <v>2190734.69</v>
          </cell>
          <cell r="AR282">
            <v>30621377.760000002</v>
          </cell>
          <cell r="AS282">
            <v>7176114.5899999999</v>
          </cell>
          <cell r="AT282">
            <v>19940668.02</v>
          </cell>
          <cell r="AU282">
            <v>16585893.32</v>
          </cell>
          <cell r="AV282">
            <v>5882089.9500000002</v>
          </cell>
          <cell r="AW282">
            <v>4205561.75</v>
          </cell>
          <cell r="AX282">
            <v>7437580.7699999996</v>
          </cell>
          <cell r="AY282">
            <v>8304169.7300000004</v>
          </cell>
          <cell r="AZ282">
            <v>4787936.58</v>
          </cell>
          <cell r="BA282">
            <v>72973237.870000005</v>
          </cell>
          <cell r="BB282">
            <v>5718510.4000000004</v>
          </cell>
          <cell r="BC282">
            <v>202703505.15000001</v>
          </cell>
          <cell r="BD282">
            <v>23998389.890000001</v>
          </cell>
          <cell r="BE282">
            <v>5560347.6299999999</v>
          </cell>
          <cell r="BF282">
            <v>4440425.1100000003</v>
          </cell>
          <cell r="BG282">
            <v>70358331.930000007</v>
          </cell>
          <cell r="BH282">
            <v>4099448.44</v>
          </cell>
          <cell r="BI282">
            <v>1521288.1</v>
          </cell>
          <cell r="BJ282">
            <v>4585788.83</v>
          </cell>
          <cell r="BK282">
            <v>3206991.62</v>
          </cell>
          <cell r="BL282">
            <v>91617532.859999999</v>
          </cell>
          <cell r="BM282">
            <v>16685755.630000001</v>
          </cell>
          <cell r="BN282">
            <v>10664313.59</v>
          </cell>
          <cell r="BO282">
            <v>24420686.02</v>
          </cell>
          <cell r="BP282">
            <v>13390457.029999999</v>
          </cell>
          <cell r="BQ282">
            <v>7329736.1200000001</v>
          </cell>
          <cell r="BR282">
            <v>647918206.82000005</v>
          </cell>
          <cell r="BS282">
            <v>12479930.99</v>
          </cell>
          <cell r="BT282">
            <v>7256684.0700000003</v>
          </cell>
          <cell r="BU282">
            <v>51961810.200000003</v>
          </cell>
          <cell r="BV282">
            <v>1334311.44</v>
          </cell>
          <cell r="BW282">
            <v>8690697.75</v>
          </cell>
          <cell r="BX282">
            <v>32358765.640000001</v>
          </cell>
          <cell r="BY282">
            <v>5309167.49</v>
          </cell>
          <cell r="BZ282">
            <v>5200506.7300000004</v>
          </cell>
          <cell r="CA282">
            <v>8261776.2400000002</v>
          </cell>
          <cell r="CB282">
            <v>8849265.3399999999</v>
          </cell>
          <cell r="CC282">
            <v>23425214.300000001</v>
          </cell>
          <cell r="CD282">
            <v>9458660.2400000002</v>
          </cell>
          <cell r="CE282">
            <v>18159474.32</v>
          </cell>
          <cell r="CF282">
            <v>4070506.69</v>
          </cell>
          <cell r="CG282">
            <v>5093854.18</v>
          </cell>
          <cell r="CH282">
            <v>4662453.17</v>
          </cell>
          <cell r="CI282">
            <v>5271649.47</v>
          </cell>
          <cell r="CJ282">
            <v>21560549.02</v>
          </cell>
          <cell r="CK282">
            <v>2237837.33</v>
          </cell>
          <cell r="CL282">
            <v>2127871.88</v>
          </cell>
        </row>
        <row r="283">
          <cell r="A283" t="str">
            <v>5104030205.102</v>
          </cell>
          <cell r="B283" t="str">
            <v>วัสดุเภสัชกรรมใช้ไป</v>
          </cell>
          <cell r="C283">
            <v>0</v>
          </cell>
          <cell r="D283">
            <v>0</v>
          </cell>
          <cell r="E283">
            <v>291585.03000000003</v>
          </cell>
          <cell r="F283">
            <v>248250</v>
          </cell>
          <cell r="G283">
            <v>346518</v>
          </cell>
          <cell r="H283">
            <v>3351600.07</v>
          </cell>
          <cell r="I283">
            <v>264760</v>
          </cell>
          <cell r="J283">
            <v>153685</v>
          </cell>
          <cell r="K283">
            <v>0</v>
          </cell>
          <cell r="L283">
            <v>234515</v>
          </cell>
          <cell r="M283">
            <v>0</v>
          </cell>
          <cell r="N283">
            <v>40031</v>
          </cell>
          <cell r="O283">
            <v>1321108.8</v>
          </cell>
          <cell r="P283">
            <v>0</v>
          </cell>
          <cell r="Q283">
            <v>14487.98</v>
          </cell>
          <cell r="R283">
            <v>4650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10631</v>
          </cell>
          <cell r="AB283">
            <v>905001.89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7133.36</v>
          </cell>
          <cell r="AI283">
            <v>0</v>
          </cell>
          <cell r="AJ283">
            <v>0</v>
          </cell>
          <cell r="AK283">
            <v>2794058.06</v>
          </cell>
          <cell r="AL283">
            <v>2708599.79</v>
          </cell>
          <cell r="AM283">
            <v>987579.64</v>
          </cell>
          <cell r="AN283">
            <v>2636200.58</v>
          </cell>
          <cell r="AO283">
            <v>8372017.0700000003</v>
          </cell>
          <cell r="AP283">
            <v>792256.52</v>
          </cell>
          <cell r="AQ283">
            <v>443468.95</v>
          </cell>
          <cell r="AR283">
            <v>1789262.77</v>
          </cell>
          <cell r="AS283">
            <v>580488.02</v>
          </cell>
          <cell r="AT283">
            <v>0</v>
          </cell>
          <cell r="AU283">
            <v>1084800</v>
          </cell>
          <cell r="AV283">
            <v>1440776.25</v>
          </cell>
          <cell r="AW283">
            <v>11860</v>
          </cell>
          <cell r="AX283">
            <v>1586851.92</v>
          </cell>
          <cell r="AY283">
            <v>2271958.9500000002</v>
          </cell>
          <cell r="AZ283">
            <v>0</v>
          </cell>
          <cell r="BA283">
            <v>6865907.9299999997</v>
          </cell>
          <cell r="BB283">
            <v>0</v>
          </cell>
          <cell r="BC283">
            <v>5724988.0999999996</v>
          </cell>
          <cell r="BD283">
            <v>418602.43</v>
          </cell>
          <cell r="BE283">
            <v>118090</v>
          </cell>
          <cell r="BF283">
            <v>93356</v>
          </cell>
          <cell r="BG283">
            <v>2562032.12</v>
          </cell>
          <cell r="BH283">
            <v>0</v>
          </cell>
          <cell r="BI283">
            <v>0</v>
          </cell>
          <cell r="BJ283">
            <v>100167.95</v>
          </cell>
          <cell r="BK283">
            <v>36400</v>
          </cell>
          <cell r="BL283">
            <v>4622087.6399999997</v>
          </cell>
          <cell r="BM283">
            <v>705222.03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45992118.719999999</v>
          </cell>
          <cell r="BS283">
            <v>817784</v>
          </cell>
          <cell r="BT283">
            <v>207600</v>
          </cell>
          <cell r="BU283">
            <v>0</v>
          </cell>
          <cell r="BV283">
            <v>120390</v>
          </cell>
          <cell r="BW283">
            <v>0</v>
          </cell>
          <cell r="BX283">
            <v>0</v>
          </cell>
          <cell r="BY283">
            <v>0</v>
          </cell>
          <cell r="BZ283">
            <v>0</v>
          </cell>
          <cell r="CA283">
            <v>0</v>
          </cell>
          <cell r="CB283">
            <v>0</v>
          </cell>
          <cell r="CC283">
            <v>7950</v>
          </cell>
          <cell r="CD283">
            <v>0</v>
          </cell>
          <cell r="CE283">
            <v>1680880.63</v>
          </cell>
          <cell r="CF283">
            <v>287000</v>
          </cell>
          <cell r="CG283">
            <v>549483.07999999996</v>
          </cell>
          <cell r="CH283">
            <v>416437.29</v>
          </cell>
          <cell r="CI283">
            <v>561377.09</v>
          </cell>
          <cell r="CJ283">
            <v>0</v>
          </cell>
          <cell r="CK283">
            <v>208016.79</v>
          </cell>
          <cell r="CL283">
            <v>100377.68</v>
          </cell>
        </row>
        <row r="284">
          <cell r="A284" t="str">
            <v>5104030205.103</v>
          </cell>
          <cell r="B284" t="str">
            <v>วัสดุทางการแพทย์ทั่วไปใช้ไป</v>
          </cell>
          <cell r="C284">
            <v>51503323.869999997</v>
          </cell>
          <cell r="D284">
            <v>4477637.95</v>
          </cell>
          <cell r="E284">
            <v>1433333.52</v>
          </cell>
          <cell r="F284">
            <v>1684892.21</v>
          </cell>
          <cell r="G284">
            <v>1057593.48</v>
          </cell>
          <cell r="H284">
            <v>1794495.63</v>
          </cell>
          <cell r="I284">
            <v>2534729.65</v>
          </cell>
          <cell r="J284">
            <v>11788178.16</v>
          </cell>
          <cell r="K284">
            <v>1918131.51</v>
          </cell>
          <cell r="L284">
            <v>2259936.33</v>
          </cell>
          <cell r="M284">
            <v>13069245.960000001</v>
          </cell>
          <cell r="N284">
            <v>439745.01</v>
          </cell>
          <cell r="O284">
            <v>28838642.34</v>
          </cell>
          <cell r="P284">
            <v>2459738.58</v>
          </cell>
          <cell r="Q284">
            <v>3435918.71</v>
          </cell>
          <cell r="R284">
            <v>11321965.220000001</v>
          </cell>
          <cell r="S284">
            <v>2840843.45</v>
          </cell>
          <cell r="T284">
            <v>3490035.65</v>
          </cell>
          <cell r="U284">
            <v>2005698.43</v>
          </cell>
          <cell r="V284">
            <v>937233.64</v>
          </cell>
          <cell r="W284">
            <v>96967560.939999998</v>
          </cell>
          <cell r="X284">
            <v>1480935.83</v>
          </cell>
          <cell r="Y284">
            <v>4501031.2</v>
          </cell>
          <cell r="Z284">
            <v>3127016.05</v>
          </cell>
          <cell r="AA284">
            <v>828886.02</v>
          </cell>
          <cell r="AB284">
            <v>469101</v>
          </cell>
          <cell r="AC284">
            <v>3255038.97</v>
          </cell>
          <cell r="AD284">
            <v>8285386.0700000003</v>
          </cell>
          <cell r="AE284">
            <v>3149107.48</v>
          </cell>
          <cell r="AF284">
            <v>2278744.7599999998</v>
          </cell>
          <cell r="AG284">
            <v>2215775.09</v>
          </cell>
          <cell r="AH284">
            <v>5943762.9800000004</v>
          </cell>
          <cell r="AI284">
            <v>2768870.6</v>
          </cell>
          <cell r="AJ284">
            <v>1982961.1</v>
          </cell>
          <cell r="AK284">
            <v>107554684.23</v>
          </cell>
          <cell r="AL284">
            <v>341290</v>
          </cell>
          <cell r="AM284">
            <v>1461814.81</v>
          </cell>
          <cell r="AN284">
            <v>9167452.5</v>
          </cell>
          <cell r="AO284">
            <v>1393646.5</v>
          </cell>
          <cell r="AP284">
            <v>1901715.64</v>
          </cell>
          <cell r="AQ284">
            <v>57310</v>
          </cell>
          <cell r="AR284">
            <v>19049757.739999998</v>
          </cell>
          <cell r="AS284">
            <v>2217390.91</v>
          </cell>
          <cell r="AT284">
            <v>8094765.0599999996</v>
          </cell>
          <cell r="AU284">
            <v>8718125.4700000007</v>
          </cell>
          <cell r="AV284">
            <v>1578941.66</v>
          </cell>
          <cell r="AW284">
            <v>1707456.89</v>
          </cell>
          <cell r="AX284">
            <v>698503.58</v>
          </cell>
          <cell r="AY284">
            <v>1043776.24</v>
          </cell>
          <cell r="AZ284">
            <v>2728881.57</v>
          </cell>
          <cell r="BA284">
            <v>15164038.93</v>
          </cell>
          <cell r="BB284">
            <v>2959424.13</v>
          </cell>
          <cell r="BC284">
            <v>76855746</v>
          </cell>
          <cell r="BD284">
            <v>8240505.9800000004</v>
          </cell>
          <cell r="BE284">
            <v>1231780.79</v>
          </cell>
          <cell r="BF284">
            <v>1502924.49</v>
          </cell>
          <cell r="BG284">
            <v>65762766.979999997</v>
          </cell>
          <cell r="BH284">
            <v>950739.95</v>
          </cell>
          <cell r="BI284">
            <v>350572.04</v>
          </cell>
          <cell r="BJ284">
            <v>1976559.71</v>
          </cell>
          <cell r="BK284">
            <v>1140600.07</v>
          </cell>
          <cell r="BL284">
            <v>49933579.880000003</v>
          </cell>
          <cell r="BM284">
            <v>4270317.75</v>
          </cell>
          <cell r="BN284">
            <v>2871610.32</v>
          </cell>
          <cell r="BO284">
            <v>11506628.6</v>
          </cell>
          <cell r="BP284">
            <v>5005700.8099999996</v>
          </cell>
          <cell r="BQ284">
            <v>6353990.7400000002</v>
          </cell>
          <cell r="BR284">
            <v>313311797.10000002</v>
          </cell>
          <cell r="BS284">
            <v>3935974.37</v>
          </cell>
          <cell r="BT284">
            <v>3124940.79</v>
          </cell>
          <cell r="BU284">
            <v>19678916.719999999</v>
          </cell>
          <cell r="BV284">
            <v>649375.02</v>
          </cell>
          <cell r="BW284">
            <v>2337232</v>
          </cell>
          <cell r="BX284">
            <v>9284185.1999999993</v>
          </cell>
          <cell r="BY284">
            <v>2090852.27</v>
          </cell>
          <cell r="BZ284">
            <v>2226135.66</v>
          </cell>
          <cell r="CA284">
            <v>2695695.31</v>
          </cell>
          <cell r="CB284">
            <v>3609951.02</v>
          </cell>
          <cell r="CC284">
            <v>9247498.7699999996</v>
          </cell>
          <cell r="CD284">
            <v>4011795.7</v>
          </cell>
          <cell r="CE284">
            <v>10559762.470000001</v>
          </cell>
          <cell r="CF284">
            <v>1917522.4</v>
          </cell>
          <cell r="CG284">
            <v>1080714.1399999999</v>
          </cell>
          <cell r="CH284">
            <v>1435224.02</v>
          </cell>
          <cell r="CI284">
            <v>1560285.01</v>
          </cell>
          <cell r="CJ284">
            <v>14130427.789999999</v>
          </cell>
          <cell r="CK284">
            <v>1000644.22</v>
          </cell>
          <cell r="CL284">
            <v>1172565.79</v>
          </cell>
        </row>
        <row r="285">
          <cell r="A285" t="str">
            <v>5104030205.104</v>
          </cell>
          <cell r="B285" t="str">
            <v>วัสดุวิทยาศาสตร์และการแพทย์ใช้ไป</v>
          </cell>
          <cell r="C285">
            <v>25321004.59</v>
          </cell>
          <cell r="D285">
            <v>2998996</v>
          </cell>
          <cell r="E285">
            <v>2348963.7400000002</v>
          </cell>
          <cell r="F285">
            <v>3023343.75</v>
          </cell>
          <cell r="G285">
            <v>1852219</v>
          </cell>
          <cell r="H285">
            <v>2598466.5499999998</v>
          </cell>
          <cell r="I285">
            <v>4285050.1399999997</v>
          </cell>
          <cell r="J285">
            <v>5178796.45</v>
          </cell>
          <cell r="K285">
            <v>3270461.67</v>
          </cell>
          <cell r="L285">
            <v>3487777.01</v>
          </cell>
          <cell r="M285">
            <v>6923899</v>
          </cell>
          <cell r="N285">
            <v>1539870</v>
          </cell>
          <cell r="O285">
            <v>15354134.789999999</v>
          </cell>
          <cell r="P285">
            <v>3744714.49</v>
          </cell>
          <cell r="Q285">
            <v>3149404.6</v>
          </cell>
          <cell r="R285">
            <v>5579672.0499999998</v>
          </cell>
          <cell r="S285">
            <v>2870949.75</v>
          </cell>
          <cell r="T285">
            <v>2275613.6</v>
          </cell>
          <cell r="U285">
            <v>2867880</v>
          </cell>
          <cell r="V285">
            <v>946885</v>
          </cell>
          <cell r="W285">
            <v>31967642.469999999</v>
          </cell>
          <cell r="X285">
            <v>2616922.48</v>
          </cell>
          <cell r="Y285">
            <v>3586393.91</v>
          </cell>
          <cell r="Z285">
            <v>3197882.53</v>
          </cell>
          <cell r="AA285">
            <v>2030608.5</v>
          </cell>
          <cell r="AB285">
            <v>2062394.46</v>
          </cell>
          <cell r="AC285">
            <v>5162227.26</v>
          </cell>
          <cell r="AD285">
            <v>8472572</v>
          </cell>
          <cell r="AE285">
            <v>1960017.98</v>
          </cell>
          <cell r="AF285">
            <v>2595967.54</v>
          </cell>
          <cell r="AG285">
            <v>3853770.9</v>
          </cell>
          <cell r="AH285">
            <v>4715370.05</v>
          </cell>
          <cell r="AI285">
            <v>4078765.19</v>
          </cell>
          <cell r="AJ285">
            <v>1889743.62</v>
          </cell>
          <cell r="AK285">
            <v>50207068.609999999</v>
          </cell>
          <cell r="AL285">
            <v>2349403.6</v>
          </cell>
          <cell r="AM285">
            <v>1947137</v>
          </cell>
          <cell r="AN285">
            <v>6039471.4800000004</v>
          </cell>
          <cell r="AO285">
            <v>9640408.0199999996</v>
          </cell>
          <cell r="AP285">
            <v>4331618.3099999996</v>
          </cell>
          <cell r="AQ285">
            <v>1189226.94</v>
          </cell>
          <cell r="AR285">
            <v>10443289.23</v>
          </cell>
          <cell r="AS285">
            <v>2074880.49</v>
          </cell>
          <cell r="AT285">
            <v>4791314.09</v>
          </cell>
          <cell r="AU285">
            <v>6062445.4100000001</v>
          </cell>
          <cell r="AV285">
            <v>2580378.5499999998</v>
          </cell>
          <cell r="AW285">
            <v>1850682.5</v>
          </cell>
          <cell r="AX285">
            <v>2661999</v>
          </cell>
          <cell r="AY285">
            <v>2695472.25</v>
          </cell>
          <cell r="AZ285">
            <v>2169204.75</v>
          </cell>
          <cell r="BA285">
            <v>23236070.620000001</v>
          </cell>
          <cell r="BB285">
            <v>2257841.2400000002</v>
          </cell>
          <cell r="BC285">
            <v>21420710.469999999</v>
          </cell>
          <cell r="BD285">
            <v>6117532.9699999997</v>
          </cell>
          <cell r="BE285">
            <v>2200325.5</v>
          </cell>
          <cell r="BF285">
            <v>2422055</v>
          </cell>
          <cell r="BG285">
            <v>14876295.189999999</v>
          </cell>
          <cell r="BH285">
            <v>1792229</v>
          </cell>
          <cell r="BI285">
            <v>1054894.22</v>
          </cell>
          <cell r="BJ285">
            <v>2108597.5</v>
          </cell>
          <cell r="BK285">
            <v>436824.93</v>
          </cell>
          <cell r="BL285">
            <v>29551328.960000001</v>
          </cell>
          <cell r="BM285">
            <v>4884803.1500000004</v>
          </cell>
          <cell r="BN285">
            <v>3970328.55</v>
          </cell>
          <cell r="BO285">
            <v>8018115</v>
          </cell>
          <cell r="BP285">
            <v>3964714</v>
          </cell>
          <cell r="BQ285">
            <v>778224.68</v>
          </cell>
          <cell r="BR285">
            <v>77786577.349999994</v>
          </cell>
          <cell r="BS285">
            <v>4412375</v>
          </cell>
          <cell r="BT285">
            <v>3052550.2</v>
          </cell>
          <cell r="BU285">
            <v>16910166.41</v>
          </cell>
          <cell r="BV285">
            <v>672592.45</v>
          </cell>
          <cell r="BW285">
            <v>2792732.91</v>
          </cell>
          <cell r="BX285">
            <v>11918737.800000001</v>
          </cell>
          <cell r="BY285">
            <v>2262027.5</v>
          </cell>
          <cell r="BZ285">
            <v>3153377</v>
          </cell>
          <cell r="CA285">
            <v>2725703.74</v>
          </cell>
          <cell r="CB285">
            <v>3945299</v>
          </cell>
          <cell r="CC285">
            <v>11662548.109999999</v>
          </cell>
          <cell r="CD285">
            <v>4173269.85</v>
          </cell>
          <cell r="CE285">
            <v>7575925.2199999997</v>
          </cell>
          <cell r="CF285">
            <v>1659759.4</v>
          </cell>
          <cell r="CG285">
            <v>2040473.53</v>
          </cell>
          <cell r="CH285">
            <v>1713334.6</v>
          </cell>
          <cell r="CI285">
            <v>1381581.99</v>
          </cell>
          <cell r="CJ285">
            <v>8496990.3900000006</v>
          </cell>
          <cell r="CK285">
            <v>1322881</v>
          </cell>
          <cell r="CL285">
            <v>888359.84</v>
          </cell>
        </row>
        <row r="286">
          <cell r="A286" t="str">
            <v>5104030205.112</v>
          </cell>
          <cell r="B286" t="str">
            <v>วัสดุบริโภคใช้ไป</v>
          </cell>
          <cell r="C286">
            <v>10086666.49</v>
          </cell>
          <cell r="D286">
            <v>356264</v>
          </cell>
          <cell r="E286">
            <v>471304</v>
          </cell>
          <cell r="F286">
            <v>515830</v>
          </cell>
          <cell r="G286">
            <v>155885</v>
          </cell>
          <cell r="H286">
            <v>349974</v>
          </cell>
          <cell r="I286">
            <v>799078.5</v>
          </cell>
          <cell r="J286">
            <v>1193500</v>
          </cell>
          <cell r="K286">
            <v>411720</v>
          </cell>
          <cell r="L286">
            <v>626646.5</v>
          </cell>
          <cell r="M286">
            <v>1498610</v>
          </cell>
          <cell r="N286">
            <v>95832</v>
          </cell>
          <cell r="O286">
            <v>4719983.05</v>
          </cell>
          <cell r="P286">
            <v>779380</v>
          </cell>
          <cell r="Q286">
            <v>964864.5</v>
          </cell>
          <cell r="R286">
            <v>1963658</v>
          </cell>
          <cell r="S286">
            <v>443364.83</v>
          </cell>
          <cell r="T286">
            <v>764613.32</v>
          </cell>
          <cell r="U286">
            <v>472100</v>
          </cell>
          <cell r="V286">
            <v>383020</v>
          </cell>
          <cell r="W286">
            <v>13806841.210000001</v>
          </cell>
          <cell r="X286">
            <v>602215</v>
          </cell>
          <cell r="Y286">
            <v>1695592</v>
          </cell>
          <cell r="Z286">
            <v>1502020</v>
          </cell>
          <cell r="AA286">
            <v>319513</v>
          </cell>
          <cell r="AB286">
            <v>431201</v>
          </cell>
          <cell r="AC286">
            <v>1305734.6000000001</v>
          </cell>
          <cell r="AD286">
            <v>2780120</v>
          </cell>
          <cell r="AE286">
            <v>847214</v>
          </cell>
          <cell r="AF286">
            <v>450559</v>
          </cell>
          <cell r="AG286">
            <v>781872.5</v>
          </cell>
          <cell r="AH286">
            <v>2236203</v>
          </cell>
          <cell r="AI286">
            <v>502756.5</v>
          </cell>
          <cell r="AJ286">
            <v>55379</v>
          </cell>
          <cell r="AK286">
            <v>23631303.190000001</v>
          </cell>
          <cell r="AL286">
            <v>207339</v>
          </cell>
          <cell r="AM286">
            <v>667740</v>
          </cell>
          <cell r="AN286">
            <v>1544209</v>
          </cell>
          <cell r="AO286">
            <v>1477406</v>
          </cell>
          <cell r="AP286">
            <v>763140</v>
          </cell>
          <cell r="AQ286">
            <v>7218</v>
          </cell>
          <cell r="AR286">
            <v>3263659.99</v>
          </cell>
          <cell r="AS286">
            <v>637490</v>
          </cell>
          <cell r="AT286">
            <v>1281434</v>
          </cell>
          <cell r="AU286">
            <v>1839740</v>
          </cell>
          <cell r="AV286">
            <v>742910</v>
          </cell>
          <cell r="AW286">
            <v>656000</v>
          </cell>
          <cell r="AX286">
            <v>23550</v>
          </cell>
          <cell r="AY286">
            <v>493990</v>
          </cell>
          <cell r="AZ286">
            <v>698530</v>
          </cell>
          <cell r="BA286">
            <v>3312139</v>
          </cell>
          <cell r="BB286">
            <v>579680</v>
          </cell>
          <cell r="BC286">
            <v>6019468.2000000002</v>
          </cell>
          <cell r="BD286">
            <v>373873</v>
          </cell>
          <cell r="BE286">
            <v>47200</v>
          </cell>
          <cell r="BF286">
            <v>605250</v>
          </cell>
          <cell r="BG286">
            <v>5323465.5</v>
          </cell>
          <cell r="BH286">
            <v>27873</v>
          </cell>
          <cell r="BI286">
            <v>14335</v>
          </cell>
          <cell r="BJ286">
            <v>40110</v>
          </cell>
          <cell r="BK286">
            <v>22530</v>
          </cell>
          <cell r="BL286">
            <v>5459490.9800000004</v>
          </cell>
          <cell r="BM286">
            <v>1259419</v>
          </cell>
          <cell r="BN286">
            <v>557320</v>
          </cell>
          <cell r="BO286">
            <v>911979</v>
          </cell>
          <cell r="BP286">
            <v>1127551.5</v>
          </cell>
          <cell r="BQ286">
            <v>583591</v>
          </cell>
          <cell r="BR286">
            <v>42567213.979999997</v>
          </cell>
          <cell r="BS286">
            <v>5610</v>
          </cell>
          <cell r="BT286">
            <v>1060165</v>
          </cell>
          <cell r="BU286">
            <v>2712312.1</v>
          </cell>
          <cell r="BV286">
            <v>33420</v>
          </cell>
          <cell r="BW286">
            <v>439357</v>
          </cell>
          <cell r="BX286">
            <v>1734574.9</v>
          </cell>
          <cell r="BY286">
            <v>461930</v>
          </cell>
          <cell r="BZ286">
            <v>386680</v>
          </cell>
          <cell r="CA286">
            <v>377732.5</v>
          </cell>
          <cell r="CB286">
            <v>873670</v>
          </cell>
          <cell r="CC286">
            <v>668090</v>
          </cell>
          <cell r="CD286">
            <v>1686035</v>
          </cell>
          <cell r="CE286">
            <v>903961.75</v>
          </cell>
          <cell r="CF286">
            <v>321452</v>
          </cell>
          <cell r="CG286">
            <v>332104.53000000003</v>
          </cell>
          <cell r="CH286">
            <v>574081</v>
          </cell>
          <cell r="CI286">
            <v>588410</v>
          </cell>
          <cell r="CJ286">
            <v>1855115.3</v>
          </cell>
          <cell r="CK286">
            <v>12180</v>
          </cell>
          <cell r="CL286">
            <v>46391</v>
          </cell>
        </row>
        <row r="287">
          <cell r="A287" t="str">
            <v>5104030205.113</v>
          </cell>
          <cell r="B287" t="str">
            <v>วัสดุเครื่องแต่งกายใช้ไป</v>
          </cell>
          <cell r="C287">
            <v>1394606</v>
          </cell>
          <cell r="D287">
            <v>95300</v>
          </cell>
          <cell r="E287">
            <v>98680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364359</v>
          </cell>
          <cell r="K287">
            <v>22000</v>
          </cell>
          <cell r="L287">
            <v>202936</v>
          </cell>
          <cell r="M287">
            <v>431950</v>
          </cell>
          <cell r="N287">
            <v>0</v>
          </cell>
          <cell r="O287">
            <v>0</v>
          </cell>
          <cell r="P287">
            <v>194165</v>
          </cell>
          <cell r="Q287">
            <v>22200</v>
          </cell>
          <cell r="R287">
            <v>0</v>
          </cell>
          <cell r="S287">
            <v>5500</v>
          </cell>
          <cell r="T287">
            <v>452547.25</v>
          </cell>
          <cell r="U287">
            <v>224600</v>
          </cell>
          <cell r="V287">
            <v>0</v>
          </cell>
          <cell r="W287">
            <v>628645</v>
          </cell>
          <cell r="X287">
            <v>0</v>
          </cell>
          <cell r="Y287">
            <v>759322</v>
          </cell>
          <cell r="Z287">
            <v>20120</v>
          </cell>
          <cell r="AA287">
            <v>38475</v>
          </cell>
          <cell r="AB287">
            <v>295000</v>
          </cell>
          <cell r="AC287">
            <v>172900</v>
          </cell>
          <cell r="AD287">
            <v>75000</v>
          </cell>
          <cell r="AE287">
            <v>0</v>
          </cell>
          <cell r="AF287">
            <v>72220</v>
          </cell>
          <cell r="AG287">
            <v>0</v>
          </cell>
          <cell r="AH287">
            <v>0</v>
          </cell>
          <cell r="AI287">
            <v>251730</v>
          </cell>
          <cell r="AJ287">
            <v>140870</v>
          </cell>
          <cell r="AK287">
            <v>12593858.5</v>
          </cell>
          <cell r="AL287">
            <v>451550</v>
          </cell>
          <cell r="AM287">
            <v>65550</v>
          </cell>
          <cell r="AN287">
            <v>0</v>
          </cell>
          <cell r="AO287">
            <v>351249</v>
          </cell>
          <cell r="AP287">
            <v>312340</v>
          </cell>
          <cell r="AQ287">
            <v>0</v>
          </cell>
          <cell r="AR287">
            <v>1817207</v>
          </cell>
          <cell r="AS287">
            <v>258360</v>
          </cell>
          <cell r="AT287">
            <v>5400</v>
          </cell>
          <cell r="AU287">
            <v>189190</v>
          </cell>
          <cell r="AV287">
            <v>430570</v>
          </cell>
          <cell r="AW287">
            <v>53300</v>
          </cell>
          <cell r="AX287">
            <v>0</v>
          </cell>
          <cell r="AY287">
            <v>200247</v>
          </cell>
          <cell r="AZ287">
            <v>14040</v>
          </cell>
          <cell r="BA287">
            <v>78800</v>
          </cell>
          <cell r="BB287">
            <v>187450</v>
          </cell>
          <cell r="BC287">
            <v>0</v>
          </cell>
          <cell r="BD287">
            <v>10525</v>
          </cell>
          <cell r="BE287">
            <v>395050</v>
          </cell>
          <cell r="BF287">
            <v>0</v>
          </cell>
          <cell r="BG287">
            <v>508541.8</v>
          </cell>
          <cell r="BH287">
            <v>0</v>
          </cell>
          <cell r="BI287">
            <v>0</v>
          </cell>
          <cell r="BJ287">
            <v>0</v>
          </cell>
          <cell r="BK287">
            <v>0</v>
          </cell>
          <cell r="BL287">
            <v>2102151</v>
          </cell>
          <cell r="BM287">
            <v>347370</v>
          </cell>
          <cell r="BN287">
            <v>0</v>
          </cell>
          <cell r="BO287">
            <v>13050</v>
          </cell>
          <cell r="BP287">
            <v>272425</v>
          </cell>
          <cell r="BQ287">
            <v>400</v>
          </cell>
          <cell r="BR287">
            <v>9103774.5600000005</v>
          </cell>
          <cell r="BS287">
            <v>183090</v>
          </cell>
          <cell r="BT287">
            <v>4650</v>
          </cell>
          <cell r="BU287">
            <v>225000</v>
          </cell>
          <cell r="BV287">
            <v>0</v>
          </cell>
          <cell r="BW287">
            <v>17600</v>
          </cell>
          <cell r="BX287">
            <v>427730</v>
          </cell>
          <cell r="BY287">
            <v>66615</v>
          </cell>
          <cell r="BZ287">
            <v>0</v>
          </cell>
          <cell r="CA287">
            <v>34750</v>
          </cell>
          <cell r="CB287">
            <v>581205</v>
          </cell>
          <cell r="CC287">
            <v>215233.2</v>
          </cell>
          <cell r="CD287">
            <v>706791</v>
          </cell>
          <cell r="CE287">
            <v>0</v>
          </cell>
          <cell r="CF287">
            <v>0</v>
          </cell>
          <cell r="CG287">
            <v>13730</v>
          </cell>
          <cell r="CH287">
            <v>30000</v>
          </cell>
          <cell r="CI287">
            <v>14150</v>
          </cell>
          <cell r="CJ287">
            <v>553345</v>
          </cell>
          <cell r="CK287">
            <v>12650</v>
          </cell>
          <cell r="CL287">
            <v>600</v>
          </cell>
        </row>
        <row r="288">
          <cell r="A288" t="str">
            <v>5104030205.117</v>
          </cell>
          <cell r="B288" t="str">
            <v>วัสดุทันตกรรมใช้ไป</v>
          </cell>
          <cell r="C288">
            <v>1016888.88</v>
          </cell>
          <cell r="D288">
            <v>421675.73</v>
          </cell>
          <cell r="E288">
            <v>331872.82</v>
          </cell>
          <cell r="F288">
            <v>345854.73</v>
          </cell>
          <cell r="G288">
            <v>273145.75</v>
          </cell>
          <cell r="H288">
            <v>218512.64000000001</v>
          </cell>
          <cell r="I288">
            <v>1037822.38</v>
          </cell>
          <cell r="J288">
            <v>392271</v>
          </cell>
          <cell r="K288">
            <v>441126.48</v>
          </cell>
          <cell r="L288">
            <v>312824.14</v>
          </cell>
          <cell r="M288">
            <v>1229136</v>
          </cell>
          <cell r="N288">
            <v>149811.5</v>
          </cell>
          <cell r="O288">
            <v>877350.85</v>
          </cell>
          <cell r="P288">
            <v>562279.34</v>
          </cell>
          <cell r="Q288">
            <v>465118.39</v>
          </cell>
          <cell r="R288">
            <v>617922.27</v>
          </cell>
          <cell r="S288">
            <v>729734.7</v>
          </cell>
          <cell r="T288">
            <v>600806.06999999995</v>
          </cell>
          <cell r="U288">
            <v>455039.34</v>
          </cell>
          <cell r="V288">
            <v>161280</v>
          </cell>
          <cell r="W288">
            <v>1588329.44</v>
          </cell>
          <cell r="X288">
            <v>510856.59</v>
          </cell>
          <cell r="Y288">
            <v>1135715.6100000001</v>
          </cell>
          <cell r="Z288">
            <v>309254.01</v>
          </cell>
          <cell r="AA288">
            <v>323168.52</v>
          </cell>
          <cell r="AB288">
            <v>442032.61</v>
          </cell>
          <cell r="AC288">
            <v>267678.43</v>
          </cell>
          <cell r="AD288">
            <v>1157071.2</v>
          </cell>
          <cell r="AE288">
            <v>430043.09</v>
          </cell>
          <cell r="AF288">
            <v>315877.07</v>
          </cell>
          <cell r="AG288">
            <v>292501.67</v>
          </cell>
          <cell r="AH288">
            <v>563666.29</v>
          </cell>
          <cell r="AI288">
            <v>189711.57</v>
          </cell>
          <cell r="AJ288">
            <v>268753.11</v>
          </cell>
          <cell r="AK288">
            <v>2889376.18</v>
          </cell>
          <cell r="AL288">
            <v>381350.45</v>
          </cell>
          <cell r="AM288">
            <v>333009.59999999998</v>
          </cell>
          <cell r="AN288">
            <v>1288051.1200000001</v>
          </cell>
          <cell r="AO288">
            <v>408257</v>
          </cell>
          <cell r="AP288">
            <v>323165.24</v>
          </cell>
          <cell r="AQ288">
            <v>219690.25</v>
          </cell>
          <cell r="AR288">
            <v>2098925.94</v>
          </cell>
          <cell r="AS288">
            <v>460604.45</v>
          </cell>
          <cell r="AT288">
            <v>568705.37</v>
          </cell>
          <cell r="AU288">
            <v>619256.94999999995</v>
          </cell>
          <cell r="AV288">
            <v>324065.67</v>
          </cell>
          <cell r="AW288">
            <v>297840.3</v>
          </cell>
          <cell r="AX288">
            <v>290043.31</v>
          </cell>
          <cell r="AY288">
            <v>660005.05000000005</v>
          </cell>
          <cell r="AZ288">
            <v>453320.2</v>
          </cell>
          <cell r="BA288">
            <v>915709.48</v>
          </cell>
          <cell r="BB288">
            <v>326313.5</v>
          </cell>
          <cell r="BC288">
            <v>2500646.91</v>
          </cell>
          <cell r="BD288">
            <v>866172.3</v>
          </cell>
          <cell r="BE288">
            <v>231504.02</v>
          </cell>
          <cell r="BF288">
            <v>323286</v>
          </cell>
          <cell r="BG288">
            <v>2260015.84</v>
          </cell>
          <cell r="BH288">
            <v>132301.34</v>
          </cell>
          <cell r="BI288">
            <v>139339.9</v>
          </cell>
          <cell r="BJ288">
            <v>1047343.8</v>
          </cell>
          <cell r="BK288">
            <v>77043</v>
          </cell>
          <cell r="BL288">
            <v>1166645.21</v>
          </cell>
          <cell r="BM288">
            <v>1925757.74</v>
          </cell>
          <cell r="BN288">
            <v>462797.26</v>
          </cell>
          <cell r="BO288">
            <v>2432796.58</v>
          </cell>
          <cell r="BP288">
            <v>679267.06</v>
          </cell>
          <cell r="BQ288">
            <v>490130.35</v>
          </cell>
          <cell r="BR288">
            <v>2230284.4</v>
          </cell>
          <cell r="BS288">
            <v>388229.69</v>
          </cell>
          <cell r="BT288">
            <v>621437.13</v>
          </cell>
          <cell r="BU288">
            <v>1457298.33</v>
          </cell>
          <cell r="BV288">
            <v>31375</v>
          </cell>
          <cell r="BW288">
            <v>510948.65</v>
          </cell>
          <cell r="BX288">
            <v>1088476.31</v>
          </cell>
          <cell r="BY288">
            <v>497777.49</v>
          </cell>
          <cell r="BZ288">
            <v>114739.8</v>
          </cell>
          <cell r="CA288">
            <v>335127.81</v>
          </cell>
          <cell r="CB288">
            <v>674410.27</v>
          </cell>
          <cell r="CC288">
            <v>744914.71</v>
          </cell>
          <cell r="CD288">
            <v>360943.5</v>
          </cell>
          <cell r="CE288">
            <v>635907.02</v>
          </cell>
          <cell r="CF288">
            <v>296039.65000000002</v>
          </cell>
          <cell r="CG288">
            <v>238043.96</v>
          </cell>
          <cell r="CH288">
            <v>250715.83</v>
          </cell>
          <cell r="CI288">
            <v>276121.51</v>
          </cell>
          <cell r="CJ288">
            <v>975650.38</v>
          </cell>
          <cell r="CK288">
            <v>100948</v>
          </cell>
          <cell r="CL288">
            <v>299757</v>
          </cell>
        </row>
        <row r="289">
          <cell r="A289" t="str">
            <v>5104030205.118</v>
          </cell>
          <cell r="B289" t="str">
            <v>วัสดุเอกซเรย์ใช้ไป</v>
          </cell>
          <cell r="C289">
            <v>0</v>
          </cell>
          <cell r="D289">
            <v>63695</v>
          </cell>
          <cell r="E289">
            <v>800</v>
          </cell>
          <cell r="F289">
            <v>77250</v>
          </cell>
          <cell r="G289">
            <v>85440</v>
          </cell>
          <cell r="H289">
            <v>0</v>
          </cell>
          <cell r="I289">
            <v>3500</v>
          </cell>
          <cell r="J289">
            <v>0</v>
          </cell>
          <cell r="K289">
            <v>113350</v>
          </cell>
          <cell r="L289">
            <v>155195</v>
          </cell>
          <cell r="M289">
            <v>333561</v>
          </cell>
          <cell r="N289">
            <v>28260</v>
          </cell>
          <cell r="O289">
            <v>0</v>
          </cell>
          <cell r="P289">
            <v>30880</v>
          </cell>
          <cell r="Q289">
            <v>181415</v>
          </cell>
          <cell r="R289">
            <v>31672</v>
          </cell>
          <cell r="S289">
            <v>46420</v>
          </cell>
          <cell r="T289">
            <v>0</v>
          </cell>
          <cell r="U289">
            <v>0</v>
          </cell>
          <cell r="V289">
            <v>93640</v>
          </cell>
          <cell r="W289">
            <v>175730</v>
          </cell>
          <cell r="X289">
            <v>73170</v>
          </cell>
          <cell r="Y289">
            <v>30658</v>
          </cell>
          <cell r="Z289">
            <v>0</v>
          </cell>
          <cell r="AA289">
            <v>59390</v>
          </cell>
          <cell r="AB289">
            <v>65545</v>
          </cell>
          <cell r="AC289">
            <v>0</v>
          </cell>
          <cell r="AD289">
            <v>0</v>
          </cell>
          <cell r="AE289">
            <v>45825</v>
          </cell>
          <cell r="AF289">
            <v>263447.84999999998</v>
          </cell>
          <cell r="AG289">
            <v>3500</v>
          </cell>
          <cell r="AH289">
            <v>0</v>
          </cell>
          <cell r="AI289">
            <v>0</v>
          </cell>
          <cell r="AJ289">
            <v>90540</v>
          </cell>
          <cell r="AK289">
            <v>0</v>
          </cell>
          <cell r="AL289">
            <v>168165</v>
          </cell>
          <cell r="AM289">
            <v>0</v>
          </cell>
          <cell r="AN289">
            <v>301325</v>
          </cell>
          <cell r="AO289">
            <v>408210</v>
          </cell>
          <cell r="AP289">
            <v>79960</v>
          </cell>
          <cell r="AQ289">
            <v>0</v>
          </cell>
          <cell r="AR289">
            <v>0</v>
          </cell>
          <cell r="AS289">
            <v>99415</v>
          </cell>
          <cell r="AT289">
            <v>193260</v>
          </cell>
          <cell r="AU289">
            <v>0</v>
          </cell>
          <cell r="AV289">
            <v>137236</v>
          </cell>
          <cell r="AW289">
            <v>96700</v>
          </cell>
          <cell r="AX289">
            <v>0</v>
          </cell>
          <cell r="AY289">
            <v>23000</v>
          </cell>
          <cell r="AZ289">
            <v>83450</v>
          </cell>
          <cell r="BA289">
            <v>1250850</v>
          </cell>
          <cell r="BB289">
            <v>86665</v>
          </cell>
          <cell r="BC289">
            <v>21220</v>
          </cell>
          <cell r="BD289">
            <v>653900</v>
          </cell>
          <cell r="BE289">
            <v>110545</v>
          </cell>
          <cell r="BF289">
            <v>8310</v>
          </cell>
          <cell r="BG289">
            <v>0</v>
          </cell>
          <cell r="BH289">
            <v>63890</v>
          </cell>
          <cell r="BI289">
            <v>0</v>
          </cell>
          <cell r="BJ289">
            <v>133925</v>
          </cell>
          <cell r="BK289">
            <v>59365.5</v>
          </cell>
          <cell r="BL289">
            <v>78110</v>
          </cell>
          <cell r="BM289">
            <v>66715</v>
          </cell>
          <cell r="BN289">
            <v>131820</v>
          </cell>
          <cell r="BO289">
            <v>0</v>
          </cell>
          <cell r="BP289">
            <v>0</v>
          </cell>
          <cell r="BQ289">
            <v>91705</v>
          </cell>
          <cell r="BR289">
            <v>0</v>
          </cell>
          <cell r="BS289">
            <v>0</v>
          </cell>
          <cell r="BT289">
            <v>0</v>
          </cell>
          <cell r="BU289">
            <v>24817.5</v>
          </cell>
          <cell r="BV289">
            <v>15276</v>
          </cell>
          <cell r="BW289">
            <v>114865</v>
          </cell>
          <cell r="BX289">
            <v>0</v>
          </cell>
          <cell r="BY289">
            <v>23550</v>
          </cell>
          <cell r="BZ289">
            <v>0</v>
          </cell>
          <cell r="CA289">
            <v>0</v>
          </cell>
          <cell r="CB289">
            <v>0</v>
          </cell>
          <cell r="CC289">
            <v>0</v>
          </cell>
          <cell r="CD289">
            <v>0</v>
          </cell>
          <cell r="CE289">
            <v>0</v>
          </cell>
          <cell r="CF289">
            <v>140315.64000000001</v>
          </cell>
          <cell r="CG289">
            <v>79075</v>
          </cell>
          <cell r="CH289">
            <v>0</v>
          </cell>
          <cell r="CI289">
            <v>109195</v>
          </cell>
          <cell r="CJ289">
            <v>0</v>
          </cell>
          <cell r="CK289">
            <v>35200</v>
          </cell>
          <cell r="CL289">
            <v>96415</v>
          </cell>
        </row>
        <row r="290">
          <cell r="A290" t="str">
            <v>5104030206.101</v>
          </cell>
          <cell r="B290" t="str">
            <v>ค่าครุภัณฑ์มูลค่าต่ำกว่าเกณฑ์</v>
          </cell>
          <cell r="C290">
            <v>2554818</v>
          </cell>
          <cell r="D290">
            <v>181810</v>
          </cell>
          <cell r="E290">
            <v>183919.86</v>
          </cell>
          <cell r="F290">
            <v>242163</v>
          </cell>
          <cell r="G290">
            <v>253685</v>
          </cell>
          <cell r="H290">
            <v>99705</v>
          </cell>
          <cell r="I290">
            <v>83658</v>
          </cell>
          <cell r="J290">
            <v>212800</v>
          </cell>
          <cell r="K290">
            <v>75160</v>
          </cell>
          <cell r="L290">
            <v>332530</v>
          </cell>
          <cell r="M290">
            <v>675774.5</v>
          </cell>
          <cell r="N290">
            <v>8550</v>
          </cell>
          <cell r="O290">
            <v>1162509</v>
          </cell>
          <cell r="P290">
            <v>332627.09999999998</v>
          </cell>
          <cell r="Q290">
            <v>197670</v>
          </cell>
          <cell r="R290">
            <v>499260</v>
          </cell>
          <cell r="S290">
            <v>31985</v>
          </cell>
          <cell r="T290">
            <v>366989</v>
          </cell>
          <cell r="U290">
            <v>2015</v>
          </cell>
          <cell r="V290">
            <v>55300</v>
          </cell>
          <cell r="W290">
            <v>1389001.04</v>
          </cell>
          <cell r="X290">
            <v>307974</v>
          </cell>
          <cell r="Y290">
            <v>433910</v>
          </cell>
          <cell r="Z290">
            <v>1001448</v>
          </cell>
          <cell r="AA290">
            <v>140540</v>
          </cell>
          <cell r="AB290">
            <v>209110</v>
          </cell>
          <cell r="AC290">
            <v>308301</v>
          </cell>
          <cell r="AD290">
            <v>961790</v>
          </cell>
          <cell r="AE290">
            <v>242480</v>
          </cell>
          <cell r="AF290">
            <v>234840.45</v>
          </cell>
          <cell r="AG290">
            <v>64520</v>
          </cell>
          <cell r="AH290">
            <v>389590</v>
          </cell>
          <cell r="AI290">
            <v>344156</v>
          </cell>
          <cell r="AJ290">
            <v>298535.09999999998</v>
          </cell>
          <cell r="AK290">
            <v>3930426.09</v>
          </cell>
          <cell r="AL290">
            <v>458164</v>
          </cell>
          <cell r="AM290">
            <v>139410</v>
          </cell>
          <cell r="AN290">
            <v>234490</v>
          </cell>
          <cell r="AO290">
            <v>194940</v>
          </cell>
          <cell r="AP290">
            <v>385290</v>
          </cell>
          <cell r="AQ290">
            <v>39685</v>
          </cell>
          <cell r="AR290">
            <v>0</v>
          </cell>
          <cell r="AS290">
            <v>293412.09999999998</v>
          </cell>
          <cell r="AT290">
            <v>164095</v>
          </cell>
          <cell r="AU290">
            <v>575700</v>
          </cell>
          <cell r="AV290">
            <v>125900</v>
          </cell>
          <cell r="AW290">
            <v>137313</v>
          </cell>
          <cell r="AX290">
            <v>49720</v>
          </cell>
          <cell r="AY290">
            <v>157270</v>
          </cell>
          <cell r="AZ290">
            <v>267948</v>
          </cell>
          <cell r="BA290">
            <v>537926</v>
          </cell>
          <cell r="BB290">
            <v>321650</v>
          </cell>
          <cell r="BC290">
            <v>976437</v>
          </cell>
          <cell r="BD290">
            <v>254985</v>
          </cell>
          <cell r="BE290">
            <v>144590</v>
          </cell>
          <cell r="BF290">
            <v>235200</v>
          </cell>
          <cell r="BG290">
            <v>1223199.48</v>
          </cell>
          <cell r="BH290">
            <v>290096</v>
          </cell>
          <cell r="BI290">
            <v>95542.2</v>
          </cell>
          <cell r="BJ290">
            <v>115200</v>
          </cell>
          <cell r="BK290">
            <v>116700</v>
          </cell>
          <cell r="BL290">
            <v>2335957.2999999998</v>
          </cell>
          <cell r="BM290">
            <v>270089</v>
          </cell>
          <cell r="BN290">
            <v>82247</v>
          </cell>
          <cell r="BO290">
            <v>221333.89</v>
          </cell>
          <cell r="BP290">
            <v>0</v>
          </cell>
          <cell r="BQ290">
            <v>0</v>
          </cell>
          <cell r="BR290">
            <v>4497818.5999999996</v>
          </cell>
          <cell r="BS290">
            <v>363915</v>
          </cell>
          <cell r="BT290">
            <v>211295.21</v>
          </cell>
          <cell r="BU290">
            <v>656510</v>
          </cell>
          <cell r="BV290">
            <v>380727</v>
          </cell>
          <cell r="BW290">
            <v>213060.7</v>
          </cell>
          <cell r="BX290">
            <v>298634</v>
          </cell>
          <cell r="BY290">
            <v>283317</v>
          </cell>
          <cell r="BZ290">
            <v>9100</v>
          </cell>
          <cell r="CA290">
            <v>72370</v>
          </cell>
          <cell r="CB290">
            <v>168716</v>
          </cell>
          <cell r="CC290">
            <v>462130</v>
          </cell>
          <cell r="CD290">
            <v>256348.5</v>
          </cell>
          <cell r="CE290">
            <v>284887.5</v>
          </cell>
          <cell r="CF290">
            <v>0</v>
          </cell>
          <cell r="CG290">
            <v>170850</v>
          </cell>
          <cell r="CH290">
            <v>378422.6</v>
          </cell>
          <cell r="CI290">
            <v>313514.01</v>
          </cell>
          <cell r="CJ290">
            <v>978890.5</v>
          </cell>
          <cell r="CK290">
            <v>298575.05</v>
          </cell>
          <cell r="CL290">
            <v>249032</v>
          </cell>
        </row>
        <row r="291">
          <cell r="A291" t="str">
            <v>5104030207.101</v>
          </cell>
          <cell r="B291" t="str">
            <v>ค่าใช้จ่ายในการประชุม</v>
          </cell>
          <cell r="C291">
            <v>0</v>
          </cell>
          <cell r="D291">
            <v>0</v>
          </cell>
          <cell r="E291">
            <v>59934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1000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4975</v>
          </cell>
          <cell r="Z291">
            <v>0</v>
          </cell>
          <cell r="AA291">
            <v>28500</v>
          </cell>
          <cell r="AB291">
            <v>0</v>
          </cell>
          <cell r="AC291">
            <v>68395</v>
          </cell>
          <cell r="AD291">
            <v>3500</v>
          </cell>
          <cell r="AE291">
            <v>3000</v>
          </cell>
          <cell r="AF291">
            <v>54393</v>
          </cell>
          <cell r="AG291">
            <v>54800</v>
          </cell>
          <cell r="AH291">
            <v>0</v>
          </cell>
          <cell r="AI291">
            <v>240092</v>
          </cell>
          <cell r="AJ291">
            <v>26950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1500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0</v>
          </cell>
          <cell r="BC291">
            <v>31020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9920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1248997</v>
          </cell>
          <cell r="BS291">
            <v>3850</v>
          </cell>
          <cell r="BT291">
            <v>18660</v>
          </cell>
          <cell r="BU291">
            <v>506281.23</v>
          </cell>
          <cell r="BV291">
            <v>0</v>
          </cell>
          <cell r="BW291">
            <v>0</v>
          </cell>
          <cell r="BX291">
            <v>0</v>
          </cell>
          <cell r="BY291">
            <v>0</v>
          </cell>
          <cell r="BZ291">
            <v>0</v>
          </cell>
          <cell r="CA291">
            <v>0</v>
          </cell>
          <cell r="CB291">
            <v>5510</v>
          </cell>
          <cell r="CC291">
            <v>45000</v>
          </cell>
          <cell r="CD291">
            <v>0</v>
          </cell>
          <cell r="CE291">
            <v>0</v>
          </cell>
          <cell r="CF291">
            <v>0</v>
          </cell>
          <cell r="CG291">
            <v>3000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</row>
        <row r="292">
          <cell r="A292" t="str">
            <v>5104030208.101</v>
          </cell>
          <cell r="B292" t="str">
            <v>ค่ารับรองและพิธีการ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  <cell r="AA292">
            <v>0</v>
          </cell>
          <cell r="AB292">
            <v>0</v>
          </cell>
          <cell r="AC292">
            <v>0</v>
          </cell>
          <cell r="AD292">
            <v>27350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102500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0</v>
          </cell>
          <cell r="CC292">
            <v>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</row>
        <row r="293">
          <cell r="A293" t="str">
            <v>5104030210.101</v>
          </cell>
          <cell r="B293" t="str">
            <v xml:space="preserve">ค่าเช่าอสังหาริมทรัพย์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48000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72000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276000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107000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480000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83810</v>
          </cell>
          <cell r="BY293">
            <v>0</v>
          </cell>
          <cell r="BZ293">
            <v>0</v>
          </cell>
          <cell r="CA293">
            <v>0</v>
          </cell>
          <cell r="CB293">
            <v>0</v>
          </cell>
          <cell r="CC293">
            <v>80000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</row>
        <row r="294">
          <cell r="A294" t="str">
            <v>5104030212.101</v>
          </cell>
          <cell r="B294" t="str">
            <v xml:space="preserve">ค่าเช่าเบ็ดเตล็ด </v>
          </cell>
          <cell r="C294">
            <v>3698000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480000</v>
          </cell>
          <cell r="J294">
            <v>0</v>
          </cell>
          <cell r="K294">
            <v>0</v>
          </cell>
          <cell r="L294">
            <v>50717.599999999999</v>
          </cell>
          <cell r="M294">
            <v>0</v>
          </cell>
          <cell r="N294">
            <v>0</v>
          </cell>
          <cell r="O294">
            <v>893947.62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80500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745000</v>
          </cell>
          <cell r="AI294">
            <v>0</v>
          </cell>
          <cell r="AJ294">
            <v>2075.8000000000002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3144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1177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2027500</v>
          </cell>
          <cell r="BH294">
            <v>0</v>
          </cell>
          <cell r="BI294">
            <v>0</v>
          </cell>
          <cell r="BJ294">
            <v>0</v>
          </cell>
          <cell r="BK294">
            <v>22470</v>
          </cell>
          <cell r="BL294">
            <v>0</v>
          </cell>
          <cell r="BM294">
            <v>246000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346158</v>
          </cell>
          <cell r="BV294">
            <v>0</v>
          </cell>
          <cell r="BW294">
            <v>0</v>
          </cell>
          <cell r="BX294">
            <v>962050</v>
          </cell>
          <cell r="BY294">
            <v>1284</v>
          </cell>
          <cell r="BZ294">
            <v>0</v>
          </cell>
          <cell r="CA294">
            <v>0</v>
          </cell>
          <cell r="CB294">
            <v>0</v>
          </cell>
          <cell r="CC294">
            <v>0</v>
          </cell>
          <cell r="CD294">
            <v>0</v>
          </cell>
          <cell r="CE294">
            <v>70000</v>
          </cell>
          <cell r="CF294">
            <v>3210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299852</v>
          </cell>
          <cell r="CL294">
            <v>0</v>
          </cell>
        </row>
        <row r="295">
          <cell r="A295" t="str">
            <v>5104030217.101</v>
          </cell>
          <cell r="B295" t="str">
            <v>เงินชดเชยค่างานสิ่งก่อสร้าง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K295">
            <v>2230777.5299999998</v>
          </cell>
          <cell r="AL295">
            <v>0</v>
          </cell>
          <cell r="AM295">
            <v>0</v>
          </cell>
          <cell r="AN295">
            <v>0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9248474.5800000001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</v>
          </cell>
          <cell r="CC295">
            <v>0</v>
          </cell>
          <cell r="CD295">
            <v>0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</row>
        <row r="296">
          <cell r="A296" t="str">
            <v>5104030218.101</v>
          </cell>
          <cell r="B296" t="str">
            <v>ค่าใช้จ่ายผลักส่งเป็นรายได้แผ่นดิน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17.93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350131.84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K296">
            <v>0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0</v>
          </cell>
          <cell r="AY296">
            <v>0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0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0</v>
          </cell>
          <cell r="CC296">
            <v>0</v>
          </cell>
          <cell r="CD296">
            <v>0</v>
          </cell>
          <cell r="CE296">
            <v>0</v>
          </cell>
          <cell r="CF296">
            <v>0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</row>
        <row r="297">
          <cell r="A297" t="str">
            <v>5104030219.101</v>
          </cell>
          <cell r="B297" t="str">
            <v>ค่าประชาสัมพันธ์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18341.599999999999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0</v>
          </cell>
          <cell r="AJ297">
            <v>0</v>
          </cell>
          <cell r="AK297">
            <v>0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E297">
            <v>22508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24000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</v>
          </cell>
          <cell r="CE297">
            <v>0</v>
          </cell>
          <cell r="CF297">
            <v>0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</row>
        <row r="298">
          <cell r="A298" t="str">
            <v>5104030220.101</v>
          </cell>
          <cell r="B298" t="str">
            <v>ค่าชดใช้ค่าเสียหาย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  <cell r="AA298">
            <v>0</v>
          </cell>
          <cell r="AB298">
            <v>0</v>
          </cell>
          <cell r="AC298">
            <v>0</v>
          </cell>
          <cell r="AD298">
            <v>0</v>
          </cell>
          <cell r="AE298">
            <v>0</v>
          </cell>
          <cell r="AF298">
            <v>0</v>
          </cell>
          <cell r="AG298">
            <v>0</v>
          </cell>
          <cell r="AH298">
            <v>0</v>
          </cell>
          <cell r="AI298">
            <v>0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0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0</v>
          </cell>
          <cell r="BG298">
            <v>0</v>
          </cell>
          <cell r="BH298">
            <v>0</v>
          </cell>
          <cell r="BI298">
            <v>0</v>
          </cell>
          <cell r="BJ298">
            <v>0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0</v>
          </cell>
          <cell r="CC298">
            <v>0</v>
          </cell>
          <cell r="CD298">
            <v>0</v>
          </cell>
          <cell r="CE298">
            <v>0</v>
          </cell>
          <cell r="CF298">
            <v>0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</v>
          </cell>
        </row>
        <row r="299">
          <cell r="A299" t="str">
            <v>5104030299.101</v>
          </cell>
          <cell r="B299" t="str">
            <v>ค่าใช้จ่ายด้านสังคมสงเคราะห์</v>
          </cell>
          <cell r="C299">
            <v>3974977</v>
          </cell>
          <cell r="D299">
            <v>0</v>
          </cell>
          <cell r="E299">
            <v>165267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10968</v>
          </cell>
          <cell r="M299">
            <v>174956.48</v>
          </cell>
          <cell r="N299">
            <v>0</v>
          </cell>
          <cell r="O299">
            <v>188240.75</v>
          </cell>
          <cell r="P299">
            <v>218269.75</v>
          </cell>
          <cell r="Q299">
            <v>44275.1</v>
          </cell>
          <cell r="R299">
            <v>476.75</v>
          </cell>
          <cell r="S299">
            <v>723</v>
          </cell>
          <cell r="T299">
            <v>612813</v>
          </cell>
          <cell r="U299">
            <v>4653</v>
          </cell>
          <cell r="V299">
            <v>38889.74</v>
          </cell>
          <cell r="W299">
            <v>5900269</v>
          </cell>
          <cell r="X299">
            <v>51881</v>
          </cell>
          <cell r="Y299">
            <v>173576</v>
          </cell>
          <cell r="Z299">
            <v>0</v>
          </cell>
          <cell r="AA299">
            <v>34570</v>
          </cell>
          <cell r="AB299">
            <v>758737.44</v>
          </cell>
          <cell r="AC299">
            <v>74860</v>
          </cell>
          <cell r="AD299">
            <v>383257</v>
          </cell>
          <cell r="AE299">
            <v>125590.64</v>
          </cell>
          <cell r="AF299">
            <v>83806</v>
          </cell>
          <cell r="AG299">
            <v>121126</v>
          </cell>
          <cell r="AH299">
            <v>880904.4</v>
          </cell>
          <cell r="AI299">
            <v>0</v>
          </cell>
          <cell r="AJ299">
            <v>68187.75</v>
          </cell>
          <cell r="AK299">
            <v>189626983.25</v>
          </cell>
          <cell r="AL299">
            <v>688097.12</v>
          </cell>
          <cell r="AM299">
            <v>247516</v>
          </cell>
          <cell r="AN299">
            <v>53973</v>
          </cell>
          <cell r="AO299">
            <v>37960.5</v>
          </cell>
          <cell r="AP299">
            <v>339916.74</v>
          </cell>
          <cell r="AQ299">
            <v>285100.79999999999</v>
          </cell>
          <cell r="AR299">
            <v>3020794.27</v>
          </cell>
          <cell r="AS299">
            <v>19539.75</v>
          </cell>
          <cell r="AT299">
            <v>1808220</v>
          </cell>
          <cell r="AU299">
            <v>585797.37</v>
          </cell>
          <cell r="AV299">
            <v>672871.14</v>
          </cell>
          <cell r="AW299">
            <v>0</v>
          </cell>
          <cell r="AX299">
            <v>127125</v>
          </cell>
          <cell r="AY299">
            <v>190091.86</v>
          </cell>
          <cell r="AZ299">
            <v>165062.79999999999</v>
          </cell>
          <cell r="BA299">
            <v>1823932.5</v>
          </cell>
          <cell r="BB299">
            <v>827143.03</v>
          </cell>
          <cell r="BC299">
            <v>1426776.84</v>
          </cell>
          <cell r="BD299">
            <v>229155</v>
          </cell>
          <cell r="BE299">
            <v>145037.25</v>
          </cell>
          <cell r="BF299">
            <v>112290</v>
          </cell>
          <cell r="BG299">
            <v>305368.24</v>
          </cell>
          <cell r="BH299">
            <v>19355.2</v>
          </cell>
          <cell r="BI299">
            <v>7770</v>
          </cell>
          <cell r="BJ299">
            <v>53674</v>
          </cell>
          <cell r="BK299">
            <v>76108</v>
          </cell>
          <cell r="BL299">
            <v>69204</v>
          </cell>
          <cell r="BM299">
            <v>0</v>
          </cell>
          <cell r="BN299">
            <v>0</v>
          </cell>
          <cell r="BO299">
            <v>11641</v>
          </cell>
          <cell r="BP299">
            <v>646361</v>
          </cell>
          <cell r="BQ299">
            <v>1216331</v>
          </cell>
          <cell r="BR299">
            <v>6739043</v>
          </cell>
          <cell r="BS299">
            <v>644471.80000000005</v>
          </cell>
          <cell r="BT299">
            <v>59656.76</v>
          </cell>
          <cell r="BU299">
            <v>74063.48</v>
          </cell>
          <cell r="BV299">
            <v>77918</v>
          </cell>
          <cell r="BW299">
            <v>84911.99</v>
          </cell>
          <cell r="BX299">
            <v>845796.75</v>
          </cell>
          <cell r="BY299">
            <v>579762.42000000004</v>
          </cell>
          <cell r="BZ299">
            <v>63702.75</v>
          </cell>
          <cell r="CA299">
            <v>64056</v>
          </cell>
          <cell r="CB299">
            <v>348034.76</v>
          </cell>
          <cell r="CC299">
            <v>1487260.75</v>
          </cell>
          <cell r="CD299">
            <v>401432.7</v>
          </cell>
          <cell r="CE299">
            <v>1299272.78</v>
          </cell>
          <cell r="CF299">
            <v>940252.92</v>
          </cell>
          <cell r="CG299">
            <v>105730</v>
          </cell>
          <cell r="CH299">
            <v>612020.12</v>
          </cell>
          <cell r="CI299">
            <v>124367</v>
          </cell>
          <cell r="CJ299">
            <v>4798500.87</v>
          </cell>
          <cell r="CK299">
            <v>73714</v>
          </cell>
          <cell r="CL299">
            <v>130912.23</v>
          </cell>
        </row>
        <row r="300">
          <cell r="A300" t="str">
            <v>5104030299.102</v>
          </cell>
          <cell r="B300" t="str">
            <v>ค่าใช้จ่ายตามโครงการ(PP)</v>
          </cell>
          <cell r="C300">
            <v>4530420</v>
          </cell>
          <cell r="D300">
            <v>177800</v>
          </cell>
          <cell r="E300">
            <v>253880</v>
          </cell>
          <cell r="F300">
            <v>344600</v>
          </cell>
          <cell r="G300">
            <v>157500</v>
          </cell>
          <cell r="H300">
            <v>20000</v>
          </cell>
          <cell r="I300">
            <v>0</v>
          </cell>
          <cell r="J300">
            <v>127740</v>
          </cell>
          <cell r="K300">
            <v>858738</v>
          </cell>
          <cell r="L300">
            <v>106330</v>
          </cell>
          <cell r="M300">
            <v>340505</v>
          </cell>
          <cell r="N300">
            <v>58250</v>
          </cell>
          <cell r="O300">
            <v>579594.75</v>
          </cell>
          <cell r="P300">
            <v>1332362</v>
          </cell>
          <cell r="Q300">
            <v>2506663.7799999998</v>
          </cell>
          <cell r="R300">
            <v>584929</v>
          </cell>
          <cell r="S300">
            <v>300215</v>
          </cell>
          <cell r="T300">
            <v>208426</v>
          </cell>
          <cell r="U300">
            <v>57000</v>
          </cell>
          <cell r="V300">
            <v>1163130</v>
          </cell>
          <cell r="W300">
            <v>7800</v>
          </cell>
          <cell r="X300">
            <v>293582</v>
          </cell>
          <cell r="Y300">
            <v>126000</v>
          </cell>
          <cell r="Z300">
            <v>56340</v>
          </cell>
          <cell r="AA300">
            <v>0</v>
          </cell>
          <cell r="AB300">
            <v>0</v>
          </cell>
          <cell r="AC300">
            <v>0</v>
          </cell>
          <cell r="AD300">
            <v>1570930</v>
          </cell>
          <cell r="AE300">
            <v>110000</v>
          </cell>
          <cell r="AF300">
            <v>417310.5</v>
          </cell>
          <cell r="AG300">
            <v>100264</v>
          </cell>
          <cell r="AH300">
            <v>0</v>
          </cell>
          <cell r="AI300">
            <v>320720.56</v>
          </cell>
          <cell r="AJ300">
            <v>123170</v>
          </cell>
          <cell r="AK300">
            <v>1254852.5</v>
          </cell>
          <cell r="AL300">
            <v>96420</v>
          </cell>
          <cell r="AM300">
            <v>234020</v>
          </cell>
          <cell r="AN300">
            <v>425940</v>
          </cell>
          <cell r="AO300">
            <v>1688319</v>
          </cell>
          <cell r="AP300">
            <v>832502</v>
          </cell>
          <cell r="AQ300">
            <v>881581.5</v>
          </cell>
          <cell r="AR300">
            <v>183012</v>
          </cell>
          <cell r="AS300">
            <v>99520</v>
          </cell>
          <cell r="AT300">
            <v>388050</v>
          </cell>
          <cell r="AU300">
            <v>727785</v>
          </cell>
          <cell r="AV300">
            <v>2195954.2000000002</v>
          </cell>
          <cell r="AW300">
            <v>35580</v>
          </cell>
          <cell r="AX300">
            <v>0</v>
          </cell>
          <cell r="AY300">
            <v>24790</v>
          </cell>
          <cell r="AZ300">
            <v>305100</v>
          </cell>
          <cell r="BA300">
            <v>1177680</v>
          </cell>
          <cell r="BB300">
            <v>580490.75</v>
          </cell>
          <cell r="BC300">
            <v>774100</v>
          </cell>
          <cell r="BD300">
            <v>317556.09999999998</v>
          </cell>
          <cell r="BE300">
            <v>842430</v>
          </cell>
          <cell r="BF300">
            <v>1105138</v>
          </cell>
          <cell r="BG300">
            <v>1258458.6000000001</v>
          </cell>
          <cell r="BH300">
            <v>19920</v>
          </cell>
          <cell r="BI300">
            <v>106489</v>
          </cell>
          <cell r="BJ300">
            <v>128250</v>
          </cell>
          <cell r="BK300">
            <v>0</v>
          </cell>
          <cell r="BL300">
            <v>917290</v>
          </cell>
          <cell r="BM300">
            <v>564640</v>
          </cell>
          <cell r="BN300">
            <v>1483614</v>
          </cell>
          <cell r="BO300">
            <v>1143465</v>
          </cell>
          <cell r="BP300">
            <v>1341451</v>
          </cell>
          <cell r="BQ300">
            <v>129212</v>
          </cell>
          <cell r="BR300">
            <v>4062295.2</v>
          </cell>
          <cell r="BS300">
            <v>250889</v>
          </cell>
          <cell r="BT300">
            <v>110780</v>
          </cell>
          <cell r="BU300">
            <v>0</v>
          </cell>
          <cell r="BV300">
            <v>36400</v>
          </cell>
          <cell r="BW300">
            <v>0</v>
          </cell>
          <cell r="BX300">
            <v>0</v>
          </cell>
          <cell r="BY300">
            <v>702940.8</v>
          </cell>
          <cell r="BZ300">
            <v>1137260</v>
          </cell>
          <cell r="CA300">
            <v>126637.5</v>
          </cell>
          <cell r="CB300">
            <v>1254532</v>
          </cell>
          <cell r="CC300">
            <v>1284260</v>
          </cell>
          <cell r="CD300">
            <v>1701212</v>
          </cell>
          <cell r="CE300">
            <v>190000</v>
          </cell>
          <cell r="CF300">
            <v>122070</v>
          </cell>
          <cell r="CG300">
            <v>164220</v>
          </cell>
          <cell r="CH300">
            <v>0</v>
          </cell>
          <cell r="CI300">
            <v>0</v>
          </cell>
          <cell r="CJ300">
            <v>16340</v>
          </cell>
          <cell r="CK300">
            <v>312994</v>
          </cell>
          <cell r="CL300">
            <v>553369.5</v>
          </cell>
        </row>
        <row r="301">
          <cell r="A301" t="str">
            <v>5104030299.103</v>
          </cell>
          <cell r="B301" t="str">
            <v>ค่าใช้จ่ายตามโครงการ</v>
          </cell>
          <cell r="C301">
            <v>4368292</v>
          </cell>
          <cell r="D301">
            <v>166020</v>
          </cell>
          <cell r="E301">
            <v>415555</v>
          </cell>
          <cell r="F301">
            <v>589120</v>
          </cell>
          <cell r="G301">
            <v>277925</v>
          </cell>
          <cell r="H301">
            <v>681531</v>
          </cell>
          <cell r="I301">
            <v>17610</v>
          </cell>
          <cell r="J301">
            <v>585629</v>
          </cell>
          <cell r="K301">
            <v>53110</v>
          </cell>
          <cell r="L301">
            <v>1123845</v>
          </cell>
          <cell r="M301">
            <v>1309060</v>
          </cell>
          <cell r="N301">
            <v>49780</v>
          </cell>
          <cell r="O301">
            <v>1971355.7</v>
          </cell>
          <cell r="P301">
            <v>1350665</v>
          </cell>
          <cell r="Q301">
            <v>4016773.67</v>
          </cell>
          <cell r="R301">
            <v>1138018.2</v>
          </cell>
          <cell r="S301">
            <v>665742</v>
          </cell>
          <cell r="T301">
            <v>1135748</v>
          </cell>
          <cell r="U301">
            <v>744349.6</v>
          </cell>
          <cell r="V301">
            <v>424809</v>
          </cell>
          <cell r="W301">
            <v>6120931.5700000003</v>
          </cell>
          <cell r="X301">
            <v>27200</v>
          </cell>
          <cell r="Y301">
            <v>802211</v>
          </cell>
          <cell r="Z301">
            <v>713564.71</v>
          </cell>
          <cell r="AA301">
            <v>106579</v>
          </cell>
          <cell r="AB301">
            <v>252864</v>
          </cell>
          <cell r="AC301">
            <v>51920</v>
          </cell>
          <cell r="AD301">
            <v>141915</v>
          </cell>
          <cell r="AE301">
            <v>208208</v>
          </cell>
          <cell r="AF301">
            <v>317257</v>
          </cell>
          <cell r="AG301">
            <v>36450</v>
          </cell>
          <cell r="AH301">
            <v>1076166.1000000001</v>
          </cell>
          <cell r="AI301">
            <v>63166</v>
          </cell>
          <cell r="AJ301">
            <v>538186</v>
          </cell>
          <cell r="AK301">
            <v>9885642.5500000007</v>
          </cell>
          <cell r="AL301">
            <v>698349</v>
          </cell>
          <cell r="AM301">
            <v>272612</v>
          </cell>
          <cell r="AN301">
            <v>337367.5</v>
          </cell>
          <cell r="AO301">
            <v>0</v>
          </cell>
          <cell r="AP301">
            <v>352954</v>
          </cell>
          <cell r="AQ301">
            <v>235950</v>
          </cell>
          <cell r="AR301">
            <v>4127901</v>
          </cell>
          <cell r="AS301">
            <v>581263</v>
          </cell>
          <cell r="AT301">
            <v>890798.65</v>
          </cell>
          <cell r="AU301">
            <v>93200</v>
          </cell>
          <cell r="AV301">
            <v>0</v>
          </cell>
          <cell r="AW301">
            <v>1086906.6000000001</v>
          </cell>
          <cell r="AX301">
            <v>1667371.75</v>
          </cell>
          <cell r="AY301">
            <v>517715</v>
          </cell>
          <cell r="AZ301">
            <v>431965</v>
          </cell>
          <cell r="BA301">
            <v>3384187.5</v>
          </cell>
          <cell r="BB301">
            <v>358712</v>
          </cell>
          <cell r="BC301">
            <v>2117231</v>
          </cell>
          <cell r="BD301">
            <v>1576070</v>
          </cell>
          <cell r="BE301">
            <v>791092</v>
          </cell>
          <cell r="BF301">
            <v>1036278.5</v>
          </cell>
          <cell r="BG301">
            <v>13908255</v>
          </cell>
          <cell r="BH301">
            <v>1793879.88</v>
          </cell>
          <cell r="BI301">
            <v>383502</v>
          </cell>
          <cell r="BJ301">
            <v>1544965</v>
          </cell>
          <cell r="BK301">
            <v>201305</v>
          </cell>
          <cell r="BL301">
            <v>2112145.5</v>
          </cell>
          <cell r="BM301">
            <v>3910012.97</v>
          </cell>
          <cell r="BN301">
            <v>1737543</v>
          </cell>
          <cell r="BO301">
            <v>2908718.7</v>
          </cell>
          <cell r="BP301">
            <v>3905217.57</v>
          </cell>
          <cell r="BQ301">
            <v>1652950</v>
          </cell>
          <cell r="BR301">
            <v>5427229.4900000002</v>
          </cell>
          <cell r="BS301">
            <v>967985</v>
          </cell>
          <cell r="BT301">
            <v>2077824.45</v>
          </cell>
          <cell r="BU301">
            <v>4098098</v>
          </cell>
          <cell r="BV301">
            <v>416290</v>
          </cell>
          <cell r="BW301">
            <v>744400</v>
          </cell>
          <cell r="BX301">
            <v>1260896.05</v>
          </cell>
          <cell r="BY301">
            <v>485003</v>
          </cell>
          <cell r="BZ301">
            <v>27679</v>
          </cell>
          <cell r="CA301">
            <v>622105</v>
          </cell>
          <cell r="CB301">
            <v>336515</v>
          </cell>
          <cell r="CC301">
            <v>1783104</v>
          </cell>
          <cell r="CD301">
            <v>475302</v>
          </cell>
          <cell r="CE301">
            <v>3569391.95</v>
          </cell>
          <cell r="CF301">
            <v>335460</v>
          </cell>
          <cell r="CG301">
            <v>559792</v>
          </cell>
          <cell r="CH301">
            <v>601176.85</v>
          </cell>
          <cell r="CI301">
            <v>435115</v>
          </cell>
          <cell r="CJ301">
            <v>7853210.5999999996</v>
          </cell>
          <cell r="CK301">
            <v>178310</v>
          </cell>
          <cell r="CL301">
            <v>829420</v>
          </cell>
        </row>
        <row r="302">
          <cell r="A302" t="str">
            <v>5104030299.104</v>
          </cell>
          <cell r="B302" t="str">
            <v>ค่าใช้สอยอื่นๆ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17200</v>
          </cell>
          <cell r="H302">
            <v>0</v>
          </cell>
          <cell r="I302">
            <v>188797</v>
          </cell>
          <cell r="J302">
            <v>0</v>
          </cell>
          <cell r="K302">
            <v>15500</v>
          </cell>
          <cell r="L302">
            <v>0</v>
          </cell>
          <cell r="M302">
            <v>0</v>
          </cell>
          <cell r="N302">
            <v>0</v>
          </cell>
          <cell r="O302">
            <v>18000</v>
          </cell>
          <cell r="P302">
            <v>12500</v>
          </cell>
          <cell r="Q302">
            <v>0</v>
          </cell>
          <cell r="R302">
            <v>6689.31</v>
          </cell>
          <cell r="S302">
            <v>0</v>
          </cell>
          <cell r="T302">
            <v>0</v>
          </cell>
          <cell r="U302">
            <v>3000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49987</v>
          </cell>
          <cell r="AE302">
            <v>8700</v>
          </cell>
          <cell r="AF302">
            <v>0</v>
          </cell>
          <cell r="AG302">
            <v>0</v>
          </cell>
          <cell r="AH302">
            <v>18200</v>
          </cell>
          <cell r="AI302">
            <v>5545</v>
          </cell>
          <cell r="AJ302">
            <v>0</v>
          </cell>
          <cell r="AK302">
            <v>34837076.469999999</v>
          </cell>
          <cell r="AL302">
            <v>152032.4</v>
          </cell>
          <cell r="AM302">
            <v>14915</v>
          </cell>
          <cell r="AN302">
            <v>0</v>
          </cell>
          <cell r="AO302">
            <v>7370</v>
          </cell>
          <cell r="AP302">
            <v>0</v>
          </cell>
          <cell r="AQ302">
            <v>176272</v>
          </cell>
          <cell r="AR302">
            <v>0</v>
          </cell>
          <cell r="AS302">
            <v>120</v>
          </cell>
          <cell r="AT302">
            <v>0</v>
          </cell>
          <cell r="AU302">
            <v>28850</v>
          </cell>
          <cell r="AV302">
            <v>0</v>
          </cell>
          <cell r="AW302">
            <v>0</v>
          </cell>
          <cell r="AX302">
            <v>173175</v>
          </cell>
          <cell r="AY302">
            <v>163256.79999999999</v>
          </cell>
          <cell r="AZ302">
            <v>18751.16</v>
          </cell>
          <cell r="BA302">
            <v>0</v>
          </cell>
          <cell r="BB302">
            <v>0</v>
          </cell>
          <cell r="BC302">
            <v>23802</v>
          </cell>
          <cell r="BD302">
            <v>10000</v>
          </cell>
          <cell r="BE302">
            <v>0</v>
          </cell>
          <cell r="BF302">
            <v>20790</v>
          </cell>
          <cell r="BG302">
            <v>26610</v>
          </cell>
          <cell r="BH302">
            <v>0</v>
          </cell>
          <cell r="BI302">
            <v>0</v>
          </cell>
          <cell r="BJ302">
            <v>2800</v>
          </cell>
          <cell r="BK302">
            <v>3400</v>
          </cell>
          <cell r="BL302">
            <v>0</v>
          </cell>
          <cell r="BM302">
            <v>75</v>
          </cell>
          <cell r="BN302">
            <v>0</v>
          </cell>
          <cell r="BO302">
            <v>4748</v>
          </cell>
          <cell r="BP302">
            <v>0</v>
          </cell>
          <cell r="BQ302">
            <v>0</v>
          </cell>
          <cell r="BR302">
            <v>0</v>
          </cell>
          <cell r="BS302">
            <v>101145.14</v>
          </cell>
          <cell r="BT302">
            <v>0</v>
          </cell>
          <cell r="BU302">
            <v>0</v>
          </cell>
          <cell r="BV302">
            <v>13500</v>
          </cell>
          <cell r="BW302">
            <v>0</v>
          </cell>
          <cell r="BX302">
            <v>203621</v>
          </cell>
          <cell r="BY302">
            <v>0</v>
          </cell>
          <cell r="BZ302">
            <v>0</v>
          </cell>
          <cell r="CA302">
            <v>0</v>
          </cell>
          <cell r="CB302">
            <v>3300</v>
          </cell>
          <cell r="CC302">
            <v>44260</v>
          </cell>
          <cell r="CD302">
            <v>0</v>
          </cell>
          <cell r="CE302">
            <v>0</v>
          </cell>
          <cell r="CF302">
            <v>15000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13807.64</v>
          </cell>
          <cell r="CL302">
            <v>0</v>
          </cell>
        </row>
        <row r="303">
          <cell r="A303" t="str">
            <v>5104030299.202</v>
          </cell>
          <cell r="B303" t="str">
            <v>ค่ารักษาตามจ่าย UC ในสังกัด สธ.</v>
          </cell>
          <cell r="C303">
            <v>4344354</v>
          </cell>
          <cell r="D303">
            <v>1816056.65</v>
          </cell>
          <cell r="E303">
            <v>4830824.8</v>
          </cell>
          <cell r="F303">
            <v>2766790.98</v>
          </cell>
          <cell r="G303">
            <v>527127</v>
          </cell>
          <cell r="H303">
            <v>4275689.5999999996</v>
          </cell>
          <cell r="I303">
            <v>4087188.5</v>
          </cell>
          <cell r="J303">
            <v>3494833.5</v>
          </cell>
          <cell r="K303">
            <v>898528.2</v>
          </cell>
          <cell r="L303">
            <v>1912695.96</v>
          </cell>
          <cell r="M303">
            <v>5422892.5</v>
          </cell>
          <cell r="N303">
            <v>0</v>
          </cell>
          <cell r="O303">
            <v>5147947</v>
          </cell>
          <cell r="P303">
            <v>5913716.3499999996</v>
          </cell>
          <cell r="Q303">
            <v>6082706.3499999996</v>
          </cell>
          <cell r="R303">
            <v>3459397.25</v>
          </cell>
          <cell r="S303">
            <v>1268686.5</v>
          </cell>
          <cell r="T303">
            <v>971224.25</v>
          </cell>
          <cell r="U303">
            <v>2415770.5</v>
          </cell>
          <cell r="V303">
            <v>816432.89</v>
          </cell>
          <cell r="W303">
            <v>2629156.77</v>
          </cell>
          <cell r="X303">
            <v>235338.75</v>
          </cell>
          <cell r="Y303">
            <v>282405.59999999998</v>
          </cell>
          <cell r="Z303">
            <v>540453.5</v>
          </cell>
          <cell r="AA303">
            <v>82121.5</v>
          </cell>
          <cell r="AB303">
            <v>208856.5</v>
          </cell>
          <cell r="AC303">
            <v>213928.75</v>
          </cell>
          <cell r="AD303">
            <v>1369667</v>
          </cell>
          <cell r="AE303">
            <v>80931.25</v>
          </cell>
          <cell r="AF303">
            <v>435885.51</v>
          </cell>
          <cell r="AG303">
            <v>315204.78000000003</v>
          </cell>
          <cell r="AH303">
            <v>410636</v>
          </cell>
          <cell r="AI303">
            <v>295140.25</v>
          </cell>
          <cell r="AJ303">
            <v>202293.5</v>
          </cell>
          <cell r="AK303">
            <v>3131831.22</v>
          </cell>
          <cell r="AL303">
            <v>4691432</v>
          </cell>
          <cell r="AM303">
            <v>2329335</v>
          </cell>
          <cell r="AN303">
            <v>5766863.1299999999</v>
          </cell>
          <cell r="AO303">
            <v>4252301.5</v>
          </cell>
          <cell r="AP303">
            <v>4644274.25</v>
          </cell>
          <cell r="AQ303">
            <v>2088715.2</v>
          </cell>
          <cell r="AR303">
            <v>2831098.43</v>
          </cell>
          <cell r="AS303">
            <v>606280</v>
          </cell>
          <cell r="AT303">
            <v>3212964</v>
          </cell>
          <cell r="AU303">
            <v>6502406.2599999998</v>
          </cell>
          <cell r="AV303">
            <v>3854291</v>
          </cell>
          <cell r="AW303">
            <v>970924.5</v>
          </cell>
          <cell r="AX303">
            <v>1670762.05</v>
          </cell>
          <cell r="AY303">
            <v>844781</v>
          </cell>
          <cell r="AZ303">
            <v>4171665.56</v>
          </cell>
          <cell r="BA303">
            <v>4969028.29</v>
          </cell>
          <cell r="BB303">
            <v>6490706</v>
          </cell>
          <cell r="BC303">
            <v>2089942.5</v>
          </cell>
          <cell r="BD303">
            <v>8018785.9400000004</v>
          </cell>
          <cell r="BE303">
            <v>654387.5</v>
          </cell>
          <cell r="BF303">
            <v>1507947.5</v>
          </cell>
          <cell r="BG303">
            <v>2323702.0499999998</v>
          </cell>
          <cell r="BH303">
            <v>1492627.5</v>
          </cell>
          <cell r="BI303">
            <v>5200101.25</v>
          </cell>
          <cell r="BJ303">
            <v>3214403.75</v>
          </cell>
          <cell r="BK303">
            <v>8109218</v>
          </cell>
          <cell r="BL303">
            <v>698399</v>
          </cell>
          <cell r="BM303">
            <v>12286499.85</v>
          </cell>
          <cell r="BN303">
            <v>7909573.1600000001</v>
          </cell>
          <cell r="BO303">
            <v>7657293.4800000004</v>
          </cell>
          <cell r="BP303">
            <v>2580549.25</v>
          </cell>
          <cell r="BQ303">
            <v>3144715.9</v>
          </cell>
          <cell r="BR303">
            <v>336719</v>
          </cell>
          <cell r="BS303">
            <v>12169303.75</v>
          </cell>
          <cell r="BT303">
            <v>10455740.5</v>
          </cell>
          <cell r="BU303">
            <v>13180034.5</v>
          </cell>
          <cell r="BV303">
            <v>1529918</v>
          </cell>
          <cell r="BW303">
            <v>8474570.8000000007</v>
          </cell>
          <cell r="BX303">
            <v>15121132</v>
          </cell>
          <cell r="BY303">
            <v>4656697</v>
          </cell>
          <cell r="BZ303">
            <v>2212642</v>
          </cell>
          <cell r="CA303">
            <v>6990142.25</v>
          </cell>
          <cell r="CB303">
            <v>8038364.5</v>
          </cell>
          <cell r="CC303">
            <v>14557909</v>
          </cell>
          <cell r="CD303">
            <v>7391510.0999999996</v>
          </cell>
          <cell r="CE303">
            <v>11573939.9</v>
          </cell>
          <cell r="CF303">
            <v>5490530.25</v>
          </cell>
          <cell r="CG303">
            <v>2355218</v>
          </cell>
          <cell r="CH303">
            <v>1846805.4</v>
          </cell>
          <cell r="CI303">
            <v>2742119.9</v>
          </cell>
          <cell r="CJ303">
            <v>15537813</v>
          </cell>
          <cell r="CK303">
            <v>5668724.1699999999</v>
          </cell>
          <cell r="CL303">
            <v>5691205.7300000004</v>
          </cell>
        </row>
        <row r="304">
          <cell r="A304" t="str">
            <v>5104030299.203</v>
          </cell>
          <cell r="B304" t="str">
            <v>ค่ารักษาตามจ่าย UC นอกสังกัด สธ.</v>
          </cell>
          <cell r="C304">
            <v>372200</v>
          </cell>
          <cell r="D304">
            <v>188221</v>
          </cell>
          <cell r="E304">
            <v>1732695.75</v>
          </cell>
          <cell r="F304">
            <v>387122</v>
          </cell>
          <cell r="G304">
            <v>0</v>
          </cell>
          <cell r="H304">
            <v>621061</v>
          </cell>
          <cell r="I304">
            <v>572338.30000000005</v>
          </cell>
          <cell r="J304">
            <v>642196.75</v>
          </cell>
          <cell r="K304">
            <v>95513</v>
          </cell>
          <cell r="L304">
            <v>149212</v>
          </cell>
          <cell r="M304">
            <v>1995820.85</v>
          </cell>
          <cell r="N304">
            <v>0</v>
          </cell>
          <cell r="O304">
            <v>2193404.5499999998</v>
          </cell>
          <cell r="P304">
            <v>1534389.55</v>
          </cell>
          <cell r="Q304">
            <v>506893.05</v>
          </cell>
          <cell r="R304">
            <v>883484.25</v>
          </cell>
          <cell r="S304">
            <v>132157</v>
          </cell>
          <cell r="T304">
            <v>479360</v>
          </cell>
          <cell r="U304">
            <v>107566.3</v>
          </cell>
          <cell r="V304">
            <v>0</v>
          </cell>
          <cell r="W304">
            <v>0</v>
          </cell>
          <cell r="X304">
            <v>953084.25</v>
          </cell>
          <cell r="Y304">
            <v>0</v>
          </cell>
          <cell r="Z304">
            <v>918156.1</v>
          </cell>
          <cell r="AA304">
            <v>203571.25</v>
          </cell>
          <cell r="AB304">
            <v>540722.30000000005</v>
          </cell>
          <cell r="AC304">
            <v>434056.3</v>
          </cell>
          <cell r="AD304">
            <v>3363484.39</v>
          </cell>
          <cell r="AE304">
            <v>604214.46</v>
          </cell>
          <cell r="AF304">
            <v>496270.75</v>
          </cell>
          <cell r="AG304">
            <v>530979.25</v>
          </cell>
          <cell r="AH304">
            <v>1343543.87</v>
          </cell>
          <cell r="AI304">
            <v>739138.35</v>
          </cell>
          <cell r="AJ304">
            <v>1027988.2</v>
          </cell>
          <cell r="AK304">
            <v>237464.8</v>
          </cell>
          <cell r="AL304">
            <v>37209.5</v>
          </cell>
          <cell r="AM304">
            <v>1398</v>
          </cell>
          <cell r="AN304">
            <v>593979</v>
          </cell>
          <cell r="AO304">
            <v>1984598.94</v>
          </cell>
          <cell r="AP304">
            <v>460802.25</v>
          </cell>
          <cell r="AQ304">
            <v>25605</v>
          </cell>
          <cell r="AR304">
            <v>7280</v>
          </cell>
          <cell r="AS304">
            <v>503251.75</v>
          </cell>
          <cell r="AT304">
            <v>484644.33</v>
          </cell>
          <cell r="AU304">
            <v>2033561.45</v>
          </cell>
          <cell r="AV304">
            <v>188606.75</v>
          </cell>
          <cell r="AW304">
            <v>164698.25</v>
          </cell>
          <cell r="AX304">
            <v>1387</v>
          </cell>
          <cell r="AY304">
            <v>462599.45</v>
          </cell>
          <cell r="AZ304">
            <v>330616.5</v>
          </cell>
          <cell r="BA304">
            <v>0</v>
          </cell>
          <cell r="BB304">
            <v>437752.5</v>
          </cell>
          <cell r="BC304">
            <v>2417739.38</v>
          </cell>
          <cell r="BD304">
            <v>1868335.35</v>
          </cell>
          <cell r="BE304">
            <v>460900.25</v>
          </cell>
          <cell r="BF304">
            <v>0</v>
          </cell>
          <cell r="BG304">
            <v>1994739.65</v>
          </cell>
          <cell r="BH304">
            <v>133136.75</v>
          </cell>
          <cell r="BI304">
            <v>261146</v>
          </cell>
          <cell r="BJ304">
            <v>1526455</v>
          </cell>
          <cell r="BK304">
            <v>575573.75</v>
          </cell>
          <cell r="BL304">
            <v>1278340.95</v>
          </cell>
          <cell r="BM304">
            <v>0</v>
          </cell>
          <cell r="BN304">
            <v>0</v>
          </cell>
          <cell r="BO304">
            <v>541223.05000000005</v>
          </cell>
          <cell r="BP304">
            <v>0</v>
          </cell>
          <cell r="BQ304">
            <v>0</v>
          </cell>
          <cell r="BR304">
            <v>5493454.5800000001</v>
          </cell>
          <cell r="BS304">
            <v>145040.75</v>
          </cell>
          <cell r="BT304">
            <v>30342</v>
          </cell>
          <cell r="BU304">
            <v>2339529.6</v>
          </cell>
          <cell r="BV304">
            <v>59995.75</v>
          </cell>
          <cell r="BW304">
            <v>689367.05</v>
          </cell>
          <cell r="BX304">
            <v>1818190.4</v>
          </cell>
          <cell r="BY304">
            <v>218569.22</v>
          </cell>
          <cell r="BZ304">
            <v>369017.3</v>
          </cell>
          <cell r="CA304">
            <v>830804.75</v>
          </cell>
          <cell r="CB304">
            <v>827769.85</v>
          </cell>
          <cell r="CC304">
            <v>1480886.83</v>
          </cell>
          <cell r="CD304">
            <v>331213.5</v>
          </cell>
          <cell r="CE304">
            <v>1214057.45</v>
          </cell>
          <cell r="CF304">
            <v>29618.25</v>
          </cell>
          <cell r="CG304">
            <v>236839.6</v>
          </cell>
          <cell r="CH304">
            <v>354179.5</v>
          </cell>
          <cell r="CI304">
            <v>219215.3</v>
          </cell>
          <cell r="CJ304">
            <v>1548176</v>
          </cell>
          <cell r="CK304">
            <v>367299.97</v>
          </cell>
          <cell r="CL304">
            <v>530375.26</v>
          </cell>
        </row>
        <row r="305">
          <cell r="A305" t="str">
            <v>5104030299.502</v>
          </cell>
          <cell r="B305" t="str">
            <v>ค่าใช้จ่ายตามโครง การ (P&amp;P) แรงงานต่างด้าว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2520</v>
          </cell>
          <cell r="J305">
            <v>52388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56220.12</v>
          </cell>
          <cell r="P305">
            <v>0</v>
          </cell>
          <cell r="Q305">
            <v>0</v>
          </cell>
          <cell r="R305">
            <v>1440</v>
          </cell>
          <cell r="S305">
            <v>16200</v>
          </cell>
          <cell r="T305">
            <v>0</v>
          </cell>
          <cell r="U305">
            <v>0</v>
          </cell>
          <cell r="V305">
            <v>3975.8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9652.7999999999993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50</v>
          </cell>
          <cell r="BD305">
            <v>0</v>
          </cell>
          <cell r="BE305">
            <v>0</v>
          </cell>
          <cell r="BF305">
            <v>61105.86</v>
          </cell>
          <cell r="BG305">
            <v>0</v>
          </cell>
          <cell r="BH305">
            <v>92386.89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2780</v>
          </cell>
          <cell r="BP305">
            <v>0</v>
          </cell>
          <cell r="BQ305">
            <v>0</v>
          </cell>
          <cell r="BR305">
            <v>0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</v>
          </cell>
          <cell r="CC305">
            <v>0</v>
          </cell>
          <cell r="CD305">
            <v>6385</v>
          </cell>
          <cell r="CE305">
            <v>0</v>
          </cell>
          <cell r="CF305">
            <v>0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</row>
        <row r="306">
          <cell r="A306" t="str">
            <v>5104030299.701</v>
          </cell>
          <cell r="B306" t="str">
            <v>ค่าใช้จ่ายตามโครง การ (P&amp;P) บุคคลที่มีปัญหาสถานะและสิทธิ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1400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32677</v>
          </cell>
          <cell r="BI306">
            <v>0</v>
          </cell>
          <cell r="BJ306">
            <v>0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0</v>
          </cell>
          <cell r="BZ306">
            <v>0</v>
          </cell>
          <cell r="CA306">
            <v>0</v>
          </cell>
          <cell r="CB306">
            <v>0</v>
          </cell>
          <cell r="CC306">
            <v>0</v>
          </cell>
          <cell r="CD306">
            <v>0</v>
          </cell>
          <cell r="CE306">
            <v>0</v>
          </cell>
          <cell r="CF306">
            <v>0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</row>
        <row r="307">
          <cell r="A307" t="str">
            <v>5104030299.702</v>
          </cell>
          <cell r="B307" t="str">
            <v>ค่ารักษาตามจ่ายบุคคลที่มีปัญหาสถานะและสิทธิ</v>
          </cell>
          <cell r="C307">
            <v>3180</v>
          </cell>
          <cell r="D307">
            <v>0</v>
          </cell>
          <cell r="E307">
            <v>0</v>
          </cell>
          <cell r="F307">
            <v>7302.5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970</v>
          </cell>
          <cell r="L307">
            <v>0</v>
          </cell>
          <cell r="M307">
            <v>5074</v>
          </cell>
          <cell r="N307">
            <v>0</v>
          </cell>
          <cell r="O307">
            <v>5970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1010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13812.5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  <cell r="BA307">
            <v>0</v>
          </cell>
          <cell r="BB307">
            <v>0</v>
          </cell>
          <cell r="BC307">
            <v>30558.5</v>
          </cell>
          <cell r="BD307">
            <v>59636</v>
          </cell>
          <cell r="BE307">
            <v>57429.25</v>
          </cell>
          <cell r="BF307">
            <v>5525</v>
          </cell>
          <cell r="BG307">
            <v>37041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17635</v>
          </cell>
          <cell r="BS307">
            <v>0</v>
          </cell>
          <cell r="BT307">
            <v>0</v>
          </cell>
          <cell r="BU307">
            <v>40124.5</v>
          </cell>
          <cell r="BV307">
            <v>0</v>
          </cell>
          <cell r="BW307">
            <v>0</v>
          </cell>
          <cell r="BX307">
            <v>0</v>
          </cell>
          <cell r="BY307">
            <v>0</v>
          </cell>
          <cell r="BZ307">
            <v>0</v>
          </cell>
          <cell r="CA307">
            <v>0</v>
          </cell>
          <cell r="CB307">
            <v>0</v>
          </cell>
          <cell r="CC307">
            <v>0</v>
          </cell>
          <cell r="CD307">
            <v>0</v>
          </cell>
          <cell r="CE307">
            <v>14456</v>
          </cell>
          <cell r="CF307">
            <v>0</v>
          </cell>
          <cell r="CG307">
            <v>490</v>
          </cell>
          <cell r="CH307">
            <v>0</v>
          </cell>
          <cell r="CI307">
            <v>0</v>
          </cell>
          <cell r="CJ307">
            <v>3548</v>
          </cell>
          <cell r="CK307">
            <v>0</v>
          </cell>
          <cell r="CL307">
            <v>0</v>
          </cell>
        </row>
        <row r="308">
          <cell r="A308" t="str">
            <v>5104040199.101</v>
          </cell>
          <cell r="B308" t="str">
            <v>ค่าตอบแทนในการปฏิบัติงานของเจ้าหน้าที่  (บริการ)</v>
          </cell>
          <cell r="C308">
            <v>42921349</v>
          </cell>
          <cell r="D308">
            <v>5880368</v>
          </cell>
          <cell r="E308">
            <v>3428363.35</v>
          </cell>
          <cell r="F308">
            <v>3500247.5</v>
          </cell>
          <cell r="G308">
            <v>3661320</v>
          </cell>
          <cell r="H308">
            <v>4963441</v>
          </cell>
          <cell r="I308">
            <v>4028820</v>
          </cell>
          <cell r="J308">
            <v>16259459.25</v>
          </cell>
          <cell r="K308">
            <v>0</v>
          </cell>
          <cell r="L308">
            <v>6015912</v>
          </cell>
          <cell r="M308">
            <v>16217454.5</v>
          </cell>
          <cell r="N308">
            <v>2379245</v>
          </cell>
          <cell r="O308">
            <v>41708226.560000002</v>
          </cell>
          <cell r="P308">
            <v>7734039.5</v>
          </cell>
          <cell r="Q308">
            <v>9403025.6799999997</v>
          </cell>
          <cell r="R308">
            <v>15423905.5</v>
          </cell>
          <cell r="S308">
            <v>9763438</v>
          </cell>
          <cell r="T308">
            <v>9231417</v>
          </cell>
          <cell r="U308">
            <v>7380635.0499999998</v>
          </cell>
          <cell r="V308">
            <v>4158754.5</v>
          </cell>
          <cell r="W308">
            <v>70734020.5</v>
          </cell>
          <cell r="X308">
            <v>4624972.5</v>
          </cell>
          <cell r="Y308">
            <v>8021850</v>
          </cell>
          <cell r="Z308">
            <v>9139888.75</v>
          </cell>
          <cell r="AA308">
            <v>3334110</v>
          </cell>
          <cell r="AB308">
            <v>4312040</v>
          </cell>
          <cell r="AC308">
            <v>8210432.5</v>
          </cell>
          <cell r="AD308">
            <v>12161207.5</v>
          </cell>
          <cell r="AE308">
            <v>7136402.1200000001</v>
          </cell>
          <cell r="AF308">
            <v>4296332.5</v>
          </cell>
          <cell r="AG308">
            <v>7257927.5</v>
          </cell>
          <cell r="AH308">
            <v>7178123.75</v>
          </cell>
          <cell r="AI308">
            <v>6527397.5</v>
          </cell>
          <cell r="AJ308">
            <v>3776270</v>
          </cell>
          <cell r="AK308">
            <v>111857134</v>
          </cell>
          <cell r="AL308">
            <v>5236170</v>
          </cell>
          <cell r="AM308">
            <v>450000</v>
          </cell>
          <cell r="AN308">
            <v>11836147.25</v>
          </cell>
          <cell r="AO308">
            <v>11956949</v>
          </cell>
          <cell r="AP308">
            <v>5576280</v>
          </cell>
          <cell r="AQ308">
            <v>2543170</v>
          </cell>
          <cell r="AR308">
            <v>20482497.5</v>
          </cell>
          <cell r="AS308">
            <v>4753830</v>
          </cell>
          <cell r="AT308">
            <v>12009801.5</v>
          </cell>
          <cell r="AU308">
            <v>9508660</v>
          </cell>
          <cell r="AV308">
            <v>4503330</v>
          </cell>
          <cell r="AW308">
            <v>3627665</v>
          </cell>
          <cell r="AX308">
            <v>76740</v>
          </cell>
          <cell r="AY308">
            <v>4534085</v>
          </cell>
          <cell r="AZ308">
            <v>4698744</v>
          </cell>
          <cell r="BA308">
            <v>32762524</v>
          </cell>
          <cell r="BB308">
            <v>5814907.5</v>
          </cell>
          <cell r="BC308">
            <v>51737917</v>
          </cell>
          <cell r="BD308">
            <v>15380405.5</v>
          </cell>
          <cell r="BE308">
            <v>6134409.75</v>
          </cell>
          <cell r="BF308">
            <v>5278271</v>
          </cell>
          <cell r="BG308">
            <v>35510918.700000003</v>
          </cell>
          <cell r="BH308">
            <v>4157706</v>
          </cell>
          <cell r="BI308">
            <v>3047835</v>
          </cell>
          <cell r="BJ308">
            <v>5403300</v>
          </cell>
          <cell r="BK308">
            <v>3520494</v>
          </cell>
          <cell r="BL308">
            <v>55555107</v>
          </cell>
          <cell r="BM308">
            <v>12532775</v>
          </cell>
          <cell r="BN308">
            <v>5874830</v>
          </cell>
          <cell r="BO308">
            <v>13427138.5</v>
          </cell>
          <cell r="BP308">
            <v>9558571</v>
          </cell>
          <cell r="BQ308">
            <v>9024037.5</v>
          </cell>
          <cell r="BR308">
            <v>165605661.75</v>
          </cell>
          <cell r="BS308">
            <v>7760213</v>
          </cell>
          <cell r="BT308">
            <v>6082670</v>
          </cell>
          <cell r="BU308">
            <v>27411600</v>
          </cell>
          <cell r="BV308">
            <v>2973681.5</v>
          </cell>
          <cell r="BW308">
            <v>5291452.58</v>
          </cell>
          <cell r="BX308">
            <v>13552814</v>
          </cell>
          <cell r="BY308">
            <v>4671400.5</v>
          </cell>
          <cell r="BZ308">
            <v>5831345.75</v>
          </cell>
          <cell r="CA308">
            <v>6928873.75</v>
          </cell>
          <cell r="CB308">
            <v>5969432.5</v>
          </cell>
          <cell r="CC308">
            <v>15169818</v>
          </cell>
          <cell r="CD308">
            <v>8649158</v>
          </cell>
          <cell r="CE308">
            <v>11144790</v>
          </cell>
          <cell r="CF308">
            <v>6389297.5</v>
          </cell>
          <cell r="CG308">
            <v>4391620</v>
          </cell>
          <cell r="CH308">
            <v>4860985.5</v>
          </cell>
          <cell r="CI308">
            <v>4920403</v>
          </cell>
          <cell r="CJ308">
            <v>18868495.879999999</v>
          </cell>
          <cell r="CK308">
            <v>3853620</v>
          </cell>
          <cell r="CL308">
            <v>3029680</v>
          </cell>
        </row>
        <row r="309">
          <cell r="A309" t="str">
            <v>5104040199.102</v>
          </cell>
          <cell r="B309" t="str">
            <v>ค่าตอบแทนในการปฏิบัติงานของเจ้าหน้าที่  (สนับสนุน)</v>
          </cell>
          <cell r="C309">
            <v>7232650</v>
          </cell>
          <cell r="D309">
            <v>1247534</v>
          </cell>
          <cell r="E309">
            <v>1256193.8</v>
          </cell>
          <cell r="F309">
            <v>471210</v>
          </cell>
          <cell r="G309">
            <v>430260</v>
          </cell>
          <cell r="H309">
            <v>3900</v>
          </cell>
          <cell r="I309">
            <v>95385</v>
          </cell>
          <cell r="J309">
            <v>88350</v>
          </cell>
          <cell r="K309">
            <v>0</v>
          </cell>
          <cell r="L309">
            <v>244330</v>
          </cell>
          <cell r="M309">
            <v>48170</v>
          </cell>
          <cell r="N309">
            <v>1080</v>
          </cell>
          <cell r="O309">
            <v>4492507.68</v>
          </cell>
          <cell r="P309">
            <v>407440</v>
          </cell>
          <cell r="Q309">
            <v>1255885.45</v>
          </cell>
          <cell r="R309">
            <v>1481424</v>
          </cell>
          <cell r="S309">
            <v>894846</v>
          </cell>
          <cell r="T309">
            <v>1026980</v>
          </cell>
          <cell r="U309">
            <v>624069.5</v>
          </cell>
          <cell r="V309">
            <v>421128.75</v>
          </cell>
          <cell r="W309">
            <v>3526131</v>
          </cell>
          <cell r="X309">
            <v>421957.5</v>
          </cell>
          <cell r="Y309">
            <v>580740</v>
          </cell>
          <cell r="Z309">
            <v>52960</v>
          </cell>
          <cell r="AA309">
            <v>139432.5</v>
          </cell>
          <cell r="AB309">
            <v>97680</v>
          </cell>
          <cell r="AC309">
            <v>0</v>
          </cell>
          <cell r="AD309">
            <v>199627.5</v>
          </cell>
          <cell r="AE309">
            <v>281000</v>
          </cell>
          <cell r="AF309">
            <v>20020</v>
          </cell>
          <cell r="AG309">
            <v>801378.75</v>
          </cell>
          <cell r="AH309">
            <v>293040</v>
          </cell>
          <cell r="AI309">
            <v>36040</v>
          </cell>
          <cell r="AJ309">
            <v>1331797.5</v>
          </cell>
          <cell r="AK309">
            <v>8932719</v>
          </cell>
          <cell r="AL309">
            <v>851093</v>
          </cell>
          <cell r="AM309">
            <v>0</v>
          </cell>
          <cell r="AN309">
            <v>501215</v>
          </cell>
          <cell r="AO309">
            <v>0</v>
          </cell>
          <cell r="AP309">
            <v>139660</v>
          </cell>
          <cell r="AQ309">
            <v>254085</v>
          </cell>
          <cell r="AR309">
            <v>1901640</v>
          </cell>
          <cell r="AS309">
            <v>492090</v>
          </cell>
          <cell r="AT309">
            <v>0</v>
          </cell>
          <cell r="AU309">
            <v>217380</v>
          </cell>
          <cell r="AV309">
            <v>127607.5</v>
          </cell>
          <cell r="AW309">
            <v>391175</v>
          </cell>
          <cell r="AX309">
            <v>8820</v>
          </cell>
          <cell r="AY309">
            <v>6300</v>
          </cell>
          <cell r="AZ309">
            <v>549149</v>
          </cell>
          <cell r="BA309">
            <v>0</v>
          </cell>
          <cell r="BB309">
            <v>685192.5</v>
          </cell>
          <cell r="BC309">
            <v>13000924</v>
          </cell>
          <cell r="BD309">
            <v>1277122.5</v>
          </cell>
          <cell r="BE309">
            <v>98970</v>
          </cell>
          <cell r="BF309">
            <v>2293683.5</v>
          </cell>
          <cell r="BG309">
            <v>2439660</v>
          </cell>
          <cell r="BH309">
            <v>90690</v>
          </cell>
          <cell r="BI309">
            <v>376380</v>
          </cell>
          <cell r="BJ309">
            <v>724560</v>
          </cell>
          <cell r="BK309">
            <v>369815</v>
          </cell>
          <cell r="BL309">
            <v>7211332</v>
          </cell>
          <cell r="BM309">
            <v>3052270</v>
          </cell>
          <cell r="BN309">
            <v>756000</v>
          </cell>
          <cell r="BO309">
            <v>2133290</v>
          </cell>
          <cell r="BP309">
            <v>1280220</v>
          </cell>
          <cell r="BQ309">
            <v>370180</v>
          </cell>
          <cell r="BR309">
            <v>48701277.25</v>
          </cell>
          <cell r="BS309">
            <v>1135422.5</v>
          </cell>
          <cell r="BT309">
            <v>623520</v>
          </cell>
          <cell r="BU309">
            <v>2837063</v>
          </cell>
          <cell r="BV309">
            <v>618548.75</v>
          </cell>
          <cell r="BW309">
            <v>1020622.5</v>
          </cell>
          <cell r="BX309">
            <v>2772787.5</v>
          </cell>
          <cell r="BY309">
            <v>1435636.5</v>
          </cell>
          <cell r="BZ309">
            <v>667315</v>
          </cell>
          <cell r="CA309">
            <v>252270</v>
          </cell>
          <cell r="CB309">
            <v>739792.5</v>
          </cell>
          <cell r="CC309">
            <v>2733000</v>
          </cell>
          <cell r="CD309">
            <v>443120</v>
          </cell>
          <cell r="CE309">
            <v>2483360</v>
          </cell>
          <cell r="CF309">
            <v>82290</v>
          </cell>
          <cell r="CG309">
            <v>489990</v>
          </cell>
          <cell r="CH309">
            <v>733837.5</v>
          </cell>
          <cell r="CI309">
            <v>1021300</v>
          </cell>
          <cell r="CJ309">
            <v>1210150.5</v>
          </cell>
          <cell r="CK309">
            <v>895513</v>
          </cell>
          <cell r="CL309">
            <v>446585</v>
          </cell>
        </row>
        <row r="310">
          <cell r="A310" t="str">
            <v>5104040199.103</v>
          </cell>
          <cell r="B310" t="str">
            <v>ค่าตอบแทนการปฎิบัติงานในคลินิกพิเศษนอกเวลา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958697.5</v>
          </cell>
          <cell r="J310">
            <v>0</v>
          </cell>
          <cell r="K310">
            <v>0</v>
          </cell>
          <cell r="L310">
            <v>18810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52825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274020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19550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163825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10050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716870</v>
          </cell>
          <cell r="BD310">
            <v>11625</v>
          </cell>
          <cell r="BE310">
            <v>0</v>
          </cell>
          <cell r="BF310">
            <v>0</v>
          </cell>
          <cell r="BG310">
            <v>1808819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123980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28342.5</v>
          </cell>
          <cell r="BZ310">
            <v>0</v>
          </cell>
          <cell r="CA310">
            <v>39206.25</v>
          </cell>
          <cell r="CB310">
            <v>0</v>
          </cell>
          <cell r="CC310">
            <v>0</v>
          </cell>
          <cell r="CD310">
            <v>0</v>
          </cell>
          <cell r="CE310">
            <v>0</v>
          </cell>
          <cell r="CF310">
            <v>0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</row>
        <row r="311">
          <cell r="A311" t="str">
            <v>5104040199.104</v>
          </cell>
          <cell r="B311" t="str">
            <v>ค่าตอบแทนการปฎิบัติงานชันสูตรพลิกศพ</v>
          </cell>
          <cell r="C311">
            <v>44000</v>
          </cell>
          <cell r="D311">
            <v>12000</v>
          </cell>
          <cell r="E311">
            <v>17545</v>
          </cell>
          <cell r="F311">
            <v>12700</v>
          </cell>
          <cell r="G311">
            <v>3700</v>
          </cell>
          <cell r="H311">
            <v>0</v>
          </cell>
          <cell r="I311">
            <v>10400</v>
          </cell>
          <cell r="J311">
            <v>45400</v>
          </cell>
          <cell r="K311">
            <v>13700</v>
          </cell>
          <cell r="L311">
            <v>9437.5</v>
          </cell>
          <cell r="M311">
            <v>89700</v>
          </cell>
          <cell r="N311">
            <v>1800</v>
          </cell>
          <cell r="O311">
            <v>76050</v>
          </cell>
          <cell r="P311">
            <v>5200</v>
          </cell>
          <cell r="Q311">
            <v>28700</v>
          </cell>
          <cell r="R311">
            <v>0</v>
          </cell>
          <cell r="S311">
            <v>0</v>
          </cell>
          <cell r="T311">
            <v>2900</v>
          </cell>
          <cell r="U311">
            <v>0</v>
          </cell>
          <cell r="V311">
            <v>2400</v>
          </cell>
          <cell r="W311">
            <v>14100</v>
          </cell>
          <cell r="X311">
            <v>5900</v>
          </cell>
          <cell r="Y311">
            <v>10100</v>
          </cell>
          <cell r="Z311">
            <v>800</v>
          </cell>
          <cell r="AA311">
            <v>0</v>
          </cell>
          <cell r="AB311">
            <v>8000</v>
          </cell>
          <cell r="AC311">
            <v>3200</v>
          </cell>
          <cell r="AD311">
            <v>0</v>
          </cell>
          <cell r="AE311">
            <v>15600</v>
          </cell>
          <cell r="AF311">
            <v>0</v>
          </cell>
          <cell r="AG311">
            <v>16600</v>
          </cell>
          <cell r="AH311">
            <v>0</v>
          </cell>
          <cell r="AI311">
            <v>2400</v>
          </cell>
          <cell r="AJ311">
            <v>0</v>
          </cell>
          <cell r="AK311">
            <v>323750</v>
          </cell>
          <cell r="AL311">
            <v>17200</v>
          </cell>
          <cell r="AM311">
            <v>5600</v>
          </cell>
          <cell r="AN311">
            <v>0</v>
          </cell>
          <cell r="AO311">
            <v>24130</v>
          </cell>
          <cell r="AP311">
            <v>11700</v>
          </cell>
          <cell r="AQ311">
            <v>0</v>
          </cell>
          <cell r="AR311">
            <v>5220</v>
          </cell>
          <cell r="AS311">
            <v>9400</v>
          </cell>
          <cell r="AT311">
            <v>11800</v>
          </cell>
          <cell r="AU311">
            <v>41400</v>
          </cell>
          <cell r="AV311">
            <v>0</v>
          </cell>
          <cell r="AW311">
            <v>4700</v>
          </cell>
          <cell r="AX311">
            <v>17450</v>
          </cell>
          <cell r="AY311">
            <v>8000</v>
          </cell>
          <cell r="AZ311">
            <v>11200</v>
          </cell>
          <cell r="BA311">
            <v>1300</v>
          </cell>
          <cell r="BB311">
            <v>3700</v>
          </cell>
          <cell r="BC311">
            <v>185100</v>
          </cell>
          <cell r="BD311">
            <v>20900</v>
          </cell>
          <cell r="BE311">
            <v>22900</v>
          </cell>
          <cell r="BF311">
            <v>3200</v>
          </cell>
          <cell r="BG311">
            <v>0</v>
          </cell>
          <cell r="BH311">
            <v>10400</v>
          </cell>
          <cell r="BI311">
            <v>0</v>
          </cell>
          <cell r="BJ311">
            <v>5300</v>
          </cell>
          <cell r="BK311">
            <v>0</v>
          </cell>
          <cell r="BL311">
            <v>0</v>
          </cell>
          <cell r="BM311">
            <v>24800</v>
          </cell>
          <cell r="BN311">
            <v>11200</v>
          </cell>
          <cell r="BO311">
            <v>3700</v>
          </cell>
          <cell r="BP311">
            <v>0</v>
          </cell>
          <cell r="BQ311">
            <v>4000</v>
          </cell>
          <cell r="BR311">
            <v>892950</v>
          </cell>
          <cell r="BS311">
            <v>0</v>
          </cell>
          <cell r="BT311">
            <v>0</v>
          </cell>
          <cell r="BU311">
            <v>17000</v>
          </cell>
          <cell r="BV311">
            <v>0</v>
          </cell>
          <cell r="BW311">
            <v>0</v>
          </cell>
          <cell r="BX311">
            <v>39790</v>
          </cell>
          <cell r="BY311">
            <v>11200</v>
          </cell>
          <cell r="BZ311">
            <v>10400</v>
          </cell>
          <cell r="CA311">
            <v>8000</v>
          </cell>
          <cell r="CB311">
            <v>16700</v>
          </cell>
          <cell r="CC311">
            <v>34800</v>
          </cell>
          <cell r="CD311">
            <v>0</v>
          </cell>
          <cell r="CE311">
            <v>30100</v>
          </cell>
          <cell r="CF311">
            <v>3200</v>
          </cell>
          <cell r="CG311">
            <v>0</v>
          </cell>
          <cell r="CH311">
            <v>0</v>
          </cell>
          <cell r="CI311">
            <v>0</v>
          </cell>
          <cell r="CJ311">
            <v>96000</v>
          </cell>
          <cell r="CK311">
            <v>0</v>
          </cell>
          <cell r="CL311">
            <v>1200</v>
          </cell>
        </row>
        <row r="312">
          <cell r="A312" t="str">
            <v>5104040199.105</v>
          </cell>
          <cell r="B312" t="str">
            <v>ค่าตอบแทนปฎิบัติงานแพทย์สาขาส่งเสริมพิเศษ</v>
          </cell>
          <cell r="C312">
            <v>63000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240000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40000</v>
          </cell>
          <cell r="P312">
            <v>0</v>
          </cell>
          <cell r="Q312">
            <v>0</v>
          </cell>
          <cell r="R312">
            <v>45000</v>
          </cell>
          <cell r="S312">
            <v>0</v>
          </cell>
          <cell r="T312">
            <v>0</v>
          </cell>
          <cell r="U312">
            <v>60000</v>
          </cell>
          <cell r="V312">
            <v>0</v>
          </cell>
          <cell r="W312">
            <v>2865000</v>
          </cell>
          <cell r="X312">
            <v>60000</v>
          </cell>
          <cell r="Y312">
            <v>65000</v>
          </cell>
          <cell r="Z312">
            <v>0</v>
          </cell>
          <cell r="AA312">
            <v>60000</v>
          </cell>
          <cell r="AB312">
            <v>60000</v>
          </cell>
          <cell r="AC312">
            <v>180000</v>
          </cell>
          <cell r="AD312">
            <v>120000</v>
          </cell>
          <cell r="AE312">
            <v>55000</v>
          </cell>
          <cell r="AF312">
            <v>60000</v>
          </cell>
          <cell r="AG312">
            <v>60000</v>
          </cell>
          <cell r="AH312">
            <v>425000</v>
          </cell>
          <cell r="AI312">
            <v>120000</v>
          </cell>
          <cell r="AJ312">
            <v>60000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0</v>
          </cell>
          <cell r="BC312">
            <v>110000</v>
          </cell>
          <cell r="BD312">
            <v>25000</v>
          </cell>
          <cell r="BE312">
            <v>0</v>
          </cell>
          <cell r="BF312">
            <v>0</v>
          </cell>
          <cell r="BG312">
            <v>325600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450000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635000</v>
          </cell>
          <cell r="BS312">
            <v>2400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</v>
          </cell>
          <cell r="CC312">
            <v>0</v>
          </cell>
          <cell r="CD312">
            <v>0</v>
          </cell>
          <cell r="CE312">
            <v>0</v>
          </cell>
          <cell r="CF312">
            <v>0</v>
          </cell>
          <cell r="CG312">
            <v>0</v>
          </cell>
          <cell r="CH312">
            <v>0</v>
          </cell>
          <cell r="CI312">
            <v>9900</v>
          </cell>
          <cell r="CJ312">
            <v>0</v>
          </cell>
          <cell r="CK312">
            <v>0</v>
          </cell>
          <cell r="CL312">
            <v>0</v>
          </cell>
        </row>
        <row r="313">
          <cell r="A313" t="str">
            <v>5104040199.106</v>
          </cell>
          <cell r="B313" t="str">
            <v>ค่าตอบแทนเงินเพิ่มพิเศษแพทย์ไม่ทำเวชปฏิบัติฯลฯ(บริการ)</v>
          </cell>
          <cell r="C313">
            <v>3960000</v>
          </cell>
          <cell r="D313">
            <v>490000</v>
          </cell>
          <cell r="E313">
            <v>380000</v>
          </cell>
          <cell r="F313">
            <v>240000</v>
          </cell>
          <cell r="G313">
            <v>230000</v>
          </cell>
          <cell r="H313">
            <v>440000</v>
          </cell>
          <cell r="I313">
            <v>390000</v>
          </cell>
          <cell r="J313">
            <v>1490000</v>
          </cell>
          <cell r="K313">
            <v>0</v>
          </cell>
          <cell r="L313">
            <v>350000</v>
          </cell>
          <cell r="M313">
            <v>1040000</v>
          </cell>
          <cell r="N313">
            <v>170000</v>
          </cell>
          <cell r="O313">
            <v>1840000</v>
          </cell>
          <cell r="P313">
            <v>460000</v>
          </cell>
          <cell r="Q313">
            <v>520000</v>
          </cell>
          <cell r="R313">
            <v>800000</v>
          </cell>
          <cell r="S313">
            <v>450000</v>
          </cell>
          <cell r="T313">
            <v>830000</v>
          </cell>
          <cell r="U313">
            <v>360000</v>
          </cell>
          <cell r="V313">
            <v>150000</v>
          </cell>
          <cell r="W313">
            <v>3640000</v>
          </cell>
          <cell r="X313">
            <v>350000</v>
          </cell>
          <cell r="Y313">
            <v>140000</v>
          </cell>
          <cell r="Z313">
            <v>730000</v>
          </cell>
          <cell r="AA313">
            <v>250000</v>
          </cell>
          <cell r="AB313">
            <v>240000</v>
          </cell>
          <cell r="AC313">
            <v>450000</v>
          </cell>
          <cell r="AD313">
            <v>1220000</v>
          </cell>
          <cell r="AE313">
            <v>400000</v>
          </cell>
          <cell r="AF313">
            <v>160000</v>
          </cell>
          <cell r="AG313">
            <v>610000</v>
          </cell>
          <cell r="AH313">
            <v>870000</v>
          </cell>
          <cell r="AI313">
            <v>320000</v>
          </cell>
          <cell r="AJ313">
            <v>240000</v>
          </cell>
          <cell r="AK313">
            <v>6510000</v>
          </cell>
          <cell r="AL313">
            <v>220000</v>
          </cell>
          <cell r="AM313">
            <v>0</v>
          </cell>
          <cell r="AN313">
            <v>850000</v>
          </cell>
          <cell r="AO313">
            <v>340000</v>
          </cell>
          <cell r="AP313">
            <v>360000</v>
          </cell>
          <cell r="AQ313">
            <v>120000</v>
          </cell>
          <cell r="AR313">
            <v>1060000</v>
          </cell>
          <cell r="AS313">
            <v>240000</v>
          </cell>
          <cell r="AT313">
            <v>730000</v>
          </cell>
          <cell r="AU313">
            <v>530000</v>
          </cell>
          <cell r="AV313">
            <v>380000</v>
          </cell>
          <cell r="AW313">
            <v>230000</v>
          </cell>
          <cell r="AX313">
            <v>350000</v>
          </cell>
          <cell r="AY313">
            <v>220000</v>
          </cell>
          <cell r="AZ313">
            <v>370000</v>
          </cell>
          <cell r="BA313">
            <v>1800000</v>
          </cell>
          <cell r="BB313">
            <v>370000</v>
          </cell>
          <cell r="BC313">
            <v>3325000</v>
          </cell>
          <cell r="BD313">
            <v>1580000</v>
          </cell>
          <cell r="BE313">
            <v>240000</v>
          </cell>
          <cell r="BF313">
            <v>640000</v>
          </cell>
          <cell r="BG313">
            <v>3030000</v>
          </cell>
          <cell r="BH313">
            <v>100000</v>
          </cell>
          <cell r="BI313">
            <v>460000</v>
          </cell>
          <cell r="BJ313">
            <v>360000</v>
          </cell>
          <cell r="BK313">
            <v>250000</v>
          </cell>
          <cell r="BL313">
            <v>2630000</v>
          </cell>
          <cell r="BM313">
            <v>700000</v>
          </cell>
          <cell r="BN313">
            <v>450000</v>
          </cell>
          <cell r="BO313">
            <v>645000</v>
          </cell>
          <cell r="BP313">
            <v>540000</v>
          </cell>
          <cell r="BQ313">
            <v>510000</v>
          </cell>
          <cell r="BR313">
            <v>12615000</v>
          </cell>
          <cell r="BS313">
            <v>720000</v>
          </cell>
          <cell r="BT313">
            <v>560000</v>
          </cell>
          <cell r="BU313">
            <v>1700000</v>
          </cell>
          <cell r="BV313">
            <v>140000</v>
          </cell>
          <cell r="BW313">
            <v>500000</v>
          </cell>
          <cell r="BX313">
            <v>1205000</v>
          </cell>
          <cell r="BY313">
            <v>440000</v>
          </cell>
          <cell r="BZ313">
            <v>390000</v>
          </cell>
          <cell r="CA313">
            <v>300000</v>
          </cell>
          <cell r="CB313">
            <v>600000</v>
          </cell>
          <cell r="CC313">
            <v>1030000</v>
          </cell>
          <cell r="CD313">
            <v>360000</v>
          </cell>
          <cell r="CE313">
            <v>910000</v>
          </cell>
          <cell r="CF313">
            <v>370000</v>
          </cell>
          <cell r="CG313">
            <v>230000</v>
          </cell>
          <cell r="CH313">
            <v>140000</v>
          </cell>
          <cell r="CI313">
            <v>350000</v>
          </cell>
          <cell r="CJ313">
            <v>1040000</v>
          </cell>
          <cell r="CK313">
            <v>280000</v>
          </cell>
          <cell r="CL313">
            <v>280000</v>
          </cell>
        </row>
        <row r="314">
          <cell r="A314" t="str">
            <v>5104040199.107</v>
          </cell>
          <cell r="B314" t="str">
            <v>ค่าตอบแทนเงินเพิ่มพิเศษทันตแพทย์ไม่ทำเวชปฏิบัติฯลฯ(บริการ)</v>
          </cell>
          <cell r="C314">
            <v>1130000</v>
          </cell>
          <cell r="D314">
            <v>170000</v>
          </cell>
          <cell r="E314">
            <v>250000</v>
          </cell>
          <cell r="F314">
            <v>130000</v>
          </cell>
          <cell r="G314">
            <v>120000</v>
          </cell>
          <cell r="H314">
            <v>335000</v>
          </cell>
          <cell r="I314">
            <v>360000</v>
          </cell>
          <cell r="J314">
            <v>320000</v>
          </cell>
          <cell r="K314">
            <v>0</v>
          </cell>
          <cell r="L314">
            <v>320000</v>
          </cell>
          <cell r="M314">
            <v>460000</v>
          </cell>
          <cell r="N314">
            <v>200000</v>
          </cell>
          <cell r="O314">
            <v>420000</v>
          </cell>
          <cell r="P314">
            <v>420000</v>
          </cell>
          <cell r="Q314">
            <v>340000</v>
          </cell>
          <cell r="R314">
            <v>220000</v>
          </cell>
          <cell r="S314">
            <v>220000</v>
          </cell>
          <cell r="T314">
            <v>240000</v>
          </cell>
          <cell r="U314">
            <v>120000</v>
          </cell>
          <cell r="V314">
            <v>120000</v>
          </cell>
          <cell r="W314">
            <v>600000</v>
          </cell>
          <cell r="X314">
            <v>0</v>
          </cell>
          <cell r="Y314">
            <v>640000</v>
          </cell>
          <cell r="Z314">
            <v>0</v>
          </cell>
          <cell r="AA314">
            <v>120000</v>
          </cell>
          <cell r="AB314">
            <v>240000</v>
          </cell>
          <cell r="AC314">
            <v>230000</v>
          </cell>
          <cell r="AD314">
            <v>120000</v>
          </cell>
          <cell r="AE314">
            <v>360000</v>
          </cell>
          <cell r="AF314">
            <v>360000</v>
          </cell>
          <cell r="AG314">
            <v>240000</v>
          </cell>
          <cell r="AH314">
            <v>380000</v>
          </cell>
          <cell r="AI314">
            <v>240000</v>
          </cell>
          <cell r="AJ314">
            <v>250000</v>
          </cell>
          <cell r="AK314">
            <v>630000</v>
          </cell>
          <cell r="AL314">
            <v>110000</v>
          </cell>
          <cell r="AM314">
            <v>0</v>
          </cell>
          <cell r="AN314">
            <v>595000</v>
          </cell>
          <cell r="AO314">
            <v>260000</v>
          </cell>
          <cell r="AP314">
            <v>40000</v>
          </cell>
          <cell r="AQ314">
            <v>100000</v>
          </cell>
          <cell r="AR314">
            <v>440000</v>
          </cell>
          <cell r="AS314">
            <v>140000</v>
          </cell>
          <cell r="AT314">
            <v>450000</v>
          </cell>
          <cell r="AU314">
            <v>240000</v>
          </cell>
          <cell r="AV314">
            <v>130000</v>
          </cell>
          <cell r="AW314">
            <v>180000</v>
          </cell>
          <cell r="AX314">
            <v>190000</v>
          </cell>
          <cell r="AY314">
            <v>220000</v>
          </cell>
          <cell r="AZ314">
            <v>240000</v>
          </cell>
          <cell r="BA314">
            <v>310000</v>
          </cell>
          <cell r="BB314">
            <v>240000</v>
          </cell>
          <cell r="BC314">
            <v>830000</v>
          </cell>
          <cell r="BD314">
            <v>260000</v>
          </cell>
          <cell r="BE314">
            <v>0</v>
          </cell>
          <cell r="BF314">
            <v>160000</v>
          </cell>
          <cell r="BG314">
            <v>520000</v>
          </cell>
          <cell r="BH314">
            <v>70000</v>
          </cell>
          <cell r="BI314">
            <v>0</v>
          </cell>
          <cell r="BJ314">
            <v>100000</v>
          </cell>
          <cell r="BK314">
            <v>120000</v>
          </cell>
          <cell r="BL314">
            <v>360000</v>
          </cell>
          <cell r="BM314">
            <v>650000</v>
          </cell>
          <cell r="BN314">
            <v>320000</v>
          </cell>
          <cell r="BO314">
            <v>450000</v>
          </cell>
          <cell r="BP314">
            <v>480000</v>
          </cell>
          <cell r="BQ314">
            <v>130000</v>
          </cell>
          <cell r="BR314">
            <v>890000</v>
          </cell>
          <cell r="BS314">
            <v>110000</v>
          </cell>
          <cell r="BT314">
            <v>230000</v>
          </cell>
          <cell r="BU314">
            <v>470000</v>
          </cell>
          <cell r="BV314">
            <v>0</v>
          </cell>
          <cell r="BW314">
            <v>230000</v>
          </cell>
          <cell r="BX314">
            <v>460000</v>
          </cell>
          <cell r="BY314">
            <v>120000</v>
          </cell>
          <cell r="BZ314">
            <v>140000</v>
          </cell>
          <cell r="CA314">
            <v>240000</v>
          </cell>
          <cell r="CB314">
            <v>240000</v>
          </cell>
          <cell r="CC314">
            <v>320000</v>
          </cell>
          <cell r="CD314">
            <v>270000</v>
          </cell>
          <cell r="CE314">
            <v>120000</v>
          </cell>
          <cell r="CF314">
            <v>140000</v>
          </cell>
          <cell r="CG314">
            <v>38050</v>
          </cell>
          <cell r="CH314">
            <v>120000</v>
          </cell>
          <cell r="CI314">
            <v>120000</v>
          </cell>
          <cell r="CJ314">
            <v>550000</v>
          </cell>
          <cell r="CK314">
            <v>120000</v>
          </cell>
          <cell r="CL314">
            <v>30000</v>
          </cell>
        </row>
        <row r="315">
          <cell r="A315" t="str">
            <v>5104040199.108</v>
          </cell>
          <cell r="B315" t="str">
            <v>ค่าตอบแทนเงินเพิ่มเภสัชกรไม่ทำเวชปฏิบัติฯลฯ(บริการ)</v>
          </cell>
          <cell r="C315">
            <v>905000</v>
          </cell>
          <cell r="D315">
            <v>140000</v>
          </cell>
          <cell r="E315">
            <v>0</v>
          </cell>
          <cell r="F315">
            <v>20000</v>
          </cell>
          <cell r="G315">
            <v>10000</v>
          </cell>
          <cell r="H315">
            <v>100000</v>
          </cell>
          <cell r="I315">
            <v>110000</v>
          </cell>
          <cell r="J315">
            <v>80000</v>
          </cell>
          <cell r="K315">
            <v>0</v>
          </cell>
          <cell r="L315">
            <v>150000</v>
          </cell>
          <cell r="M315">
            <v>375000</v>
          </cell>
          <cell r="N315">
            <v>60000</v>
          </cell>
          <cell r="O315">
            <v>575000</v>
          </cell>
          <cell r="P315">
            <v>130000</v>
          </cell>
          <cell r="Q315">
            <v>120000</v>
          </cell>
          <cell r="R315">
            <v>225000</v>
          </cell>
          <cell r="S315">
            <v>220000</v>
          </cell>
          <cell r="T315">
            <v>110000</v>
          </cell>
          <cell r="U315">
            <v>110000</v>
          </cell>
          <cell r="V315">
            <v>60000</v>
          </cell>
          <cell r="W315">
            <v>765000</v>
          </cell>
          <cell r="X315">
            <v>60000</v>
          </cell>
          <cell r="Y315">
            <v>60000</v>
          </cell>
          <cell r="Z315">
            <v>120000</v>
          </cell>
          <cell r="AA315">
            <v>120000</v>
          </cell>
          <cell r="AB315">
            <v>60000</v>
          </cell>
          <cell r="AC315">
            <v>270880</v>
          </cell>
          <cell r="AD315">
            <v>330000</v>
          </cell>
          <cell r="AE315">
            <v>120000</v>
          </cell>
          <cell r="AF315">
            <v>180000</v>
          </cell>
          <cell r="AG315">
            <v>120000</v>
          </cell>
          <cell r="AH315">
            <v>320000</v>
          </cell>
          <cell r="AI315">
            <v>0</v>
          </cell>
          <cell r="AJ315">
            <v>15000</v>
          </cell>
          <cell r="AK315">
            <v>1110000</v>
          </cell>
          <cell r="AL315">
            <v>125000</v>
          </cell>
          <cell r="AM315">
            <v>0</v>
          </cell>
          <cell r="AN315">
            <v>315000</v>
          </cell>
          <cell r="AO315">
            <v>180000</v>
          </cell>
          <cell r="AP315">
            <v>240000</v>
          </cell>
          <cell r="AQ315">
            <v>60000</v>
          </cell>
          <cell r="AR315">
            <v>345000</v>
          </cell>
          <cell r="AS315">
            <v>180000</v>
          </cell>
          <cell r="AT315">
            <v>260000</v>
          </cell>
          <cell r="AU315">
            <v>160000</v>
          </cell>
          <cell r="AV315">
            <v>110000</v>
          </cell>
          <cell r="AW315">
            <v>150000</v>
          </cell>
          <cell r="AX315">
            <v>120000</v>
          </cell>
          <cell r="AY315">
            <v>110000</v>
          </cell>
          <cell r="AZ315">
            <v>135000</v>
          </cell>
          <cell r="BA315">
            <v>635000</v>
          </cell>
          <cell r="BB315">
            <v>80000</v>
          </cell>
          <cell r="BC315">
            <v>560000</v>
          </cell>
          <cell r="BD315">
            <v>345000</v>
          </cell>
          <cell r="BE315">
            <v>60000</v>
          </cell>
          <cell r="BF315">
            <v>95000</v>
          </cell>
          <cell r="BG315">
            <v>435000</v>
          </cell>
          <cell r="BH315">
            <v>25000</v>
          </cell>
          <cell r="BI315">
            <v>0</v>
          </cell>
          <cell r="BJ315">
            <v>80000</v>
          </cell>
          <cell r="BK315">
            <v>80000</v>
          </cell>
          <cell r="BL315">
            <v>575000</v>
          </cell>
          <cell r="BM315">
            <v>340000</v>
          </cell>
          <cell r="BN315">
            <v>55000</v>
          </cell>
          <cell r="BO315">
            <v>230000</v>
          </cell>
          <cell r="BP315">
            <v>200000</v>
          </cell>
          <cell r="BQ315">
            <v>180000</v>
          </cell>
          <cell r="BR315">
            <v>1640000</v>
          </cell>
          <cell r="BS315">
            <v>240000</v>
          </cell>
          <cell r="BT315">
            <v>60000</v>
          </cell>
          <cell r="BU315">
            <v>765000</v>
          </cell>
          <cell r="BV315">
            <v>5000</v>
          </cell>
          <cell r="BW315">
            <v>200000</v>
          </cell>
          <cell r="BX315">
            <v>205000</v>
          </cell>
          <cell r="BY315">
            <v>50000</v>
          </cell>
          <cell r="BZ315">
            <v>90000</v>
          </cell>
          <cell r="CA315">
            <v>180000</v>
          </cell>
          <cell r="CB315">
            <v>120000</v>
          </cell>
          <cell r="CC315">
            <v>320000</v>
          </cell>
          <cell r="CD315">
            <v>260000</v>
          </cell>
          <cell r="CE315">
            <v>335000</v>
          </cell>
          <cell r="CF315">
            <v>105000</v>
          </cell>
          <cell r="CG315">
            <v>110000</v>
          </cell>
          <cell r="CH315">
            <v>120000</v>
          </cell>
          <cell r="CI315">
            <v>115000</v>
          </cell>
          <cell r="CJ315">
            <v>315000</v>
          </cell>
          <cell r="CK315">
            <v>60000</v>
          </cell>
          <cell r="CL315">
            <v>130000</v>
          </cell>
        </row>
        <row r="316">
          <cell r="A316" t="str">
            <v>5104040199.109</v>
          </cell>
          <cell r="B316" t="str">
            <v>ค่าตอบแทนปฎิบัติงานส่งเสริมสุขภาพและเวชปฏิบัติครอบครัว</v>
          </cell>
          <cell r="C316">
            <v>0</v>
          </cell>
          <cell r="D316">
            <v>0</v>
          </cell>
          <cell r="E316">
            <v>342744</v>
          </cell>
          <cell r="F316">
            <v>286740</v>
          </cell>
          <cell r="G316">
            <v>0</v>
          </cell>
          <cell r="H316">
            <v>0</v>
          </cell>
          <cell r="I316">
            <v>262410</v>
          </cell>
          <cell r="J316">
            <v>613812.5</v>
          </cell>
          <cell r="K316">
            <v>0</v>
          </cell>
          <cell r="L316">
            <v>344255.5</v>
          </cell>
          <cell r="M316">
            <v>736205</v>
          </cell>
          <cell r="N316">
            <v>41850</v>
          </cell>
          <cell r="O316">
            <v>930992</v>
          </cell>
          <cell r="P316">
            <v>624150</v>
          </cell>
          <cell r="Q316">
            <v>0</v>
          </cell>
          <cell r="R316">
            <v>0</v>
          </cell>
          <cell r="S316">
            <v>1096770</v>
          </cell>
          <cell r="T316">
            <v>22945</v>
          </cell>
          <cell r="U316">
            <v>165300</v>
          </cell>
          <cell r="V316">
            <v>0</v>
          </cell>
          <cell r="W316">
            <v>762450</v>
          </cell>
          <cell r="X316">
            <v>161700</v>
          </cell>
          <cell r="Y316">
            <v>559609</v>
          </cell>
          <cell r="Z316">
            <v>711190</v>
          </cell>
          <cell r="AA316">
            <v>235680</v>
          </cell>
          <cell r="AB316">
            <v>428430</v>
          </cell>
          <cell r="AC316">
            <v>0</v>
          </cell>
          <cell r="AD316">
            <v>566160</v>
          </cell>
          <cell r="AE316">
            <v>355980</v>
          </cell>
          <cell r="AF316">
            <v>47100</v>
          </cell>
          <cell r="AG316">
            <v>545120</v>
          </cell>
          <cell r="AH316">
            <v>165900</v>
          </cell>
          <cell r="AI316">
            <v>171300</v>
          </cell>
          <cell r="AJ316">
            <v>189705</v>
          </cell>
          <cell r="AK316">
            <v>0</v>
          </cell>
          <cell r="AL316">
            <v>89700</v>
          </cell>
          <cell r="AM316">
            <v>0</v>
          </cell>
          <cell r="AN316">
            <v>483842.5</v>
          </cell>
          <cell r="AO316">
            <v>0</v>
          </cell>
          <cell r="AP316">
            <v>260490</v>
          </cell>
          <cell r="AQ316">
            <v>0</v>
          </cell>
          <cell r="AR316">
            <v>294975</v>
          </cell>
          <cell r="AS316">
            <v>220470</v>
          </cell>
          <cell r="AT316">
            <v>124200</v>
          </cell>
          <cell r="AU316">
            <v>472770</v>
          </cell>
          <cell r="AV316">
            <v>550645</v>
          </cell>
          <cell r="AW316">
            <v>0</v>
          </cell>
          <cell r="AX316">
            <v>0</v>
          </cell>
          <cell r="AY316">
            <v>235500</v>
          </cell>
          <cell r="AZ316">
            <v>34560</v>
          </cell>
          <cell r="BA316">
            <v>1093860</v>
          </cell>
          <cell r="BB316">
            <v>224580</v>
          </cell>
          <cell r="BC316">
            <v>574360</v>
          </cell>
          <cell r="BD316">
            <v>141456</v>
          </cell>
          <cell r="BE316">
            <v>202170</v>
          </cell>
          <cell r="BF316">
            <v>0</v>
          </cell>
          <cell r="BG316">
            <v>414375</v>
          </cell>
          <cell r="BH316">
            <v>0</v>
          </cell>
          <cell r="BI316">
            <v>0</v>
          </cell>
          <cell r="BJ316">
            <v>0</v>
          </cell>
          <cell r="BK316">
            <v>0</v>
          </cell>
          <cell r="BL316">
            <v>0</v>
          </cell>
          <cell r="BM316">
            <v>0</v>
          </cell>
          <cell r="BN316">
            <v>99270</v>
          </cell>
          <cell r="BO316">
            <v>0</v>
          </cell>
          <cell r="BP316">
            <v>100860</v>
          </cell>
          <cell r="BQ316">
            <v>0</v>
          </cell>
          <cell r="BR316">
            <v>85955</v>
          </cell>
          <cell r="BS316">
            <v>332738</v>
          </cell>
          <cell r="BT316">
            <v>0</v>
          </cell>
          <cell r="BU316">
            <v>668126</v>
          </cell>
          <cell r="BV316">
            <v>9930</v>
          </cell>
          <cell r="BW316">
            <v>148410</v>
          </cell>
          <cell r="BX316">
            <v>201030</v>
          </cell>
          <cell r="BY316">
            <v>0</v>
          </cell>
          <cell r="BZ316">
            <v>399300</v>
          </cell>
          <cell r="CA316">
            <v>268437.5</v>
          </cell>
          <cell r="CB316">
            <v>1439000</v>
          </cell>
          <cell r="CC316">
            <v>298260</v>
          </cell>
          <cell r="CD316">
            <v>464330</v>
          </cell>
          <cell r="CE316">
            <v>400350</v>
          </cell>
          <cell r="CF316">
            <v>373245</v>
          </cell>
          <cell r="CG316">
            <v>301665</v>
          </cell>
          <cell r="CH316">
            <v>0</v>
          </cell>
          <cell r="CI316">
            <v>135402</v>
          </cell>
          <cell r="CJ316">
            <v>320437.5</v>
          </cell>
          <cell r="CK316">
            <v>16100</v>
          </cell>
          <cell r="CL316">
            <v>9285</v>
          </cell>
        </row>
        <row r="317">
          <cell r="A317" t="str">
            <v>5104040199.110</v>
          </cell>
          <cell r="B317" t="str">
            <v>ค่าตอบแทนอื่น</v>
          </cell>
          <cell r="C317">
            <v>0</v>
          </cell>
          <cell r="D317">
            <v>41400</v>
          </cell>
          <cell r="E317">
            <v>0</v>
          </cell>
          <cell r="F317">
            <v>1500</v>
          </cell>
          <cell r="G317">
            <v>0</v>
          </cell>
          <cell r="H317">
            <v>9360</v>
          </cell>
          <cell r="I317">
            <v>0</v>
          </cell>
          <cell r="J317">
            <v>0</v>
          </cell>
          <cell r="K317">
            <v>0</v>
          </cell>
          <cell r="L317">
            <v>27300</v>
          </cell>
          <cell r="M317">
            <v>382176</v>
          </cell>
          <cell r="N317">
            <v>588</v>
          </cell>
          <cell r="O317">
            <v>93600</v>
          </cell>
          <cell r="P317">
            <v>61800</v>
          </cell>
          <cell r="Q317">
            <v>0</v>
          </cell>
          <cell r="R317">
            <v>159350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69780</v>
          </cell>
          <cell r="X317">
            <v>8200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6200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56100</v>
          </cell>
          <cell r="AK317">
            <v>15300</v>
          </cell>
          <cell r="AL317">
            <v>75000</v>
          </cell>
          <cell r="AM317">
            <v>0</v>
          </cell>
          <cell r="AN317">
            <v>0</v>
          </cell>
          <cell r="AO317">
            <v>42240</v>
          </cell>
          <cell r="AP317">
            <v>0</v>
          </cell>
          <cell r="AQ317">
            <v>42660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1500</v>
          </cell>
          <cell r="AX317">
            <v>0</v>
          </cell>
          <cell r="AY317">
            <v>0</v>
          </cell>
          <cell r="AZ317">
            <v>0</v>
          </cell>
          <cell r="BA317">
            <v>0</v>
          </cell>
          <cell r="BB317">
            <v>0</v>
          </cell>
          <cell r="BC317">
            <v>8550</v>
          </cell>
          <cell r="BD317">
            <v>13900</v>
          </cell>
          <cell r="BE317">
            <v>0</v>
          </cell>
          <cell r="BF317">
            <v>0</v>
          </cell>
          <cell r="BG317">
            <v>18300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55000</v>
          </cell>
          <cell r="BM317">
            <v>0</v>
          </cell>
          <cell r="BN317">
            <v>0</v>
          </cell>
          <cell r="BO317">
            <v>22600</v>
          </cell>
          <cell r="BP317">
            <v>0</v>
          </cell>
          <cell r="BQ317">
            <v>0</v>
          </cell>
          <cell r="BR317">
            <v>1965073</v>
          </cell>
          <cell r="BS317">
            <v>30350</v>
          </cell>
          <cell r="BT317">
            <v>17300</v>
          </cell>
          <cell r="BU317">
            <v>21300</v>
          </cell>
          <cell r="BV317">
            <v>0</v>
          </cell>
          <cell r="BW317">
            <v>0</v>
          </cell>
          <cell r="BX317">
            <v>1200</v>
          </cell>
          <cell r="BY317">
            <v>0</v>
          </cell>
          <cell r="BZ317">
            <v>0</v>
          </cell>
          <cell r="CA317">
            <v>0</v>
          </cell>
          <cell r="CB317">
            <v>24000</v>
          </cell>
          <cell r="CC317">
            <v>14100</v>
          </cell>
          <cell r="CD317">
            <v>0</v>
          </cell>
          <cell r="CE317">
            <v>0</v>
          </cell>
          <cell r="CF317">
            <v>0</v>
          </cell>
          <cell r="CG317">
            <v>11000</v>
          </cell>
          <cell r="CH317">
            <v>0</v>
          </cell>
          <cell r="CI317">
            <v>0</v>
          </cell>
          <cell r="CJ317">
            <v>77490</v>
          </cell>
          <cell r="CK317">
            <v>20680</v>
          </cell>
          <cell r="CL317">
            <v>106500</v>
          </cell>
        </row>
        <row r="318">
          <cell r="A318" t="str">
            <v>5105010101.101</v>
          </cell>
          <cell r="B318" t="str">
            <v>ค่าเสื่อมราคา -อาคารเพื่อการพักอาศัย</v>
          </cell>
          <cell r="C318">
            <v>1303501.71</v>
          </cell>
          <cell r="D318">
            <v>0</v>
          </cell>
          <cell r="E318">
            <v>26302.62</v>
          </cell>
          <cell r="F318">
            <v>159686.6</v>
          </cell>
          <cell r="G318">
            <v>0</v>
          </cell>
          <cell r="H318">
            <v>278956.55</v>
          </cell>
          <cell r="I318">
            <v>278579.09999999998</v>
          </cell>
          <cell r="J318">
            <v>247180.05</v>
          </cell>
          <cell r="K318">
            <v>0</v>
          </cell>
          <cell r="L318">
            <v>241840.77</v>
          </cell>
          <cell r="M318">
            <v>133881.26999999999</v>
          </cell>
          <cell r="N318">
            <v>0</v>
          </cell>
          <cell r="O318">
            <v>4007207.05</v>
          </cell>
          <cell r="P318">
            <v>0</v>
          </cell>
          <cell r="Q318">
            <v>183874.03</v>
          </cell>
          <cell r="R318">
            <v>163200.95999999999</v>
          </cell>
          <cell r="S318">
            <v>270292.15000000002</v>
          </cell>
          <cell r="T318">
            <v>0</v>
          </cell>
          <cell r="U318">
            <v>387350.03</v>
          </cell>
          <cell r="V318">
            <v>360519.96</v>
          </cell>
          <cell r="W318">
            <v>1869860.01</v>
          </cell>
          <cell r="X318">
            <v>605620.6</v>
          </cell>
          <cell r="Y318">
            <v>464633.49</v>
          </cell>
          <cell r="Z318">
            <v>543523.92000000004</v>
          </cell>
          <cell r="AA318">
            <v>308627.84000000003</v>
          </cell>
          <cell r="AB318">
            <v>414572.88</v>
          </cell>
          <cell r="AC318">
            <v>252804</v>
          </cell>
          <cell r="AD318">
            <v>1455147.67</v>
          </cell>
          <cell r="AE318">
            <v>456764.09</v>
          </cell>
          <cell r="AF318">
            <v>279889.68</v>
          </cell>
          <cell r="AG318">
            <v>1089336.3799999999</v>
          </cell>
          <cell r="AH318">
            <v>497043.35</v>
          </cell>
          <cell r="AI318">
            <v>1091352.8600000001</v>
          </cell>
          <cell r="AJ318">
            <v>392166.98</v>
          </cell>
          <cell r="AK318">
            <v>1150764.7</v>
          </cell>
          <cell r="AL318">
            <v>284288.71999999997</v>
          </cell>
          <cell r="AM318">
            <v>128360</v>
          </cell>
          <cell r="AN318">
            <v>203884.3</v>
          </cell>
          <cell r="AO318">
            <v>162000</v>
          </cell>
          <cell r="AP318">
            <v>0</v>
          </cell>
          <cell r="AQ318">
            <v>0</v>
          </cell>
          <cell r="AR318">
            <v>321213.34000000003</v>
          </cell>
          <cell r="AS318">
            <v>0</v>
          </cell>
          <cell r="AT318">
            <v>79839.960000000006</v>
          </cell>
          <cell r="AU318">
            <v>144477.66</v>
          </cell>
          <cell r="AV318">
            <v>149404.07999999999</v>
          </cell>
          <cell r="AW318">
            <v>342988</v>
          </cell>
          <cell r="AX318">
            <v>158490</v>
          </cell>
          <cell r="AY318">
            <v>163800</v>
          </cell>
          <cell r="AZ318">
            <v>384481.32</v>
          </cell>
          <cell r="BA318">
            <v>1190908.3400000001</v>
          </cell>
          <cell r="BB318">
            <v>177199.92</v>
          </cell>
          <cell r="BC318">
            <v>3333587.53</v>
          </cell>
          <cell r="BD318">
            <v>338529.8</v>
          </cell>
          <cell r="BE318">
            <v>355186.6</v>
          </cell>
          <cell r="BF318">
            <v>228640.08</v>
          </cell>
          <cell r="BG318">
            <v>1403847.73</v>
          </cell>
          <cell r="BH318">
            <v>0</v>
          </cell>
          <cell r="BI318">
            <v>20568.63</v>
          </cell>
          <cell r="BJ318">
            <v>345272.28</v>
          </cell>
          <cell r="BK318">
            <v>306531.96000000002</v>
          </cell>
          <cell r="BL318">
            <v>5238659.37</v>
          </cell>
          <cell r="BM318">
            <v>343661.4</v>
          </cell>
          <cell r="BN318">
            <v>544719.02</v>
          </cell>
          <cell r="BO318">
            <v>380158.56</v>
          </cell>
          <cell r="BP318">
            <v>284521.7</v>
          </cell>
          <cell r="BQ318">
            <v>438708</v>
          </cell>
          <cell r="BR318">
            <v>974280</v>
          </cell>
          <cell r="BS318">
            <v>225039.96</v>
          </cell>
          <cell r="BT318">
            <v>223520.04</v>
          </cell>
          <cell r="BU318">
            <v>2154471.96</v>
          </cell>
          <cell r="BV318">
            <v>130956</v>
          </cell>
          <cell r="BW318">
            <v>760206.8</v>
          </cell>
          <cell r="BX318">
            <v>246840.15</v>
          </cell>
          <cell r="BY318">
            <v>767978.96</v>
          </cell>
          <cell r="BZ318">
            <v>919344</v>
          </cell>
          <cell r="CA318">
            <v>243680.04</v>
          </cell>
          <cell r="CB318">
            <v>778066.68</v>
          </cell>
          <cell r="CC318">
            <v>255055.6</v>
          </cell>
          <cell r="CD318">
            <v>561879.96</v>
          </cell>
          <cell r="CE318">
            <v>282930.59999999998</v>
          </cell>
          <cell r="CF318">
            <v>266760</v>
          </cell>
          <cell r="CG318">
            <v>570994.07999999996</v>
          </cell>
          <cell r="CH318">
            <v>483030.12</v>
          </cell>
          <cell r="CI318">
            <v>84159.96</v>
          </cell>
          <cell r="CJ318">
            <v>1380751.64</v>
          </cell>
          <cell r="CK318">
            <v>302240.03999999998</v>
          </cell>
          <cell r="CL318">
            <v>335427.96000000002</v>
          </cell>
        </row>
        <row r="319">
          <cell r="A319" t="str">
            <v>5105010103.101</v>
          </cell>
          <cell r="B319" t="str">
            <v>ค่าเสื่อมราคา -อาคารสำนักงาน</v>
          </cell>
          <cell r="C319">
            <v>27856272.460000001</v>
          </cell>
          <cell r="D319">
            <v>0</v>
          </cell>
          <cell r="E319">
            <v>404086.46</v>
          </cell>
          <cell r="F319">
            <v>192145.8</v>
          </cell>
          <cell r="G319">
            <v>0</v>
          </cell>
          <cell r="H319">
            <v>1107853.5900000001</v>
          </cell>
          <cell r="I319">
            <v>209625.58</v>
          </cell>
          <cell r="J319">
            <v>519669.7</v>
          </cell>
          <cell r="K319">
            <v>111731.28</v>
          </cell>
          <cell r="L319">
            <v>373434.37</v>
          </cell>
          <cell r="M319">
            <v>3343168.02</v>
          </cell>
          <cell r="N319">
            <v>0</v>
          </cell>
          <cell r="O319">
            <v>10075387.949999999</v>
          </cell>
          <cell r="P319">
            <v>0</v>
          </cell>
          <cell r="Q319">
            <v>216000</v>
          </cell>
          <cell r="R319">
            <v>1519757.84</v>
          </cell>
          <cell r="S319">
            <v>439240.05</v>
          </cell>
          <cell r="T319">
            <v>0</v>
          </cell>
          <cell r="U319">
            <v>520200</v>
          </cell>
          <cell r="V319">
            <v>456560.04</v>
          </cell>
          <cell r="W319">
            <v>15726898.16</v>
          </cell>
          <cell r="X319">
            <v>562020.19999999995</v>
          </cell>
          <cell r="Y319">
            <v>435415.23</v>
          </cell>
          <cell r="Z319">
            <v>691906.68</v>
          </cell>
          <cell r="AA319">
            <v>512880</v>
          </cell>
          <cell r="AB319">
            <v>480684.24</v>
          </cell>
          <cell r="AC319">
            <v>391323.96</v>
          </cell>
          <cell r="AD319">
            <v>2835597.36</v>
          </cell>
          <cell r="AE319">
            <v>359363.64</v>
          </cell>
          <cell r="AF319">
            <v>879675.04</v>
          </cell>
          <cell r="AG319">
            <v>361211.84</v>
          </cell>
          <cell r="AH319">
            <v>1774093.45</v>
          </cell>
          <cell r="AI319">
            <v>666797.68999999994</v>
          </cell>
          <cell r="AJ319">
            <v>648126.34</v>
          </cell>
          <cell r="AK319">
            <v>18892334.800000001</v>
          </cell>
          <cell r="AL319">
            <v>443479.68</v>
          </cell>
          <cell r="AM319">
            <v>294000</v>
          </cell>
          <cell r="AN319">
            <v>166163.70000000001</v>
          </cell>
          <cell r="AO319">
            <v>20513.32</v>
          </cell>
          <cell r="AP319">
            <v>147637.74</v>
          </cell>
          <cell r="AQ319">
            <v>2240.04</v>
          </cell>
          <cell r="AR319">
            <v>396639.99</v>
          </cell>
          <cell r="AS319">
            <v>511106.64</v>
          </cell>
          <cell r="AT319">
            <v>59971.839999999997</v>
          </cell>
          <cell r="AU319">
            <v>1063109.6000000001</v>
          </cell>
          <cell r="AV319">
            <v>0</v>
          </cell>
          <cell r="AW319">
            <v>642564</v>
          </cell>
          <cell r="AX319">
            <v>448533.33</v>
          </cell>
          <cell r="AY319">
            <v>541459.98</v>
          </cell>
          <cell r="AZ319">
            <v>647004.72</v>
          </cell>
          <cell r="BA319">
            <v>11612646.66</v>
          </cell>
          <cell r="BB319">
            <v>803459.88</v>
          </cell>
          <cell r="BC319">
            <v>8611292.6400000006</v>
          </cell>
          <cell r="BD319">
            <v>443275.56</v>
          </cell>
          <cell r="BE319">
            <v>510919.92</v>
          </cell>
          <cell r="BF319">
            <v>567246.64</v>
          </cell>
          <cell r="BG319">
            <v>1963127.52</v>
          </cell>
          <cell r="BH319">
            <v>279884.64</v>
          </cell>
          <cell r="BI319">
            <v>222942.1</v>
          </cell>
          <cell r="BJ319">
            <v>396000</v>
          </cell>
          <cell r="BK319">
            <v>879103</v>
          </cell>
          <cell r="BL319">
            <v>17148000</v>
          </cell>
          <cell r="BM319">
            <v>37861</v>
          </cell>
          <cell r="BN319">
            <v>336720</v>
          </cell>
          <cell r="BO319">
            <v>866567.31</v>
          </cell>
          <cell r="BP319">
            <v>158159.94</v>
          </cell>
          <cell r="BQ319">
            <v>521752.02</v>
          </cell>
          <cell r="BR319">
            <v>22611542.949999999</v>
          </cell>
          <cell r="BS319">
            <v>0</v>
          </cell>
          <cell r="BT319">
            <v>760640.04</v>
          </cell>
          <cell r="BU319">
            <v>0</v>
          </cell>
          <cell r="BV319">
            <v>301340.03999999998</v>
          </cell>
          <cell r="BW319">
            <v>0</v>
          </cell>
          <cell r="BX319">
            <v>0</v>
          </cell>
          <cell r="BY319">
            <v>0</v>
          </cell>
          <cell r="BZ319">
            <v>0</v>
          </cell>
          <cell r="CA319">
            <v>0</v>
          </cell>
          <cell r="CB319">
            <v>0</v>
          </cell>
          <cell r="CC319">
            <v>0</v>
          </cell>
          <cell r="CD319">
            <v>0</v>
          </cell>
          <cell r="CE319">
            <v>2726850.84</v>
          </cell>
          <cell r="CF319">
            <v>0</v>
          </cell>
          <cell r="CG319">
            <v>634614.96</v>
          </cell>
          <cell r="CH319">
            <v>0</v>
          </cell>
          <cell r="CI319">
            <v>161168.04</v>
          </cell>
          <cell r="CJ319">
            <v>2054767.64</v>
          </cell>
          <cell r="CK319">
            <v>372800.04</v>
          </cell>
          <cell r="CL319">
            <v>384711.96</v>
          </cell>
        </row>
        <row r="320">
          <cell r="A320" t="str">
            <v>5105010105.101</v>
          </cell>
          <cell r="B320" t="str">
            <v>ค่าเสื่อมราคา -อาคารเพื่อประโยชน์อื่น</v>
          </cell>
          <cell r="C320">
            <v>55561.7</v>
          </cell>
          <cell r="D320">
            <v>0</v>
          </cell>
          <cell r="E320">
            <v>0</v>
          </cell>
          <cell r="F320">
            <v>43.46</v>
          </cell>
          <cell r="G320">
            <v>1070688.1100000001</v>
          </cell>
          <cell r="H320">
            <v>0</v>
          </cell>
          <cell r="I320">
            <v>30842.639999999999</v>
          </cell>
          <cell r="J320">
            <v>55692.97</v>
          </cell>
          <cell r="K320">
            <v>103405.8</v>
          </cell>
          <cell r="L320">
            <v>74350.98</v>
          </cell>
          <cell r="M320">
            <v>0</v>
          </cell>
          <cell r="N320">
            <v>0</v>
          </cell>
          <cell r="O320">
            <v>179300.78</v>
          </cell>
          <cell r="P320">
            <v>2480.09</v>
          </cell>
          <cell r="Q320">
            <v>92229.69</v>
          </cell>
          <cell r="R320">
            <v>357285.76</v>
          </cell>
          <cell r="S320">
            <v>63244.59</v>
          </cell>
          <cell r="T320">
            <v>165999.96</v>
          </cell>
          <cell r="U320">
            <v>0</v>
          </cell>
          <cell r="V320">
            <v>29120.04</v>
          </cell>
          <cell r="W320">
            <v>355600.27</v>
          </cell>
          <cell r="X320">
            <v>97537.8</v>
          </cell>
          <cell r="Y320">
            <v>40029.360000000001</v>
          </cell>
          <cell r="Z320">
            <v>58599.96</v>
          </cell>
          <cell r="AA320">
            <v>61920</v>
          </cell>
          <cell r="AB320">
            <v>294519.96000000002</v>
          </cell>
          <cell r="AC320">
            <v>77919.960000000006</v>
          </cell>
          <cell r="AD320">
            <v>0</v>
          </cell>
          <cell r="AE320">
            <v>61405.26</v>
          </cell>
          <cell r="AF320">
            <v>64959.81</v>
          </cell>
          <cell r="AG320">
            <v>96639.12</v>
          </cell>
          <cell r="AH320">
            <v>44581.1</v>
          </cell>
          <cell r="AI320">
            <v>101967.06</v>
          </cell>
          <cell r="AJ320">
            <v>78056.149999999994</v>
          </cell>
          <cell r="AK320">
            <v>129155.25</v>
          </cell>
          <cell r="AL320">
            <v>0</v>
          </cell>
          <cell r="AM320">
            <v>0</v>
          </cell>
          <cell r="AN320">
            <v>2177.7600000000002</v>
          </cell>
          <cell r="AO320">
            <v>171640</v>
          </cell>
          <cell r="AP320">
            <v>88755.44</v>
          </cell>
          <cell r="AQ320">
            <v>80083.679999999993</v>
          </cell>
          <cell r="AR320">
            <v>19599.84</v>
          </cell>
          <cell r="AS320">
            <v>1000.73</v>
          </cell>
          <cell r="AT320">
            <v>109103.03999999999</v>
          </cell>
          <cell r="AU320">
            <v>19967.28</v>
          </cell>
          <cell r="AV320">
            <v>92460</v>
          </cell>
          <cell r="AW320">
            <v>15800</v>
          </cell>
          <cell r="AX320">
            <v>0</v>
          </cell>
          <cell r="AY320">
            <v>38933.4</v>
          </cell>
          <cell r="AZ320">
            <v>36788.160000000003</v>
          </cell>
          <cell r="BA320">
            <v>488910.78</v>
          </cell>
          <cell r="BB320">
            <v>62849</v>
          </cell>
          <cell r="BC320">
            <v>265659.96000000002</v>
          </cell>
          <cell r="BD320">
            <v>127541.31</v>
          </cell>
          <cell r="BE320">
            <v>0</v>
          </cell>
          <cell r="BF320">
            <v>72693.36</v>
          </cell>
          <cell r="BG320">
            <v>0</v>
          </cell>
          <cell r="BH320">
            <v>0</v>
          </cell>
          <cell r="BI320">
            <v>0</v>
          </cell>
          <cell r="BJ320">
            <v>67999.92</v>
          </cell>
          <cell r="BK320">
            <v>68000.039999999994</v>
          </cell>
          <cell r="BL320">
            <v>0</v>
          </cell>
          <cell r="BM320">
            <v>1860</v>
          </cell>
          <cell r="BN320">
            <v>80125.55</v>
          </cell>
          <cell r="BO320">
            <v>48720</v>
          </cell>
          <cell r="BP320">
            <v>239299.28</v>
          </cell>
          <cell r="BQ320">
            <v>574483.30000000005</v>
          </cell>
          <cell r="BR320">
            <v>0</v>
          </cell>
          <cell r="BS320">
            <v>850422.12</v>
          </cell>
          <cell r="BT320">
            <v>0</v>
          </cell>
          <cell r="BU320">
            <v>8585189.2699999996</v>
          </cell>
          <cell r="BV320">
            <v>210093.24</v>
          </cell>
          <cell r="BW320">
            <v>1536520.02</v>
          </cell>
          <cell r="BX320">
            <v>0</v>
          </cell>
          <cell r="BY320">
            <v>1524595.2</v>
          </cell>
          <cell r="BZ320">
            <v>86139.96</v>
          </cell>
          <cell r="CA320">
            <v>0</v>
          </cell>
          <cell r="CB320">
            <v>509333.28</v>
          </cell>
          <cell r="CC320">
            <v>2786098.2</v>
          </cell>
          <cell r="CD320">
            <v>1078710.1499999999</v>
          </cell>
          <cell r="CE320">
            <v>26636.400000000001</v>
          </cell>
          <cell r="CF320">
            <v>585999.96</v>
          </cell>
          <cell r="CG320">
            <v>0</v>
          </cell>
          <cell r="CH320">
            <v>554396.88</v>
          </cell>
          <cell r="CI320">
            <v>146935.44</v>
          </cell>
          <cell r="CJ320">
            <v>0</v>
          </cell>
          <cell r="CK320">
            <v>161872.87</v>
          </cell>
          <cell r="CL320">
            <v>152717.76000000001</v>
          </cell>
        </row>
        <row r="321">
          <cell r="A321" t="str">
            <v>5105010107.101</v>
          </cell>
          <cell r="B321" t="str">
            <v>ค่าเสื่อมราคา -     สิ่งปลูกสร้าง</v>
          </cell>
          <cell r="C321">
            <v>38235.339999999997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25693.26</v>
          </cell>
          <cell r="J321">
            <v>3335.83</v>
          </cell>
          <cell r="K321">
            <v>467289.36</v>
          </cell>
          <cell r="L321">
            <v>0</v>
          </cell>
          <cell r="M321">
            <v>8695.1299999999992</v>
          </cell>
          <cell r="N321">
            <v>0</v>
          </cell>
          <cell r="O321">
            <v>194920.77</v>
          </cell>
          <cell r="P321">
            <v>0</v>
          </cell>
          <cell r="Q321">
            <v>0</v>
          </cell>
          <cell r="R321">
            <v>0</v>
          </cell>
          <cell r="S321">
            <v>62399.34</v>
          </cell>
          <cell r="T321">
            <v>0</v>
          </cell>
          <cell r="U321">
            <v>19059.97</v>
          </cell>
          <cell r="V321">
            <v>0</v>
          </cell>
          <cell r="W321">
            <v>0</v>
          </cell>
          <cell r="X321">
            <v>94118.67</v>
          </cell>
          <cell r="Y321">
            <v>4990.8999999999996</v>
          </cell>
          <cell r="Z321">
            <v>76289.399999999994</v>
          </cell>
          <cell r="AA321">
            <v>0</v>
          </cell>
          <cell r="AB321">
            <v>12799.92</v>
          </cell>
          <cell r="AC321">
            <v>3000</v>
          </cell>
          <cell r="AD321">
            <v>0</v>
          </cell>
          <cell r="AE321">
            <v>9809.98</v>
          </cell>
          <cell r="AF321">
            <v>26686.67</v>
          </cell>
          <cell r="AG321">
            <v>7366.52</v>
          </cell>
          <cell r="AH321">
            <v>16125.7</v>
          </cell>
          <cell r="AI321">
            <v>11221.49</v>
          </cell>
          <cell r="AJ321">
            <v>272986</v>
          </cell>
          <cell r="AK321">
            <v>171947.85</v>
          </cell>
          <cell r="AL321">
            <v>47733.36</v>
          </cell>
          <cell r="AM321">
            <v>0</v>
          </cell>
          <cell r="AN321">
            <v>0</v>
          </cell>
          <cell r="AO321">
            <v>0</v>
          </cell>
          <cell r="AP321">
            <v>29515.360000000001</v>
          </cell>
          <cell r="AQ321">
            <v>18017.400000000001</v>
          </cell>
          <cell r="AR321">
            <v>24200.03</v>
          </cell>
          <cell r="AS321">
            <v>49286.64</v>
          </cell>
          <cell r="AT321">
            <v>0</v>
          </cell>
          <cell r="AU321">
            <v>0</v>
          </cell>
          <cell r="AV321">
            <v>6333.36</v>
          </cell>
          <cell r="AW321">
            <v>0</v>
          </cell>
          <cell r="AX321">
            <v>0</v>
          </cell>
          <cell r="AY321">
            <v>0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333725.83</v>
          </cell>
          <cell r="BE321">
            <v>0</v>
          </cell>
          <cell r="BF321">
            <v>18879.96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12200.04</v>
          </cell>
          <cell r="BL321">
            <v>0</v>
          </cell>
          <cell r="BM321">
            <v>202103.6</v>
          </cell>
          <cell r="BN321">
            <v>42439.67</v>
          </cell>
          <cell r="BO321">
            <v>69840</v>
          </cell>
          <cell r="BP321">
            <v>6000</v>
          </cell>
          <cell r="BQ321">
            <v>147073.34</v>
          </cell>
          <cell r="BR321">
            <v>1566800.04</v>
          </cell>
          <cell r="BS321">
            <v>10843.8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0</v>
          </cell>
          <cell r="BZ321">
            <v>8666.64</v>
          </cell>
          <cell r="CA321">
            <v>0</v>
          </cell>
          <cell r="CB321">
            <v>0</v>
          </cell>
          <cell r="CC321">
            <v>0</v>
          </cell>
          <cell r="CD321">
            <v>0</v>
          </cell>
          <cell r="CE321">
            <v>0</v>
          </cell>
          <cell r="CF321">
            <v>0</v>
          </cell>
          <cell r="CG321">
            <v>69933.240000000005</v>
          </cell>
          <cell r="CH321">
            <v>0</v>
          </cell>
          <cell r="CI321">
            <v>0</v>
          </cell>
          <cell r="CJ321">
            <v>0</v>
          </cell>
          <cell r="CK321">
            <v>1800</v>
          </cell>
          <cell r="CL321">
            <v>0</v>
          </cell>
        </row>
        <row r="322">
          <cell r="A322" t="str">
            <v>5105010107.102</v>
          </cell>
          <cell r="B322" t="str">
            <v>ค่าเสื่อมราคา -ระบบประปา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43371.44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45150.03</v>
          </cell>
          <cell r="T322">
            <v>0</v>
          </cell>
          <cell r="U322">
            <v>62319.97</v>
          </cell>
          <cell r="V322">
            <v>150002.04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42250</v>
          </cell>
          <cell r="AF322">
            <v>0</v>
          </cell>
          <cell r="AG322">
            <v>0</v>
          </cell>
          <cell r="AH322">
            <v>51359.15</v>
          </cell>
          <cell r="AI322">
            <v>0</v>
          </cell>
          <cell r="AJ322">
            <v>79999.929999999993</v>
          </cell>
          <cell r="AK322">
            <v>0</v>
          </cell>
          <cell r="AL322">
            <v>0</v>
          </cell>
          <cell r="AM322">
            <v>8000</v>
          </cell>
          <cell r="AN322">
            <v>0</v>
          </cell>
          <cell r="AO322">
            <v>0</v>
          </cell>
          <cell r="AP322">
            <v>0</v>
          </cell>
          <cell r="AQ322">
            <v>36564.6</v>
          </cell>
          <cell r="AR322">
            <v>17899.2</v>
          </cell>
          <cell r="AS322">
            <v>0</v>
          </cell>
          <cell r="AT322">
            <v>0</v>
          </cell>
          <cell r="AU322">
            <v>0</v>
          </cell>
          <cell r="AV322">
            <v>11433.36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</v>
          </cell>
          <cell r="BB322">
            <v>95535.72</v>
          </cell>
          <cell r="BC322">
            <v>0</v>
          </cell>
          <cell r="BD322">
            <v>56000</v>
          </cell>
          <cell r="BE322">
            <v>0</v>
          </cell>
          <cell r="BF322">
            <v>0</v>
          </cell>
          <cell r="BG322">
            <v>62787.96</v>
          </cell>
          <cell r="BH322">
            <v>129987.24</v>
          </cell>
          <cell r="BI322">
            <v>0</v>
          </cell>
          <cell r="BJ322">
            <v>133333.32</v>
          </cell>
          <cell r="BK322">
            <v>133333.32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76771.48</v>
          </cell>
          <cell r="BR322">
            <v>0</v>
          </cell>
          <cell r="BS322">
            <v>0</v>
          </cell>
          <cell r="BT322">
            <v>26665.59</v>
          </cell>
          <cell r="BU322">
            <v>0</v>
          </cell>
          <cell r="BV322">
            <v>0</v>
          </cell>
          <cell r="BW322">
            <v>8939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0</v>
          </cell>
          <cell r="CC322">
            <v>0</v>
          </cell>
          <cell r="CD322">
            <v>0</v>
          </cell>
          <cell r="CE322">
            <v>0</v>
          </cell>
          <cell r="CF322">
            <v>0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65799.960000000006</v>
          </cell>
          <cell r="CL322">
            <v>237999.96</v>
          </cell>
        </row>
        <row r="323">
          <cell r="A323" t="str">
            <v>5105010107.103</v>
          </cell>
          <cell r="B323" t="str">
            <v>ค่าเสื่อมราคา -ระบบบำบัดน้ำเสีย</v>
          </cell>
          <cell r="C323">
            <v>0</v>
          </cell>
          <cell r="D323">
            <v>0</v>
          </cell>
          <cell r="E323">
            <v>0</v>
          </cell>
          <cell r="F323">
            <v>723565.64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192862.03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1485.52</v>
          </cell>
          <cell r="R323">
            <v>0</v>
          </cell>
          <cell r="S323">
            <v>0</v>
          </cell>
          <cell r="T323">
            <v>0</v>
          </cell>
          <cell r="U323">
            <v>197240.29</v>
          </cell>
          <cell r="V323">
            <v>0</v>
          </cell>
          <cell r="W323">
            <v>0</v>
          </cell>
          <cell r="X323">
            <v>1760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210319.96</v>
          </cell>
          <cell r="AF323">
            <v>0</v>
          </cell>
          <cell r="AG323">
            <v>0</v>
          </cell>
          <cell r="AH323">
            <v>0</v>
          </cell>
          <cell r="AI323">
            <v>29224.04</v>
          </cell>
          <cell r="AJ323">
            <v>0</v>
          </cell>
          <cell r="AK323">
            <v>33912.15</v>
          </cell>
          <cell r="AL323">
            <v>40000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6666.72</v>
          </cell>
          <cell r="AR323">
            <v>147200.04</v>
          </cell>
          <cell r="AS323">
            <v>0</v>
          </cell>
          <cell r="AT323">
            <v>44258.400000000001</v>
          </cell>
          <cell r="AU323">
            <v>232130.48</v>
          </cell>
          <cell r="AV323">
            <v>182163.12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  <cell r="BA323">
            <v>0</v>
          </cell>
          <cell r="BB323">
            <v>8000.04</v>
          </cell>
          <cell r="BC323">
            <v>20000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13577.76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95960</v>
          </cell>
          <cell r="BN323">
            <v>0</v>
          </cell>
          <cell r="BO323">
            <v>75200.039999999994</v>
          </cell>
          <cell r="BP323">
            <v>0</v>
          </cell>
          <cell r="BQ323">
            <v>104071.34</v>
          </cell>
          <cell r="BR323">
            <v>0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133093.20000000001</v>
          </cell>
          <cell r="BX323">
            <v>0</v>
          </cell>
          <cell r="BY323">
            <v>0</v>
          </cell>
          <cell r="BZ323">
            <v>78144.649999999994</v>
          </cell>
          <cell r="CA323">
            <v>0</v>
          </cell>
          <cell r="CB323">
            <v>0</v>
          </cell>
          <cell r="CC323">
            <v>180000</v>
          </cell>
          <cell r="CD323">
            <v>0</v>
          </cell>
          <cell r="CE323">
            <v>0</v>
          </cell>
          <cell r="CF323">
            <v>0</v>
          </cell>
          <cell r="CG323">
            <v>0</v>
          </cell>
          <cell r="CH323">
            <v>0</v>
          </cell>
          <cell r="CI323">
            <v>0</v>
          </cell>
          <cell r="CJ323">
            <v>385999.92</v>
          </cell>
          <cell r="CK323">
            <v>41199.96</v>
          </cell>
          <cell r="CL323">
            <v>112950</v>
          </cell>
        </row>
        <row r="324">
          <cell r="A324" t="str">
            <v>5105010107.104</v>
          </cell>
          <cell r="B324" t="str">
            <v>ค่าเสื่อมราคา -  ระบบไฟฟ้า</v>
          </cell>
          <cell r="C324">
            <v>0</v>
          </cell>
          <cell r="D324">
            <v>0</v>
          </cell>
          <cell r="E324">
            <v>0</v>
          </cell>
          <cell r="F324">
            <v>6231.5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196786.92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88473.5</v>
          </cell>
          <cell r="Q324">
            <v>49933.33</v>
          </cell>
          <cell r="R324">
            <v>0</v>
          </cell>
          <cell r="S324">
            <v>1683.34</v>
          </cell>
          <cell r="T324">
            <v>0</v>
          </cell>
          <cell r="U324">
            <v>0</v>
          </cell>
          <cell r="V324">
            <v>8280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205250.04</v>
          </cell>
          <cell r="AC324">
            <v>0</v>
          </cell>
          <cell r="AD324">
            <v>17333.34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48379.97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30000</v>
          </cell>
          <cell r="AS324">
            <v>0</v>
          </cell>
          <cell r="AT324">
            <v>41777.879999999997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210433.32</v>
          </cell>
          <cell r="BD324">
            <v>99640</v>
          </cell>
          <cell r="BE324">
            <v>0</v>
          </cell>
          <cell r="BF324">
            <v>0</v>
          </cell>
          <cell r="BG324">
            <v>106666.56</v>
          </cell>
          <cell r="BH324">
            <v>27281.64</v>
          </cell>
          <cell r="BI324">
            <v>0</v>
          </cell>
          <cell r="BJ324">
            <v>162999.84</v>
          </cell>
          <cell r="BK324">
            <v>85505.16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5606.68</v>
          </cell>
          <cell r="BQ324">
            <v>103849.33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0</v>
          </cell>
          <cell r="BZ324">
            <v>0</v>
          </cell>
          <cell r="CA324">
            <v>0</v>
          </cell>
          <cell r="CB324">
            <v>0</v>
          </cell>
          <cell r="CC324">
            <v>0</v>
          </cell>
          <cell r="CD324">
            <v>0</v>
          </cell>
          <cell r="CE324">
            <v>0</v>
          </cell>
          <cell r="CF324">
            <v>0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47197.08</v>
          </cell>
          <cell r="CL324">
            <v>147892.56</v>
          </cell>
        </row>
        <row r="325">
          <cell r="A325" t="str">
            <v>5105010107.105</v>
          </cell>
          <cell r="B325" t="str">
            <v>ค่าเสื่อมราคา - ระบบโทรศัพท์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4659.96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1925.26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5704.95</v>
          </cell>
          <cell r="AL325">
            <v>0</v>
          </cell>
          <cell r="AM325">
            <v>0</v>
          </cell>
          <cell r="AN325">
            <v>0</v>
          </cell>
          <cell r="AO325">
            <v>0</v>
          </cell>
          <cell r="AP325">
            <v>0</v>
          </cell>
          <cell r="AQ325">
            <v>0</v>
          </cell>
          <cell r="AR325">
            <v>4800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0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616.6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2639.35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</v>
          </cell>
          <cell r="CC325">
            <v>0</v>
          </cell>
          <cell r="CD325">
            <v>0</v>
          </cell>
          <cell r="CE325">
            <v>64079.64</v>
          </cell>
          <cell r="CF325">
            <v>0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1750.56</v>
          </cell>
        </row>
        <row r="326">
          <cell r="A326" t="str">
            <v>5105010107.106</v>
          </cell>
          <cell r="B326" t="str">
            <v>ค่าเสื่อมราคา-ระบบถนนภายใน</v>
          </cell>
          <cell r="C326">
            <v>0</v>
          </cell>
          <cell r="D326">
            <v>0</v>
          </cell>
          <cell r="E326">
            <v>59956.13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1971.52</v>
          </cell>
          <cell r="K326">
            <v>111240.84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48000</v>
          </cell>
          <cell r="R326">
            <v>0</v>
          </cell>
          <cell r="S326">
            <v>112533.36</v>
          </cell>
          <cell r="T326">
            <v>57218.64</v>
          </cell>
          <cell r="U326">
            <v>22740</v>
          </cell>
          <cell r="V326">
            <v>38400</v>
          </cell>
          <cell r="W326">
            <v>0</v>
          </cell>
          <cell r="X326">
            <v>0</v>
          </cell>
          <cell r="Y326">
            <v>107467.09</v>
          </cell>
          <cell r="Z326">
            <v>0</v>
          </cell>
          <cell r="AA326">
            <v>38682.36</v>
          </cell>
          <cell r="AB326">
            <v>4289.16</v>
          </cell>
          <cell r="AC326">
            <v>0</v>
          </cell>
          <cell r="AD326">
            <v>0</v>
          </cell>
          <cell r="AE326">
            <v>15490.62</v>
          </cell>
          <cell r="AF326">
            <v>42783.98</v>
          </cell>
          <cell r="AG326">
            <v>0</v>
          </cell>
          <cell r="AH326">
            <v>0</v>
          </cell>
          <cell r="AI326">
            <v>19992.78</v>
          </cell>
          <cell r="AJ326">
            <v>36000</v>
          </cell>
          <cell r="AK326">
            <v>0</v>
          </cell>
          <cell r="AL326">
            <v>0</v>
          </cell>
          <cell r="AM326">
            <v>0</v>
          </cell>
          <cell r="AN326">
            <v>38200.019999999997</v>
          </cell>
          <cell r="AO326">
            <v>0</v>
          </cell>
          <cell r="AP326">
            <v>10652.08</v>
          </cell>
          <cell r="AQ326">
            <v>27726.720000000001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36200</v>
          </cell>
          <cell r="AY326">
            <v>0</v>
          </cell>
          <cell r="AZ326">
            <v>5333.28</v>
          </cell>
          <cell r="BA326">
            <v>0</v>
          </cell>
          <cell r="BB326">
            <v>0</v>
          </cell>
          <cell r="BC326">
            <v>49133.41</v>
          </cell>
          <cell r="BD326">
            <v>94399.33</v>
          </cell>
          <cell r="BE326">
            <v>0</v>
          </cell>
          <cell r="BF326">
            <v>73419.72</v>
          </cell>
          <cell r="BG326">
            <v>54719.88</v>
          </cell>
          <cell r="BH326">
            <v>6330.96</v>
          </cell>
          <cell r="BI326">
            <v>0</v>
          </cell>
          <cell r="BJ326">
            <v>60000</v>
          </cell>
          <cell r="BK326">
            <v>90000</v>
          </cell>
          <cell r="BL326">
            <v>0</v>
          </cell>
          <cell r="BM326">
            <v>135583.97</v>
          </cell>
          <cell r="BN326">
            <v>60872</v>
          </cell>
          <cell r="BO326">
            <v>44119.94</v>
          </cell>
          <cell r="BP326">
            <v>0</v>
          </cell>
          <cell r="BQ326">
            <v>298293.32</v>
          </cell>
          <cell r="BR326">
            <v>0</v>
          </cell>
          <cell r="BS326">
            <v>0</v>
          </cell>
          <cell r="BT326">
            <v>0</v>
          </cell>
          <cell r="BU326">
            <v>508020</v>
          </cell>
          <cell r="BV326">
            <v>0</v>
          </cell>
          <cell r="BW326">
            <v>114450.42</v>
          </cell>
          <cell r="BX326">
            <v>0</v>
          </cell>
          <cell r="BY326">
            <v>0</v>
          </cell>
          <cell r="BZ326">
            <v>0</v>
          </cell>
          <cell r="CA326">
            <v>47486.64</v>
          </cell>
          <cell r="CB326">
            <v>102762.48</v>
          </cell>
          <cell r="CC326">
            <v>0</v>
          </cell>
          <cell r="CD326">
            <v>0</v>
          </cell>
          <cell r="CE326">
            <v>157212.48000000001</v>
          </cell>
          <cell r="CF326">
            <v>0</v>
          </cell>
          <cell r="CG326">
            <v>0</v>
          </cell>
          <cell r="CH326">
            <v>0</v>
          </cell>
          <cell r="CI326">
            <v>0</v>
          </cell>
          <cell r="CJ326">
            <v>174813.24</v>
          </cell>
          <cell r="CK326">
            <v>0</v>
          </cell>
          <cell r="CL326">
            <v>307950</v>
          </cell>
        </row>
        <row r="327">
          <cell r="A327" t="str">
            <v>5105010109.101</v>
          </cell>
          <cell r="B327" t="str">
            <v>ค่าเสื่อมราคา-ครุภัณฑ์สำนักงาน</v>
          </cell>
          <cell r="C327">
            <v>0</v>
          </cell>
          <cell r="D327">
            <v>0</v>
          </cell>
          <cell r="E327">
            <v>1049.1600000000001</v>
          </cell>
          <cell r="F327">
            <v>0</v>
          </cell>
          <cell r="G327">
            <v>0</v>
          </cell>
          <cell r="H327">
            <v>873.03</v>
          </cell>
          <cell r="I327">
            <v>0</v>
          </cell>
          <cell r="J327">
            <v>8104.2</v>
          </cell>
          <cell r="K327">
            <v>211371.42</v>
          </cell>
          <cell r="L327">
            <v>2110.31</v>
          </cell>
          <cell r="M327">
            <v>0</v>
          </cell>
          <cell r="N327">
            <v>0</v>
          </cell>
          <cell r="O327">
            <v>1264.18</v>
          </cell>
          <cell r="P327">
            <v>0</v>
          </cell>
          <cell r="Q327">
            <v>0</v>
          </cell>
          <cell r="R327">
            <v>6282.59</v>
          </cell>
          <cell r="S327">
            <v>8557.68</v>
          </cell>
          <cell r="T327">
            <v>0</v>
          </cell>
          <cell r="U327">
            <v>3650.02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49818.25</v>
          </cell>
          <cell r="AG327">
            <v>0</v>
          </cell>
          <cell r="AH327">
            <v>0</v>
          </cell>
          <cell r="AI327">
            <v>65422.85</v>
          </cell>
          <cell r="AJ327">
            <v>0</v>
          </cell>
          <cell r="AK327">
            <v>0</v>
          </cell>
          <cell r="AL327">
            <v>0</v>
          </cell>
          <cell r="AM327">
            <v>10153.040000000001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100475.93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39855.279999999999</v>
          </cell>
          <cell r="BG327">
            <v>0</v>
          </cell>
          <cell r="BH327">
            <v>0</v>
          </cell>
          <cell r="BI327">
            <v>0</v>
          </cell>
          <cell r="BJ327">
            <v>152.79</v>
          </cell>
          <cell r="BK327">
            <v>0</v>
          </cell>
          <cell r="BL327">
            <v>0</v>
          </cell>
          <cell r="BM327">
            <v>76915.63</v>
          </cell>
          <cell r="BN327">
            <v>0</v>
          </cell>
          <cell r="BO327">
            <v>65489.599999999999</v>
          </cell>
          <cell r="BP327">
            <v>11982.18</v>
          </cell>
          <cell r="BQ327">
            <v>41222.21</v>
          </cell>
          <cell r="BR327">
            <v>3666.72</v>
          </cell>
          <cell r="BS327">
            <v>0</v>
          </cell>
          <cell r="BT327">
            <v>0</v>
          </cell>
          <cell r="BU327">
            <v>0</v>
          </cell>
          <cell r="BV327">
            <v>0</v>
          </cell>
          <cell r="BW327">
            <v>0</v>
          </cell>
          <cell r="BX327">
            <v>0</v>
          </cell>
          <cell r="BY327">
            <v>51571.4</v>
          </cell>
          <cell r="BZ327">
            <v>0</v>
          </cell>
          <cell r="CA327">
            <v>0</v>
          </cell>
          <cell r="CB327">
            <v>18133.32</v>
          </cell>
          <cell r="CC327">
            <v>0</v>
          </cell>
          <cell r="CD327">
            <v>0</v>
          </cell>
          <cell r="CE327">
            <v>0</v>
          </cell>
          <cell r="CF327">
            <v>0</v>
          </cell>
          <cell r="CG327">
            <v>0</v>
          </cell>
          <cell r="CH327">
            <v>752.64</v>
          </cell>
          <cell r="CI327">
            <v>0</v>
          </cell>
          <cell r="CJ327">
            <v>829.25</v>
          </cell>
          <cell r="CK327">
            <v>0</v>
          </cell>
          <cell r="CL327">
            <v>81473.38</v>
          </cell>
        </row>
        <row r="328">
          <cell r="A328" t="str">
            <v>5105010111.101</v>
          </cell>
          <cell r="B328" t="str">
            <v>ค่าเสื่อมราคา-ยานพาหนะและอุปกรณ์การขนส่ง</v>
          </cell>
          <cell r="C328">
            <v>2110745.4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303091.84999999998</v>
          </cell>
          <cell r="N328">
            <v>0</v>
          </cell>
          <cell r="O328">
            <v>4548.99</v>
          </cell>
          <cell r="P328">
            <v>0</v>
          </cell>
          <cell r="Q328">
            <v>29999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531733.30000000005</v>
          </cell>
          <cell r="W328">
            <v>40877.58</v>
          </cell>
          <cell r="X328">
            <v>169979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413391.67</v>
          </cell>
          <cell r="AE328">
            <v>0</v>
          </cell>
          <cell r="AF328">
            <v>257799.98</v>
          </cell>
          <cell r="AG328">
            <v>0</v>
          </cell>
          <cell r="AH328">
            <v>524047.45</v>
          </cell>
          <cell r="AI328">
            <v>161878.97</v>
          </cell>
          <cell r="AJ328">
            <v>545839.93000000005</v>
          </cell>
          <cell r="AK328">
            <v>0</v>
          </cell>
          <cell r="AL328">
            <v>0</v>
          </cell>
          <cell r="AM328">
            <v>0</v>
          </cell>
          <cell r="AN328">
            <v>0</v>
          </cell>
          <cell r="AO328">
            <v>0</v>
          </cell>
          <cell r="AP328">
            <v>0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  <cell r="BA328">
            <v>7800</v>
          </cell>
          <cell r="BB328">
            <v>0</v>
          </cell>
          <cell r="BC328">
            <v>2088999.96</v>
          </cell>
          <cell r="BD328">
            <v>414916.67</v>
          </cell>
          <cell r="BE328">
            <v>259999.8</v>
          </cell>
          <cell r="BF328">
            <v>0</v>
          </cell>
          <cell r="BG328">
            <v>291749.84999999998</v>
          </cell>
          <cell r="BH328">
            <v>0</v>
          </cell>
          <cell r="BI328">
            <v>0</v>
          </cell>
          <cell r="BJ328">
            <v>905383.23</v>
          </cell>
          <cell r="BK328">
            <v>0</v>
          </cell>
          <cell r="BL328">
            <v>596000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49616.67</v>
          </cell>
          <cell r="BR328">
            <v>34525.78</v>
          </cell>
          <cell r="BS328">
            <v>0</v>
          </cell>
          <cell r="BT328">
            <v>0</v>
          </cell>
          <cell r="BU328">
            <v>121166.7</v>
          </cell>
          <cell r="BV328">
            <v>399000</v>
          </cell>
          <cell r="BW328">
            <v>0</v>
          </cell>
          <cell r="BX328">
            <v>0</v>
          </cell>
          <cell r="BY328">
            <v>399000</v>
          </cell>
          <cell r="BZ328">
            <v>0</v>
          </cell>
          <cell r="CA328">
            <v>365750</v>
          </cell>
          <cell r="CB328">
            <v>0</v>
          </cell>
          <cell r="CC328">
            <v>432533.33</v>
          </cell>
          <cell r="CD328">
            <v>84816.69</v>
          </cell>
          <cell r="CE328">
            <v>746591.29</v>
          </cell>
          <cell r="CF328">
            <v>0</v>
          </cell>
          <cell r="CG328">
            <v>9858.09</v>
          </cell>
          <cell r="CH328">
            <v>0</v>
          </cell>
          <cell r="CI328">
            <v>591490.22</v>
          </cell>
          <cell r="CJ328">
            <v>332500</v>
          </cell>
          <cell r="CK328">
            <v>399000</v>
          </cell>
          <cell r="CL328">
            <v>792030.67</v>
          </cell>
        </row>
        <row r="329">
          <cell r="A329" t="str">
            <v>5105010113.101</v>
          </cell>
          <cell r="B329" t="str">
            <v>ค่าเสื่อมราคา-ครุภัณฑ์ไฟฟ้าและวิทยุ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36371</v>
          </cell>
          <cell r="L329">
            <v>0</v>
          </cell>
          <cell r="M329">
            <v>0</v>
          </cell>
          <cell r="N329">
            <v>0</v>
          </cell>
          <cell r="O329">
            <v>386259.96</v>
          </cell>
          <cell r="P329">
            <v>0</v>
          </cell>
          <cell r="Q329">
            <v>0</v>
          </cell>
          <cell r="R329">
            <v>0</v>
          </cell>
          <cell r="S329">
            <v>860.01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202804.11</v>
          </cell>
          <cell r="Z329">
            <v>264720.59999999998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202250.03</v>
          </cell>
          <cell r="AH329">
            <v>0</v>
          </cell>
          <cell r="AI329">
            <v>0</v>
          </cell>
          <cell r="AJ329">
            <v>244999.93</v>
          </cell>
          <cell r="AK329">
            <v>0</v>
          </cell>
          <cell r="AL329">
            <v>0</v>
          </cell>
          <cell r="AM329">
            <v>0</v>
          </cell>
          <cell r="AN329">
            <v>104666.64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61346.67</v>
          </cell>
          <cell r="AX329">
            <v>712299.63</v>
          </cell>
          <cell r="AY329">
            <v>0</v>
          </cell>
          <cell r="AZ329">
            <v>0</v>
          </cell>
          <cell r="BA329">
            <v>618294.09</v>
          </cell>
          <cell r="BB329">
            <v>9333.36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0.02</v>
          </cell>
          <cell r="BK329">
            <v>0</v>
          </cell>
          <cell r="BL329">
            <v>0</v>
          </cell>
          <cell r="BM329">
            <v>95095.52</v>
          </cell>
          <cell r="BN329">
            <v>12499.01</v>
          </cell>
          <cell r="BO329">
            <v>494383.91</v>
          </cell>
          <cell r="BP329">
            <v>94333.34</v>
          </cell>
          <cell r="BQ329">
            <v>79964.679999999993</v>
          </cell>
          <cell r="BR329">
            <v>712132.39</v>
          </cell>
          <cell r="BS329">
            <v>0</v>
          </cell>
          <cell r="BT329">
            <v>51930.720000000001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</v>
          </cell>
          <cell r="CB329">
            <v>2599.92</v>
          </cell>
          <cell r="CC329">
            <v>319500</v>
          </cell>
          <cell r="CD329">
            <v>0</v>
          </cell>
          <cell r="CE329">
            <v>0</v>
          </cell>
          <cell r="CF329">
            <v>0</v>
          </cell>
          <cell r="CG329">
            <v>0</v>
          </cell>
          <cell r="CH329">
            <v>0</v>
          </cell>
          <cell r="CI329">
            <v>4213.71</v>
          </cell>
          <cell r="CJ329">
            <v>197788.2</v>
          </cell>
          <cell r="CK329">
            <v>0</v>
          </cell>
          <cell r="CL329">
            <v>322040.03999999998</v>
          </cell>
        </row>
        <row r="330">
          <cell r="A330" t="str">
            <v>5105010115.101</v>
          </cell>
          <cell r="B330" t="str">
            <v>ค่าเสื่อมราคา-ครุภัณฑ์โฆษณาและเผยแพร่</v>
          </cell>
          <cell r="C330">
            <v>34828.959999999999</v>
          </cell>
          <cell r="D330">
            <v>0</v>
          </cell>
          <cell r="E330">
            <v>0</v>
          </cell>
          <cell r="F330">
            <v>0</v>
          </cell>
          <cell r="G330">
            <v>21073.53</v>
          </cell>
          <cell r="H330">
            <v>0</v>
          </cell>
          <cell r="I330">
            <v>0</v>
          </cell>
          <cell r="J330">
            <v>0</v>
          </cell>
          <cell r="K330">
            <v>10220.040000000001</v>
          </cell>
          <cell r="L330">
            <v>0</v>
          </cell>
          <cell r="M330">
            <v>0</v>
          </cell>
          <cell r="N330">
            <v>0</v>
          </cell>
          <cell r="O330">
            <v>4781.3999999999996</v>
          </cell>
          <cell r="P330">
            <v>0</v>
          </cell>
          <cell r="Q330">
            <v>0</v>
          </cell>
          <cell r="R330">
            <v>0</v>
          </cell>
          <cell r="S330">
            <v>2370.5100000000002</v>
          </cell>
          <cell r="T330">
            <v>0</v>
          </cell>
          <cell r="U330">
            <v>0</v>
          </cell>
          <cell r="V330">
            <v>4699.08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6278.41</v>
          </cell>
          <cell r="AJ330">
            <v>0</v>
          </cell>
          <cell r="AK330">
            <v>0</v>
          </cell>
          <cell r="AL330">
            <v>0</v>
          </cell>
          <cell r="AM330">
            <v>0</v>
          </cell>
          <cell r="AN330">
            <v>0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0</v>
          </cell>
          <cell r="AT330">
            <v>0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7787.08</v>
          </cell>
          <cell r="BD330">
            <v>0</v>
          </cell>
          <cell r="BE330">
            <v>0</v>
          </cell>
          <cell r="BF330">
            <v>0</v>
          </cell>
          <cell r="BG330">
            <v>0</v>
          </cell>
          <cell r="BH330">
            <v>4163.76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36800.71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0</v>
          </cell>
          <cell r="CD330">
            <v>0</v>
          </cell>
          <cell r="CE330">
            <v>0</v>
          </cell>
          <cell r="CF330">
            <v>0</v>
          </cell>
          <cell r="CG330">
            <v>0</v>
          </cell>
          <cell r="CH330">
            <v>0</v>
          </cell>
          <cell r="CI330">
            <v>15444.97</v>
          </cell>
          <cell r="CJ330">
            <v>0</v>
          </cell>
          <cell r="CK330">
            <v>0</v>
          </cell>
          <cell r="CL330">
            <v>12000</v>
          </cell>
        </row>
        <row r="331">
          <cell r="A331" t="str">
            <v>5105010117.101</v>
          </cell>
          <cell r="B331" t="str">
            <v>ค่าเสื่อมราคา-ครุภัณฑ์การเกษตร</v>
          </cell>
          <cell r="C331">
            <v>0</v>
          </cell>
          <cell r="D331">
            <v>0</v>
          </cell>
          <cell r="E331">
            <v>0</v>
          </cell>
          <cell r="F331">
            <v>853.27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  <cell r="BA331">
            <v>0</v>
          </cell>
          <cell r="BB331">
            <v>0</v>
          </cell>
          <cell r="BC331">
            <v>7490.01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S331">
            <v>0</v>
          </cell>
          <cell r="BT331">
            <v>0</v>
          </cell>
          <cell r="BU331">
            <v>0</v>
          </cell>
          <cell r="BV331">
            <v>0</v>
          </cell>
          <cell r="BW331">
            <v>0</v>
          </cell>
          <cell r="BX331">
            <v>0</v>
          </cell>
          <cell r="BY331">
            <v>0</v>
          </cell>
          <cell r="BZ331">
            <v>0</v>
          </cell>
          <cell r="CA331">
            <v>0</v>
          </cell>
          <cell r="CB331">
            <v>0</v>
          </cell>
          <cell r="CC331">
            <v>0</v>
          </cell>
          <cell r="CD331">
            <v>0</v>
          </cell>
          <cell r="CE331">
            <v>0</v>
          </cell>
          <cell r="CF331">
            <v>0</v>
          </cell>
          <cell r="CG331">
            <v>0</v>
          </cell>
          <cell r="CH331">
            <v>0</v>
          </cell>
          <cell r="CI331">
            <v>45894.39</v>
          </cell>
          <cell r="CJ331">
            <v>0</v>
          </cell>
          <cell r="CK331">
            <v>0</v>
          </cell>
          <cell r="CL331">
            <v>0</v>
          </cell>
        </row>
        <row r="332">
          <cell r="A332" t="str">
            <v>5105010121.101</v>
          </cell>
          <cell r="B332" t="str">
            <v>ค่าเสื่อมราคา-ครุภัณฑ์ก่อสร้าง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  <cell r="AK332">
            <v>0</v>
          </cell>
          <cell r="AL332">
            <v>0</v>
          </cell>
          <cell r="AM332">
            <v>0</v>
          </cell>
          <cell r="AN332">
            <v>0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0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0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0</v>
          </cell>
          <cell r="CC332">
            <v>0</v>
          </cell>
          <cell r="CD332">
            <v>0</v>
          </cell>
          <cell r="CE332">
            <v>0</v>
          </cell>
          <cell r="CF332">
            <v>0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127119</v>
          </cell>
        </row>
        <row r="333">
          <cell r="A333" t="str">
            <v>5105010125.101</v>
          </cell>
          <cell r="B333" t="str">
            <v>ค่าเสื่อมราคา-ครุภัณฑ์วิทยาศาสตร์ และการแพทย์</v>
          </cell>
          <cell r="C333">
            <v>23039138.890000001</v>
          </cell>
          <cell r="D333">
            <v>0</v>
          </cell>
          <cell r="E333">
            <v>0</v>
          </cell>
          <cell r="F333">
            <v>83338.84</v>
          </cell>
          <cell r="G333">
            <v>0</v>
          </cell>
          <cell r="H333">
            <v>0</v>
          </cell>
          <cell r="I333">
            <v>104296.5</v>
          </cell>
          <cell r="J333">
            <v>0</v>
          </cell>
          <cell r="K333">
            <v>806610.72</v>
          </cell>
          <cell r="L333">
            <v>0</v>
          </cell>
          <cell r="M333">
            <v>1107425.73</v>
          </cell>
          <cell r="N333">
            <v>0</v>
          </cell>
          <cell r="O333">
            <v>8861372.4199999999</v>
          </cell>
          <cell r="P333">
            <v>241799.61</v>
          </cell>
          <cell r="Q333">
            <v>0</v>
          </cell>
          <cell r="R333">
            <v>0</v>
          </cell>
          <cell r="S333">
            <v>114644.21</v>
          </cell>
          <cell r="T333">
            <v>0</v>
          </cell>
          <cell r="U333">
            <v>42224.1</v>
          </cell>
          <cell r="V333">
            <v>245000.04</v>
          </cell>
          <cell r="W333">
            <v>275927.78999999998</v>
          </cell>
          <cell r="X333">
            <v>1043534.63</v>
          </cell>
          <cell r="Y333">
            <v>89418.31</v>
          </cell>
          <cell r="Z333">
            <v>687279.96</v>
          </cell>
          <cell r="AA333">
            <v>685124.04</v>
          </cell>
          <cell r="AB333">
            <v>423565.36</v>
          </cell>
          <cell r="AC333">
            <v>0</v>
          </cell>
          <cell r="AD333">
            <v>1113653.67</v>
          </cell>
          <cell r="AE333">
            <v>0</v>
          </cell>
          <cell r="AF333">
            <v>203406.64</v>
          </cell>
          <cell r="AG333">
            <v>810462.22</v>
          </cell>
          <cell r="AH333">
            <v>1013615.16</v>
          </cell>
          <cell r="AI333">
            <v>562071.64</v>
          </cell>
          <cell r="AJ333">
            <v>861586.01</v>
          </cell>
          <cell r="AK333">
            <v>15494996.279999999</v>
          </cell>
          <cell r="AL333">
            <v>0</v>
          </cell>
          <cell r="AM333">
            <v>68952.38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88000.04</v>
          </cell>
          <cell r="AT333">
            <v>0</v>
          </cell>
          <cell r="AU333">
            <v>0</v>
          </cell>
          <cell r="AV333">
            <v>0</v>
          </cell>
          <cell r="AW333">
            <v>179032.08</v>
          </cell>
          <cell r="AX333">
            <v>138449.04</v>
          </cell>
          <cell r="AY333">
            <v>0</v>
          </cell>
          <cell r="AZ333">
            <v>0</v>
          </cell>
          <cell r="BA333">
            <v>5460786.5999999996</v>
          </cell>
          <cell r="BB333">
            <v>0</v>
          </cell>
          <cell r="BC333">
            <v>16529976.029999999</v>
          </cell>
          <cell r="BD333">
            <v>259125</v>
          </cell>
          <cell r="BE333">
            <v>1126334.53</v>
          </cell>
          <cell r="BF333">
            <v>0</v>
          </cell>
          <cell r="BG333">
            <v>1449109.08</v>
          </cell>
          <cell r="BH333">
            <v>0</v>
          </cell>
          <cell r="BI333">
            <v>181124.72</v>
          </cell>
          <cell r="BJ333">
            <v>654605.02</v>
          </cell>
          <cell r="BK333">
            <v>0</v>
          </cell>
          <cell r="BL333">
            <v>5305617.34</v>
          </cell>
          <cell r="BM333">
            <v>1289215</v>
          </cell>
          <cell r="BN333">
            <v>1104898.33</v>
          </cell>
          <cell r="BO333">
            <v>575438.79</v>
          </cell>
          <cell r="BP333">
            <v>112660.62</v>
          </cell>
          <cell r="BQ333">
            <v>2607095.8199999998</v>
          </cell>
          <cell r="BR333">
            <v>15972338.51</v>
          </cell>
          <cell r="BS333">
            <v>0</v>
          </cell>
          <cell r="BT333">
            <v>0</v>
          </cell>
          <cell r="BU333">
            <v>3839919.96</v>
          </cell>
          <cell r="BV333">
            <v>0</v>
          </cell>
          <cell r="BW333">
            <v>51699.96</v>
          </cell>
          <cell r="BX333">
            <v>824340</v>
          </cell>
          <cell r="BY333">
            <v>747466.67</v>
          </cell>
          <cell r="BZ333">
            <v>705258.31</v>
          </cell>
          <cell r="CA333">
            <v>210805.1</v>
          </cell>
          <cell r="CB333">
            <v>158084.56</v>
          </cell>
          <cell r="CC333">
            <v>2262321.9</v>
          </cell>
          <cell r="CD333">
            <v>105658.35</v>
          </cell>
          <cell r="CE333">
            <v>2062656.96</v>
          </cell>
          <cell r="CF333">
            <v>0</v>
          </cell>
          <cell r="CG333">
            <v>0</v>
          </cell>
          <cell r="CH333">
            <v>164047.60999999999</v>
          </cell>
          <cell r="CI333">
            <v>1205379.8999999999</v>
          </cell>
          <cell r="CJ333">
            <v>678616.7</v>
          </cell>
          <cell r="CK333">
            <v>0</v>
          </cell>
          <cell r="CL333">
            <v>1383893.16</v>
          </cell>
        </row>
        <row r="334">
          <cell r="A334" t="str">
            <v>5105010127.101</v>
          </cell>
          <cell r="B334" t="str">
            <v>ค่าเสื่อมราคา-อุปกรณ์คอมพิวเตอร์</v>
          </cell>
          <cell r="C334">
            <v>10931.87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100581.64</v>
          </cell>
          <cell r="L334">
            <v>0</v>
          </cell>
          <cell r="M334">
            <v>0</v>
          </cell>
          <cell r="N334">
            <v>0</v>
          </cell>
          <cell r="O334">
            <v>0.02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54813.88</v>
          </cell>
          <cell r="AJ334">
            <v>9930.2800000000007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  <cell r="BA334">
            <v>39448.68</v>
          </cell>
          <cell r="BB334">
            <v>0</v>
          </cell>
          <cell r="BC334">
            <v>206392.7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4901.93</v>
          </cell>
          <cell r="BK334">
            <v>0</v>
          </cell>
          <cell r="BL334">
            <v>0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0</v>
          </cell>
          <cell r="BZ334">
            <v>0</v>
          </cell>
          <cell r="CA334">
            <v>0</v>
          </cell>
          <cell r="CB334">
            <v>0</v>
          </cell>
          <cell r="CC334">
            <v>0</v>
          </cell>
          <cell r="CD334">
            <v>0</v>
          </cell>
          <cell r="CE334">
            <v>0</v>
          </cell>
          <cell r="CF334">
            <v>0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67010.77</v>
          </cell>
        </row>
        <row r="335">
          <cell r="A335" t="str">
            <v>5105010129.101</v>
          </cell>
          <cell r="B335" t="str">
            <v>ค่าเสื่อมราคา - ครุภัณฑ์การศึกษา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1624.89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83298.600000000006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</v>
          </cell>
          <cell r="CC335">
            <v>0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</row>
        <row r="336">
          <cell r="A336" t="str">
            <v>5105010131.101</v>
          </cell>
          <cell r="B336" t="str">
            <v>ค่าเสื่อมราคา-ครุภัณฑ์งานบ้านงานครัว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69579.960000000006</v>
          </cell>
          <cell r="L336">
            <v>0</v>
          </cell>
          <cell r="M336">
            <v>0</v>
          </cell>
          <cell r="N336">
            <v>0</v>
          </cell>
          <cell r="O336">
            <v>533333.29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964866.4</v>
          </cell>
          <cell r="X336">
            <v>0</v>
          </cell>
          <cell r="Y336">
            <v>32413.25</v>
          </cell>
          <cell r="Z336">
            <v>263886.88</v>
          </cell>
          <cell r="AA336">
            <v>0</v>
          </cell>
          <cell r="AB336">
            <v>0</v>
          </cell>
          <cell r="AC336">
            <v>0</v>
          </cell>
          <cell r="AD336">
            <v>250000</v>
          </cell>
          <cell r="AE336">
            <v>0</v>
          </cell>
          <cell r="AF336">
            <v>132191.01</v>
          </cell>
          <cell r="AG336">
            <v>0</v>
          </cell>
          <cell r="AH336">
            <v>0</v>
          </cell>
          <cell r="AI336">
            <v>2390.73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</v>
          </cell>
          <cell r="BB336">
            <v>0</v>
          </cell>
          <cell r="BC336">
            <v>94451.04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0</v>
          </cell>
          <cell r="BI336">
            <v>0</v>
          </cell>
          <cell r="BJ336">
            <v>0.12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108333.32</v>
          </cell>
          <cell r="BQ336">
            <v>0</v>
          </cell>
          <cell r="BR336">
            <v>83333.279999999999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229166.63</v>
          </cell>
          <cell r="CB336">
            <v>0</v>
          </cell>
          <cell r="CC336">
            <v>0</v>
          </cell>
          <cell r="CD336">
            <v>0</v>
          </cell>
          <cell r="CE336">
            <v>0</v>
          </cell>
          <cell r="CF336">
            <v>0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69000</v>
          </cell>
          <cell r="CL336">
            <v>162622.69</v>
          </cell>
        </row>
        <row r="337">
          <cell r="A337" t="str">
            <v>5105010133.101</v>
          </cell>
          <cell r="B337" t="str">
            <v>บัญชีค่าเสื่อมราคา - ครุภัณฑ์กีฬา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0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</v>
          </cell>
          <cell r="CC337">
            <v>0</v>
          </cell>
          <cell r="CD337">
            <v>0</v>
          </cell>
          <cell r="CE337">
            <v>0</v>
          </cell>
          <cell r="CF337">
            <v>0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</row>
        <row r="338">
          <cell r="A338" t="str">
            <v>5105010135.101</v>
          </cell>
          <cell r="B338" t="str">
            <v>บัญชีค่าเสื่อมราคา - ครุภัณฑ์ดนตรี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0</v>
          </cell>
          <cell r="BZ338">
            <v>0</v>
          </cell>
          <cell r="CA338">
            <v>0</v>
          </cell>
          <cell r="CB338">
            <v>0</v>
          </cell>
          <cell r="CC338">
            <v>0</v>
          </cell>
          <cell r="CD338">
            <v>0</v>
          </cell>
          <cell r="CE338">
            <v>0</v>
          </cell>
          <cell r="CF338">
            <v>0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</row>
        <row r="339">
          <cell r="A339" t="str">
            <v>5105010137.101</v>
          </cell>
          <cell r="B339" t="str">
            <v>บัญชีค่าเสื่อมราคา - ครุภัณฑ์สนาม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0</v>
          </cell>
          <cell r="BE339">
            <v>0</v>
          </cell>
          <cell r="BF339">
            <v>0</v>
          </cell>
          <cell r="BG339">
            <v>0</v>
          </cell>
          <cell r="BH339">
            <v>0</v>
          </cell>
          <cell r="BI339">
            <v>0</v>
          </cell>
          <cell r="BJ339">
            <v>0</v>
          </cell>
          <cell r="BK339">
            <v>0</v>
          </cell>
          <cell r="BL339">
            <v>0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</v>
          </cell>
          <cell r="CB339">
            <v>0</v>
          </cell>
          <cell r="CC339">
            <v>0</v>
          </cell>
          <cell r="CD339">
            <v>0</v>
          </cell>
          <cell r="CE339">
            <v>0</v>
          </cell>
          <cell r="CF339">
            <v>0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</v>
          </cell>
        </row>
        <row r="340">
          <cell r="A340" t="str">
            <v>5105010139.101</v>
          </cell>
          <cell r="B340" t="str">
            <v>ค่าเสื่อมราคา-ครุภัณฑ์อื่น</v>
          </cell>
          <cell r="C340">
            <v>141722.35999999999</v>
          </cell>
          <cell r="D340">
            <v>0</v>
          </cell>
          <cell r="E340">
            <v>0</v>
          </cell>
          <cell r="F340">
            <v>1072.08</v>
          </cell>
          <cell r="G340">
            <v>0</v>
          </cell>
          <cell r="H340">
            <v>0</v>
          </cell>
          <cell r="I340">
            <v>0</v>
          </cell>
          <cell r="J340">
            <v>12810.5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24015.84</v>
          </cell>
          <cell r="BD340">
            <v>0</v>
          </cell>
          <cell r="BE340">
            <v>0</v>
          </cell>
          <cell r="BF340">
            <v>0</v>
          </cell>
          <cell r="BG340">
            <v>2299.92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0</v>
          </cell>
          <cell r="BZ340">
            <v>0</v>
          </cell>
          <cell r="CA340">
            <v>0</v>
          </cell>
          <cell r="CB340">
            <v>0</v>
          </cell>
          <cell r="CC340">
            <v>0</v>
          </cell>
          <cell r="CD340">
            <v>0</v>
          </cell>
          <cell r="CE340">
            <v>0</v>
          </cell>
          <cell r="CF340">
            <v>18000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</row>
        <row r="341">
          <cell r="A341" t="str">
            <v>5105010148.101</v>
          </cell>
          <cell r="B341" t="str">
            <v>ค่าตัดจำหน่าย-โปรแกรมคอมพิวเตอร์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6338.9</v>
          </cell>
          <cell r="I341">
            <v>0</v>
          </cell>
          <cell r="J341">
            <v>0</v>
          </cell>
          <cell r="K341">
            <v>6333.36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41936.379999999997</v>
          </cell>
          <cell r="AH341">
            <v>0</v>
          </cell>
          <cell r="AI341">
            <v>0</v>
          </cell>
          <cell r="AJ341">
            <v>0</v>
          </cell>
          <cell r="AK341">
            <v>16107.3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5480.69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4</v>
          </cell>
          <cell r="BE341">
            <v>1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1583.33</v>
          </cell>
          <cell r="BZ341">
            <v>0</v>
          </cell>
          <cell r="CA341">
            <v>0</v>
          </cell>
          <cell r="CB341">
            <v>0</v>
          </cell>
          <cell r="CC341">
            <v>0</v>
          </cell>
          <cell r="CD341">
            <v>0</v>
          </cell>
          <cell r="CE341">
            <v>0</v>
          </cell>
          <cell r="CF341">
            <v>0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999.96</v>
          </cell>
        </row>
        <row r="342">
          <cell r="A342" t="str">
            <v>5105010149.102</v>
          </cell>
          <cell r="B342" t="str">
            <v>ค่าตัดจำหน่าย-สินทรัพย์ที่ไม่มีตัวตนอื่น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0</v>
          </cell>
          <cell r="AJ342">
            <v>0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0</v>
          </cell>
          <cell r="AP342">
            <v>0</v>
          </cell>
          <cell r="AQ342">
            <v>0</v>
          </cell>
          <cell r="AR342">
            <v>0</v>
          </cell>
          <cell r="AS342">
            <v>0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</v>
          </cell>
          <cell r="CC342">
            <v>0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</row>
        <row r="343">
          <cell r="A343" t="str">
            <v>5105010158.101</v>
          </cell>
          <cell r="B343" t="str">
            <v>ค่าเสื่อมราคาส่วนปรับปรุงอาคาร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0</v>
          </cell>
          <cell r="AK343">
            <v>0</v>
          </cell>
          <cell r="AL343">
            <v>0</v>
          </cell>
          <cell r="AM343">
            <v>0</v>
          </cell>
          <cell r="AN343">
            <v>0</v>
          </cell>
          <cell r="AO343">
            <v>0</v>
          </cell>
          <cell r="AP343">
            <v>0</v>
          </cell>
          <cell r="AQ343">
            <v>0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0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1603</v>
          </cell>
          <cell r="BX343">
            <v>0</v>
          </cell>
          <cell r="BY343">
            <v>103935.03</v>
          </cell>
          <cell r="BZ343">
            <v>0</v>
          </cell>
          <cell r="CA343">
            <v>0</v>
          </cell>
          <cell r="CB343">
            <v>16800</v>
          </cell>
          <cell r="CC343">
            <v>0</v>
          </cell>
          <cell r="CD343">
            <v>0</v>
          </cell>
          <cell r="CE343">
            <v>0</v>
          </cell>
          <cell r="CF343">
            <v>0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</row>
        <row r="344">
          <cell r="A344" t="str">
            <v>5105010160.101</v>
          </cell>
          <cell r="B344" t="str">
            <v>ค่าเสื่อมราคาอาคารเพื่อพักอาศัย -  Interface</v>
          </cell>
          <cell r="C344">
            <v>1099242.47</v>
          </cell>
          <cell r="D344">
            <v>154412.34</v>
          </cell>
          <cell r="E344">
            <v>302720.8</v>
          </cell>
          <cell r="F344">
            <v>0</v>
          </cell>
          <cell r="G344">
            <v>325403.96000000002</v>
          </cell>
          <cell r="H344">
            <v>205041.8</v>
          </cell>
          <cell r="I344">
            <v>0</v>
          </cell>
          <cell r="J344">
            <v>0</v>
          </cell>
          <cell r="K344">
            <v>0</v>
          </cell>
          <cell r="L344">
            <v>291124.45</v>
          </cell>
          <cell r="M344">
            <v>0</v>
          </cell>
          <cell r="N344">
            <v>677599.26</v>
          </cell>
          <cell r="O344">
            <v>1163687.3400000001</v>
          </cell>
          <cell r="P344">
            <v>46182.27</v>
          </cell>
          <cell r="Q344">
            <v>125903.16</v>
          </cell>
          <cell r="R344">
            <v>125143.99</v>
          </cell>
          <cell r="S344">
            <v>16386.12</v>
          </cell>
          <cell r="T344">
            <v>181447.59</v>
          </cell>
          <cell r="U344">
            <v>15351.6</v>
          </cell>
          <cell r="V344">
            <v>0</v>
          </cell>
          <cell r="W344">
            <v>0</v>
          </cell>
          <cell r="X344">
            <v>0</v>
          </cell>
          <cell r="Y344">
            <v>86636.72</v>
          </cell>
          <cell r="Z344">
            <v>920.01</v>
          </cell>
          <cell r="AA344">
            <v>0</v>
          </cell>
          <cell r="AB344">
            <v>73326.36</v>
          </cell>
          <cell r="AC344">
            <v>329004</v>
          </cell>
          <cell r="AD344">
            <v>275208</v>
          </cell>
          <cell r="AE344">
            <v>236832.16</v>
          </cell>
          <cell r="AF344">
            <v>20043.990000000002</v>
          </cell>
          <cell r="AG344">
            <v>2383.3200000000002</v>
          </cell>
          <cell r="AH344">
            <v>0</v>
          </cell>
          <cell r="AI344">
            <v>0</v>
          </cell>
          <cell r="AJ344">
            <v>0</v>
          </cell>
          <cell r="AK344">
            <v>2221411.9</v>
          </cell>
          <cell r="AL344">
            <v>0</v>
          </cell>
          <cell r="AM344">
            <v>239828</v>
          </cell>
          <cell r="AN344">
            <v>12632.49</v>
          </cell>
          <cell r="AO344">
            <v>345668</v>
          </cell>
          <cell r="AP344">
            <v>555245.04</v>
          </cell>
          <cell r="AQ344">
            <v>0</v>
          </cell>
          <cell r="AR344">
            <v>1327546.8</v>
          </cell>
          <cell r="AS344">
            <v>239828.04</v>
          </cell>
          <cell r="AT344">
            <v>300647.88</v>
          </cell>
          <cell r="AU344">
            <v>1739160.6</v>
          </cell>
          <cell r="AV344">
            <v>0</v>
          </cell>
          <cell r="AW344">
            <v>0</v>
          </cell>
          <cell r="AX344">
            <v>324293.40000000002</v>
          </cell>
          <cell r="AY344">
            <v>32379.96</v>
          </cell>
          <cell r="AZ344">
            <v>0</v>
          </cell>
          <cell r="BA344">
            <v>616599.71</v>
          </cell>
          <cell r="BB344">
            <v>990265.08</v>
          </cell>
          <cell r="BC344">
            <v>0</v>
          </cell>
          <cell r="BD344">
            <v>544084.73</v>
          </cell>
          <cell r="BE344">
            <v>0</v>
          </cell>
          <cell r="BF344">
            <v>51008.04</v>
          </cell>
          <cell r="BG344">
            <v>912953.52</v>
          </cell>
          <cell r="BH344">
            <v>557155.80000000005</v>
          </cell>
          <cell r="BI344">
            <v>377705.86</v>
          </cell>
          <cell r="BJ344">
            <v>310995.96000000002</v>
          </cell>
          <cell r="BK344">
            <v>0</v>
          </cell>
          <cell r="BL344">
            <v>0</v>
          </cell>
          <cell r="BM344">
            <v>60288</v>
          </cell>
          <cell r="BN344">
            <v>74824</v>
          </cell>
          <cell r="BO344">
            <v>303113.28000000003</v>
          </cell>
          <cell r="BP344">
            <v>0</v>
          </cell>
          <cell r="BQ344">
            <v>20628</v>
          </cell>
          <cell r="BR344">
            <v>2100800.04</v>
          </cell>
          <cell r="BS344">
            <v>269000.03000000003</v>
          </cell>
          <cell r="BT344">
            <v>199940.04</v>
          </cell>
          <cell r="BU344">
            <v>0</v>
          </cell>
          <cell r="BV344">
            <v>0</v>
          </cell>
          <cell r="BW344">
            <v>30400.04</v>
          </cell>
          <cell r="BX344">
            <v>474871.55</v>
          </cell>
          <cell r="BY344">
            <v>0</v>
          </cell>
          <cell r="BZ344">
            <v>69082.320000000007</v>
          </cell>
          <cell r="CA344">
            <v>199839.96</v>
          </cell>
          <cell r="CB344">
            <v>117299.88</v>
          </cell>
          <cell r="CC344">
            <v>489212.56</v>
          </cell>
          <cell r="CD344">
            <v>426680.04</v>
          </cell>
          <cell r="CE344">
            <v>179600.04</v>
          </cell>
          <cell r="CF344">
            <v>52000.05</v>
          </cell>
          <cell r="CG344">
            <v>70979.759999999995</v>
          </cell>
          <cell r="CH344">
            <v>323555.15999999997</v>
          </cell>
          <cell r="CI344">
            <v>0</v>
          </cell>
          <cell r="CJ344">
            <v>439644</v>
          </cell>
          <cell r="CK344">
            <v>0</v>
          </cell>
          <cell r="CL344">
            <v>3056.38</v>
          </cell>
        </row>
        <row r="345">
          <cell r="A345" t="str">
            <v>5105010160.102</v>
          </cell>
          <cell r="B345" t="str">
            <v>ค่าเสื่อมราคาอาคารสำนักงาน-  Interface</v>
          </cell>
          <cell r="C345">
            <v>31138.57</v>
          </cell>
          <cell r="D345">
            <v>400976.27</v>
          </cell>
          <cell r="E345">
            <v>49882.02</v>
          </cell>
          <cell r="F345">
            <v>0</v>
          </cell>
          <cell r="G345">
            <v>87399.97</v>
          </cell>
          <cell r="H345">
            <v>658998.67000000004</v>
          </cell>
          <cell r="I345">
            <v>0</v>
          </cell>
          <cell r="J345">
            <v>856262.86</v>
          </cell>
          <cell r="K345">
            <v>0</v>
          </cell>
          <cell r="L345">
            <v>130141.73</v>
          </cell>
          <cell r="M345">
            <v>1658743.67</v>
          </cell>
          <cell r="N345">
            <v>465608</v>
          </cell>
          <cell r="O345">
            <v>2866973.22</v>
          </cell>
          <cell r="P345">
            <v>498298.69</v>
          </cell>
          <cell r="Q345">
            <v>656625.32999999996</v>
          </cell>
          <cell r="R345">
            <v>3202110.29</v>
          </cell>
          <cell r="S345">
            <v>71059.89</v>
          </cell>
          <cell r="T345">
            <v>97849.82</v>
          </cell>
          <cell r="U345">
            <v>143795.29999999999</v>
          </cell>
          <cell r="V345">
            <v>98864.59</v>
          </cell>
          <cell r="W345">
            <v>2674655.7200000002</v>
          </cell>
          <cell r="X345">
            <v>120227.01</v>
          </cell>
          <cell r="Y345">
            <v>340752.06</v>
          </cell>
          <cell r="Z345">
            <v>86079.96</v>
          </cell>
          <cell r="AA345">
            <v>3570.96</v>
          </cell>
          <cell r="AB345">
            <v>18842.52</v>
          </cell>
          <cell r="AC345">
            <v>225002.64</v>
          </cell>
          <cell r="AD345">
            <v>80777.279999999999</v>
          </cell>
          <cell r="AE345">
            <v>89443.33</v>
          </cell>
          <cell r="AF345">
            <v>66975.39</v>
          </cell>
          <cell r="AG345">
            <v>205402.2</v>
          </cell>
          <cell r="AH345">
            <v>778559.6</v>
          </cell>
          <cell r="AI345">
            <v>38369.440000000002</v>
          </cell>
          <cell r="AJ345">
            <v>68150.02</v>
          </cell>
          <cell r="AK345">
            <v>4128431.83</v>
          </cell>
          <cell r="AL345">
            <v>197003.88</v>
          </cell>
          <cell r="AM345">
            <v>127120</v>
          </cell>
          <cell r="AN345">
            <v>1515748.05</v>
          </cell>
          <cell r="AO345">
            <v>580160.81000000006</v>
          </cell>
          <cell r="AP345">
            <v>108761.76</v>
          </cell>
          <cell r="AQ345">
            <v>5693.31</v>
          </cell>
          <cell r="AR345">
            <v>4023905.88</v>
          </cell>
          <cell r="AS345">
            <v>45920.04</v>
          </cell>
          <cell r="AT345">
            <v>1001126.76</v>
          </cell>
          <cell r="AU345">
            <v>833685.71</v>
          </cell>
          <cell r="AV345">
            <v>32811</v>
          </cell>
          <cell r="AW345">
            <v>26312</v>
          </cell>
          <cell r="AX345">
            <v>1000819.92</v>
          </cell>
          <cell r="AY345">
            <v>45026.64</v>
          </cell>
          <cell r="AZ345">
            <v>130003.5</v>
          </cell>
          <cell r="BA345">
            <v>2090598</v>
          </cell>
          <cell r="BB345">
            <v>3341891.88</v>
          </cell>
          <cell r="BC345">
            <v>5957572.2000000002</v>
          </cell>
          <cell r="BD345">
            <v>1225759.99</v>
          </cell>
          <cell r="BE345">
            <v>61967.96</v>
          </cell>
          <cell r="BF345">
            <v>126988.2</v>
          </cell>
          <cell r="BG345">
            <v>3689966.67</v>
          </cell>
          <cell r="BH345">
            <v>24183.96</v>
          </cell>
          <cell r="BI345">
            <v>266942.14</v>
          </cell>
          <cell r="BJ345">
            <v>123450.86</v>
          </cell>
          <cell r="BK345">
            <v>0</v>
          </cell>
          <cell r="BL345">
            <v>501364.17</v>
          </cell>
          <cell r="BM345">
            <v>574270</v>
          </cell>
          <cell r="BN345">
            <v>267876.65000000002</v>
          </cell>
          <cell r="BO345">
            <v>413453.28</v>
          </cell>
          <cell r="BP345">
            <v>68573.25</v>
          </cell>
          <cell r="BQ345">
            <v>59433</v>
          </cell>
          <cell r="BR345">
            <v>23494728.59</v>
          </cell>
          <cell r="BS345">
            <v>58003.92</v>
          </cell>
          <cell r="BT345">
            <v>309120</v>
          </cell>
          <cell r="BU345">
            <v>0</v>
          </cell>
          <cell r="BV345">
            <v>0</v>
          </cell>
          <cell r="BW345">
            <v>0</v>
          </cell>
          <cell r="BX345">
            <v>1498486.76</v>
          </cell>
          <cell r="BY345">
            <v>0</v>
          </cell>
          <cell r="BZ345">
            <v>384864.36</v>
          </cell>
          <cell r="CA345">
            <v>59199.96</v>
          </cell>
          <cell r="CB345">
            <v>0</v>
          </cell>
          <cell r="CC345">
            <v>0</v>
          </cell>
          <cell r="CD345">
            <v>0</v>
          </cell>
          <cell r="CE345">
            <v>163669.79999999999</v>
          </cell>
          <cell r="CF345">
            <v>440636.77</v>
          </cell>
          <cell r="CG345">
            <v>81359.929999999993</v>
          </cell>
          <cell r="CH345">
            <v>57579.96</v>
          </cell>
          <cell r="CI345">
            <v>0</v>
          </cell>
          <cell r="CJ345">
            <v>2210090.16</v>
          </cell>
          <cell r="CK345">
            <v>0</v>
          </cell>
          <cell r="CL345">
            <v>6435.36</v>
          </cell>
        </row>
        <row r="346">
          <cell r="A346" t="str">
            <v>5105010160.103</v>
          </cell>
          <cell r="B346" t="str">
            <v>ค่าเสื่อมราคาอาคารเพื่อประโยชน์อื่น- Interface</v>
          </cell>
          <cell r="C346">
            <v>57520.37</v>
          </cell>
          <cell r="D346">
            <v>97429.26</v>
          </cell>
          <cell r="E346">
            <v>43681.16</v>
          </cell>
          <cell r="F346">
            <v>140900</v>
          </cell>
          <cell r="G346">
            <v>9500</v>
          </cell>
          <cell r="H346">
            <v>9691.93</v>
          </cell>
          <cell r="I346">
            <v>0</v>
          </cell>
          <cell r="J346">
            <v>0</v>
          </cell>
          <cell r="K346">
            <v>0</v>
          </cell>
          <cell r="L346">
            <v>79747.53</v>
          </cell>
          <cell r="M346">
            <v>19584.93</v>
          </cell>
          <cell r="N346">
            <v>0</v>
          </cell>
          <cell r="O346">
            <v>46142.81</v>
          </cell>
          <cell r="P346">
            <v>10466.66</v>
          </cell>
          <cell r="Q346">
            <v>155884.4</v>
          </cell>
          <cell r="R346">
            <v>92846.65</v>
          </cell>
          <cell r="S346">
            <v>162921.60000000001</v>
          </cell>
          <cell r="T346">
            <v>67317.56</v>
          </cell>
          <cell r="U346">
            <v>0</v>
          </cell>
          <cell r="V346">
            <v>5333.28</v>
          </cell>
          <cell r="W346">
            <v>139145.39000000001</v>
          </cell>
          <cell r="X346">
            <v>28351.759999999998</v>
          </cell>
          <cell r="Y346">
            <v>124311.01</v>
          </cell>
          <cell r="Z346">
            <v>2360.04</v>
          </cell>
          <cell r="AA346">
            <v>18197.52</v>
          </cell>
          <cell r="AB346">
            <v>0</v>
          </cell>
          <cell r="AC346">
            <v>0</v>
          </cell>
          <cell r="AD346">
            <v>0</v>
          </cell>
          <cell r="AE346">
            <v>18247.900000000001</v>
          </cell>
          <cell r="AF346">
            <v>28512</v>
          </cell>
          <cell r="AG346">
            <v>105936</v>
          </cell>
          <cell r="AH346">
            <v>67010.350000000006</v>
          </cell>
          <cell r="AI346">
            <v>14999.12</v>
          </cell>
          <cell r="AJ346">
            <v>71666.679999999993</v>
          </cell>
          <cell r="AK346">
            <v>127107.6</v>
          </cell>
          <cell r="AL346">
            <v>0</v>
          </cell>
          <cell r="AM346">
            <v>18000</v>
          </cell>
          <cell r="AN346">
            <v>102334.33</v>
          </cell>
          <cell r="AO346">
            <v>23333.34</v>
          </cell>
          <cell r="AP346">
            <v>108444.16</v>
          </cell>
          <cell r="AQ346">
            <v>218390.04</v>
          </cell>
          <cell r="AR346">
            <v>0</v>
          </cell>
          <cell r="AS346">
            <v>73262.28</v>
          </cell>
          <cell r="AT346">
            <v>68767.56</v>
          </cell>
          <cell r="AU346">
            <v>414955.41</v>
          </cell>
          <cell r="AV346">
            <v>88940.64</v>
          </cell>
          <cell r="AW346">
            <v>6200</v>
          </cell>
          <cell r="AX346">
            <v>0</v>
          </cell>
          <cell r="AY346">
            <v>351200.04</v>
          </cell>
          <cell r="AZ346">
            <v>308639.52</v>
          </cell>
          <cell r="BA346">
            <v>137109.96</v>
          </cell>
          <cell r="BB346">
            <v>149485.68</v>
          </cell>
          <cell r="BC346">
            <v>0</v>
          </cell>
          <cell r="BD346">
            <v>358659.78</v>
          </cell>
          <cell r="BE346">
            <v>0</v>
          </cell>
          <cell r="BF346">
            <v>27066.720000000001</v>
          </cell>
          <cell r="BG346">
            <v>0</v>
          </cell>
          <cell r="BH346">
            <v>0</v>
          </cell>
          <cell r="BI346">
            <v>0</v>
          </cell>
          <cell r="BJ346">
            <v>45111.199999999997</v>
          </cell>
          <cell r="BK346">
            <v>0</v>
          </cell>
          <cell r="BL346">
            <v>0</v>
          </cell>
          <cell r="BM346">
            <v>19403.59</v>
          </cell>
          <cell r="BN346">
            <v>69385.16</v>
          </cell>
          <cell r="BO346">
            <v>46959.3</v>
          </cell>
          <cell r="BP346">
            <v>19096.8</v>
          </cell>
          <cell r="BQ346">
            <v>73499.09</v>
          </cell>
          <cell r="BR346">
            <v>3119876.64</v>
          </cell>
          <cell r="BS346">
            <v>54876</v>
          </cell>
          <cell r="BT346">
            <v>43160.04</v>
          </cell>
          <cell r="BU346">
            <v>0</v>
          </cell>
          <cell r="BV346">
            <v>58990.96</v>
          </cell>
          <cell r="BW346">
            <v>140344.01999999999</v>
          </cell>
          <cell r="BX346">
            <v>53444.04</v>
          </cell>
          <cell r="BY346">
            <v>18084.25</v>
          </cell>
          <cell r="BZ346">
            <v>71918.64</v>
          </cell>
          <cell r="CA346">
            <v>6653.28</v>
          </cell>
          <cell r="CB346">
            <v>126607.49</v>
          </cell>
          <cell r="CC346">
            <v>123560</v>
          </cell>
          <cell r="CD346">
            <v>444528</v>
          </cell>
          <cell r="CE346">
            <v>15317.04</v>
          </cell>
          <cell r="CF346">
            <v>16480.060000000001</v>
          </cell>
          <cell r="CG346">
            <v>24399.96</v>
          </cell>
          <cell r="CH346">
            <v>221775.72</v>
          </cell>
          <cell r="CI346">
            <v>0</v>
          </cell>
          <cell r="CJ346">
            <v>0</v>
          </cell>
          <cell r="CK346">
            <v>24780</v>
          </cell>
          <cell r="CL346">
            <v>25790</v>
          </cell>
        </row>
        <row r="347">
          <cell r="A347" t="str">
            <v>5105010160.104</v>
          </cell>
          <cell r="B347" t="str">
            <v>ค่าเสื่อมราคาสิ่งปลูกสร้าง -Interface</v>
          </cell>
          <cell r="C347">
            <v>135478</v>
          </cell>
          <cell r="D347">
            <v>95898.07</v>
          </cell>
          <cell r="E347">
            <v>214198.98</v>
          </cell>
          <cell r="F347">
            <v>247541.98</v>
          </cell>
          <cell r="G347">
            <v>57107.18</v>
          </cell>
          <cell r="H347">
            <v>119300.58</v>
          </cell>
          <cell r="I347">
            <v>0</v>
          </cell>
          <cell r="J347">
            <v>33248.379999999997</v>
          </cell>
          <cell r="K347">
            <v>0</v>
          </cell>
          <cell r="L347">
            <v>0</v>
          </cell>
          <cell r="M347">
            <v>301491.32</v>
          </cell>
          <cell r="N347">
            <v>0</v>
          </cell>
          <cell r="O347">
            <v>548020.96</v>
          </cell>
          <cell r="P347">
            <v>42999.98</v>
          </cell>
          <cell r="Q347">
            <v>47516.67</v>
          </cell>
          <cell r="R347">
            <v>75753.990000000005</v>
          </cell>
          <cell r="S347">
            <v>19166.66</v>
          </cell>
          <cell r="T347">
            <v>33360</v>
          </cell>
          <cell r="U347">
            <v>54586.67</v>
          </cell>
          <cell r="V347">
            <v>39966.97</v>
          </cell>
          <cell r="W347">
            <v>269336.71000000002</v>
          </cell>
          <cell r="X347">
            <v>90508.67</v>
          </cell>
          <cell r="Y347">
            <v>511911.87</v>
          </cell>
          <cell r="Z347">
            <v>232384.74</v>
          </cell>
          <cell r="AA347">
            <v>66587.88</v>
          </cell>
          <cell r="AB347">
            <v>13845.36</v>
          </cell>
          <cell r="AC347">
            <v>179386.65</v>
          </cell>
          <cell r="AD347">
            <v>231567.07</v>
          </cell>
          <cell r="AE347">
            <v>0</v>
          </cell>
          <cell r="AF347">
            <v>38233.33</v>
          </cell>
          <cell r="AG347">
            <v>26946.48</v>
          </cell>
          <cell r="AH347">
            <v>84504.8</v>
          </cell>
          <cell r="AI347">
            <v>0</v>
          </cell>
          <cell r="AJ347">
            <v>0</v>
          </cell>
          <cell r="AK347">
            <v>248920.84</v>
          </cell>
          <cell r="AL347">
            <v>58266.720000000001</v>
          </cell>
          <cell r="AM347">
            <v>35900</v>
          </cell>
          <cell r="AN347">
            <v>257777.05</v>
          </cell>
          <cell r="AO347">
            <v>98516</v>
          </cell>
          <cell r="AP347">
            <v>210268.63</v>
          </cell>
          <cell r="AQ347">
            <v>0</v>
          </cell>
          <cell r="AR347">
            <v>93960</v>
          </cell>
          <cell r="AS347">
            <v>159983.54</v>
          </cell>
          <cell r="AT347">
            <v>320838.07</v>
          </cell>
          <cell r="AU347">
            <v>23060</v>
          </cell>
          <cell r="AV347">
            <v>268428.36</v>
          </cell>
          <cell r="AW347">
            <v>0</v>
          </cell>
          <cell r="AX347">
            <v>33333.360000000001</v>
          </cell>
          <cell r="AY347">
            <v>0</v>
          </cell>
          <cell r="AZ347">
            <v>37740.839999999997</v>
          </cell>
          <cell r="BA347">
            <v>129111.12</v>
          </cell>
          <cell r="BB347">
            <v>49468.800000000003</v>
          </cell>
          <cell r="BC347">
            <v>0</v>
          </cell>
          <cell r="BD347">
            <v>313406.65000000002</v>
          </cell>
          <cell r="BE347">
            <v>100528.53</v>
          </cell>
          <cell r="BF347">
            <v>33990</v>
          </cell>
          <cell r="BG347">
            <v>566573.87</v>
          </cell>
          <cell r="BH347">
            <v>77190.36</v>
          </cell>
          <cell r="BI347">
            <v>200174.55</v>
          </cell>
          <cell r="BJ347">
            <v>86162.84</v>
          </cell>
          <cell r="BK347">
            <v>1826.64</v>
          </cell>
          <cell r="BL347">
            <v>0</v>
          </cell>
          <cell r="BM347">
            <v>249487.06</v>
          </cell>
          <cell r="BN347">
            <v>52291.47</v>
          </cell>
          <cell r="BO347">
            <v>30333.34</v>
          </cell>
          <cell r="BP347">
            <v>150975.57999999999</v>
          </cell>
          <cell r="BQ347">
            <v>5220</v>
          </cell>
          <cell r="BR347">
            <v>312064.23</v>
          </cell>
          <cell r="BS347">
            <v>96587.68</v>
          </cell>
          <cell r="BT347">
            <v>0</v>
          </cell>
          <cell r="BU347">
            <v>0</v>
          </cell>
          <cell r="BV347">
            <v>0</v>
          </cell>
          <cell r="BW347">
            <v>0</v>
          </cell>
          <cell r="BX347">
            <v>46293.32</v>
          </cell>
          <cell r="BY347">
            <v>0</v>
          </cell>
          <cell r="BZ347">
            <v>203545.32</v>
          </cell>
          <cell r="CA347">
            <v>0</v>
          </cell>
          <cell r="CB347">
            <v>0</v>
          </cell>
          <cell r="CC347">
            <v>9620.26</v>
          </cell>
          <cell r="CD347">
            <v>0</v>
          </cell>
          <cell r="CE347">
            <v>0</v>
          </cell>
          <cell r="CF347">
            <v>54219.58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260614.3</v>
          </cell>
          <cell r="CL347">
            <v>135300</v>
          </cell>
        </row>
        <row r="348">
          <cell r="A348" t="str">
            <v>5105010160.105</v>
          </cell>
          <cell r="B348" t="str">
            <v>ค่าเสื่อมราคาระบบประปา  -Interface</v>
          </cell>
          <cell r="C348">
            <v>0</v>
          </cell>
          <cell r="D348">
            <v>30372.51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10893.36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5306.67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6078.92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127768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  <cell r="BA348">
            <v>0</v>
          </cell>
          <cell r="BB348">
            <v>0</v>
          </cell>
          <cell r="BC348">
            <v>9657.1200000000008</v>
          </cell>
          <cell r="BD348">
            <v>0</v>
          </cell>
          <cell r="BE348">
            <v>5063.83</v>
          </cell>
          <cell r="BF348">
            <v>9053.2800000000007</v>
          </cell>
          <cell r="BG348">
            <v>565976.07999999996</v>
          </cell>
          <cell r="BH348">
            <v>11666.64</v>
          </cell>
          <cell r="BI348">
            <v>49605.39</v>
          </cell>
          <cell r="BJ348">
            <v>59808.66</v>
          </cell>
          <cell r="BK348">
            <v>0</v>
          </cell>
          <cell r="BL348">
            <v>0</v>
          </cell>
          <cell r="BM348">
            <v>72781.929999999993</v>
          </cell>
          <cell r="BN348">
            <v>0</v>
          </cell>
          <cell r="BO348">
            <v>187977.56</v>
          </cell>
          <cell r="BP348">
            <v>26792.98</v>
          </cell>
          <cell r="BQ348">
            <v>6533.28</v>
          </cell>
          <cell r="BR348">
            <v>132118.20000000001</v>
          </cell>
          <cell r="BS348">
            <v>0</v>
          </cell>
          <cell r="BT348">
            <v>7169</v>
          </cell>
          <cell r="BU348">
            <v>0</v>
          </cell>
          <cell r="BV348">
            <v>0</v>
          </cell>
          <cell r="BW348">
            <v>0</v>
          </cell>
          <cell r="BX348">
            <v>174569.52</v>
          </cell>
          <cell r="BY348">
            <v>39473.96</v>
          </cell>
          <cell r="BZ348">
            <v>0</v>
          </cell>
          <cell r="CA348">
            <v>0</v>
          </cell>
          <cell r="CB348">
            <v>0</v>
          </cell>
          <cell r="CC348">
            <v>0</v>
          </cell>
          <cell r="CD348">
            <v>0</v>
          </cell>
          <cell r="CE348">
            <v>0</v>
          </cell>
          <cell r="CF348">
            <v>5353.3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4700.04</v>
          </cell>
        </row>
        <row r="349">
          <cell r="A349" t="str">
            <v>5105010160.106</v>
          </cell>
          <cell r="B349" t="str">
            <v>ค่าเสื่อมราคาระบบบำบัดน้ำเสีย - Interface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61000.04</v>
          </cell>
          <cell r="AK349">
            <v>5296.15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5126.67</v>
          </cell>
          <cell r="AX349">
            <v>0</v>
          </cell>
          <cell r="AY349">
            <v>0</v>
          </cell>
          <cell r="AZ349">
            <v>7000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0</v>
          </cell>
          <cell r="BG349">
            <v>54859.68</v>
          </cell>
          <cell r="BH349">
            <v>31496.639999999999</v>
          </cell>
          <cell r="BI349">
            <v>55999.92</v>
          </cell>
          <cell r="BJ349">
            <v>0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16698.18</v>
          </cell>
          <cell r="BP349">
            <v>0</v>
          </cell>
          <cell r="BQ349">
            <v>246000</v>
          </cell>
          <cell r="BR349">
            <v>104166.6</v>
          </cell>
          <cell r="BS349">
            <v>0</v>
          </cell>
          <cell r="BT349">
            <v>0</v>
          </cell>
          <cell r="BU349">
            <v>0</v>
          </cell>
          <cell r="BV349">
            <v>0</v>
          </cell>
          <cell r="BW349">
            <v>1883.16</v>
          </cell>
          <cell r="BX349">
            <v>0</v>
          </cell>
          <cell r="BY349">
            <v>0</v>
          </cell>
          <cell r="BZ349">
            <v>158696.4</v>
          </cell>
          <cell r="CA349">
            <v>0</v>
          </cell>
          <cell r="CB349">
            <v>0</v>
          </cell>
          <cell r="CC349">
            <v>0</v>
          </cell>
          <cell r="CD349">
            <v>0</v>
          </cell>
          <cell r="CE349">
            <v>8482.44</v>
          </cell>
          <cell r="CF349">
            <v>0</v>
          </cell>
          <cell r="CG349">
            <v>0</v>
          </cell>
          <cell r="CH349">
            <v>0</v>
          </cell>
          <cell r="CI349">
            <v>0</v>
          </cell>
          <cell r="CJ349">
            <v>14000.04</v>
          </cell>
          <cell r="CK349">
            <v>0</v>
          </cell>
          <cell r="CL349">
            <v>0</v>
          </cell>
        </row>
        <row r="350">
          <cell r="A350" t="str">
            <v>5105010160.107</v>
          </cell>
          <cell r="B350" t="str">
            <v>ค่าเสื่อมราคาระบบไฟฟ้า  -Interface</v>
          </cell>
          <cell r="C350">
            <v>0</v>
          </cell>
          <cell r="D350">
            <v>264853.45</v>
          </cell>
          <cell r="E350">
            <v>23113.05</v>
          </cell>
          <cell r="F350">
            <v>0</v>
          </cell>
          <cell r="G350">
            <v>0</v>
          </cell>
          <cell r="H350">
            <v>85819.77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85209.48</v>
          </cell>
          <cell r="P350">
            <v>49666.67</v>
          </cell>
          <cell r="Q350">
            <v>239903.56</v>
          </cell>
          <cell r="R350">
            <v>5947.6</v>
          </cell>
          <cell r="S350">
            <v>83399.850000000006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41192.870000000003</v>
          </cell>
          <cell r="Y350">
            <v>19527.349999999999</v>
          </cell>
          <cell r="Z350">
            <v>0</v>
          </cell>
          <cell r="AA350">
            <v>0</v>
          </cell>
          <cell r="AB350">
            <v>26331.96</v>
          </cell>
          <cell r="AC350">
            <v>0</v>
          </cell>
          <cell r="AD350">
            <v>99733.33</v>
          </cell>
          <cell r="AE350">
            <v>0</v>
          </cell>
          <cell r="AF350">
            <v>8026.67</v>
          </cell>
          <cell r="AG350">
            <v>0</v>
          </cell>
          <cell r="AH350">
            <v>135309.15</v>
          </cell>
          <cell r="AI350">
            <v>51941.9</v>
          </cell>
          <cell r="AJ350">
            <v>3638.03</v>
          </cell>
          <cell r="AK350">
            <v>0</v>
          </cell>
          <cell r="AL350">
            <v>0</v>
          </cell>
          <cell r="AM350">
            <v>0</v>
          </cell>
          <cell r="AN350">
            <v>99966.65</v>
          </cell>
          <cell r="AO350">
            <v>0</v>
          </cell>
          <cell r="AP350">
            <v>114312.33</v>
          </cell>
          <cell r="AQ350">
            <v>0</v>
          </cell>
          <cell r="AR350">
            <v>0</v>
          </cell>
          <cell r="AS350">
            <v>68237.88</v>
          </cell>
          <cell r="AT350">
            <v>80058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44062.16</v>
          </cell>
          <cell r="BA350">
            <v>0</v>
          </cell>
          <cell r="BB350">
            <v>0</v>
          </cell>
          <cell r="BC350">
            <v>73535.039999999994</v>
          </cell>
          <cell r="BD350">
            <v>334999</v>
          </cell>
          <cell r="BE350">
            <v>46666.6</v>
          </cell>
          <cell r="BF350">
            <v>0</v>
          </cell>
          <cell r="BG350">
            <v>874343.66</v>
          </cell>
          <cell r="BH350">
            <v>99999.96</v>
          </cell>
          <cell r="BI350">
            <v>105528.9</v>
          </cell>
          <cell r="BJ350">
            <v>6892.2</v>
          </cell>
          <cell r="BK350">
            <v>0</v>
          </cell>
          <cell r="BL350">
            <v>0</v>
          </cell>
          <cell r="BM350">
            <v>0</v>
          </cell>
          <cell r="BN350">
            <v>50666.67</v>
          </cell>
          <cell r="BO350">
            <v>0</v>
          </cell>
          <cell r="BP350">
            <v>0</v>
          </cell>
          <cell r="BQ350">
            <v>0</v>
          </cell>
          <cell r="BR350">
            <v>902071.04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124129.65</v>
          </cell>
          <cell r="BY350">
            <v>9800.0400000000009</v>
          </cell>
          <cell r="BZ350">
            <v>41333.35</v>
          </cell>
          <cell r="CA350">
            <v>0</v>
          </cell>
          <cell r="CB350">
            <v>0</v>
          </cell>
          <cell r="CC350">
            <v>0</v>
          </cell>
          <cell r="CD350">
            <v>0</v>
          </cell>
          <cell r="CE350">
            <v>0</v>
          </cell>
          <cell r="CF350">
            <v>0</v>
          </cell>
          <cell r="CG350">
            <v>0</v>
          </cell>
          <cell r="CH350">
            <v>33333.360000000001</v>
          </cell>
          <cell r="CI350">
            <v>0</v>
          </cell>
          <cell r="CJ350">
            <v>83065.320000000007</v>
          </cell>
          <cell r="CK350">
            <v>0</v>
          </cell>
          <cell r="CL350">
            <v>17199.96</v>
          </cell>
        </row>
        <row r="351">
          <cell r="A351" t="str">
            <v>5105010160.108</v>
          </cell>
          <cell r="B351" t="str">
            <v>ค่าเสื่อมราคาระบบโทรศัพท์ - Interface</v>
          </cell>
          <cell r="C351">
            <v>0</v>
          </cell>
          <cell r="D351">
            <v>0</v>
          </cell>
          <cell r="E351">
            <v>33269.29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6598.26</v>
          </cell>
          <cell r="R351">
            <v>46366.7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199388.55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263898.12</v>
          </cell>
          <cell r="BD351">
            <v>0</v>
          </cell>
          <cell r="BE351">
            <v>23933.26</v>
          </cell>
          <cell r="BF351">
            <v>0</v>
          </cell>
          <cell r="BG351">
            <v>11403.48</v>
          </cell>
          <cell r="BH351">
            <v>0</v>
          </cell>
          <cell r="BI351">
            <v>0</v>
          </cell>
          <cell r="BJ351">
            <v>15983.4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32000.04</v>
          </cell>
          <cell r="BS351">
            <v>0</v>
          </cell>
          <cell r="BT351">
            <v>14380.8</v>
          </cell>
          <cell r="BU351">
            <v>0</v>
          </cell>
          <cell r="BV351">
            <v>7824.36</v>
          </cell>
          <cell r="BW351">
            <v>0</v>
          </cell>
          <cell r="BX351">
            <v>0</v>
          </cell>
          <cell r="BY351">
            <v>0</v>
          </cell>
          <cell r="BZ351">
            <v>19337.5</v>
          </cell>
          <cell r="CA351">
            <v>0</v>
          </cell>
          <cell r="CB351">
            <v>0</v>
          </cell>
          <cell r="CC351">
            <v>0</v>
          </cell>
          <cell r="CD351">
            <v>0</v>
          </cell>
          <cell r="CE351">
            <v>0</v>
          </cell>
          <cell r="CF351">
            <v>0</v>
          </cell>
          <cell r="CG351">
            <v>0</v>
          </cell>
          <cell r="CH351">
            <v>0</v>
          </cell>
          <cell r="CI351">
            <v>0</v>
          </cell>
          <cell r="CJ351">
            <v>511348.46</v>
          </cell>
          <cell r="CK351">
            <v>0</v>
          </cell>
          <cell r="CL351">
            <v>0</v>
          </cell>
        </row>
        <row r="352">
          <cell r="A352" t="str">
            <v>5105010160.109</v>
          </cell>
          <cell r="B352" t="str">
            <v>ค่าเสื่อมราคาระบบถนนภายใน - Interface</v>
          </cell>
          <cell r="C352">
            <v>0</v>
          </cell>
          <cell r="D352">
            <v>0</v>
          </cell>
          <cell r="E352">
            <v>29875.35</v>
          </cell>
          <cell r="F352">
            <v>0</v>
          </cell>
          <cell r="G352">
            <v>16668.28</v>
          </cell>
          <cell r="H352">
            <v>8492.92</v>
          </cell>
          <cell r="I352">
            <v>0</v>
          </cell>
          <cell r="J352">
            <v>22015.27</v>
          </cell>
          <cell r="K352">
            <v>0</v>
          </cell>
          <cell r="L352">
            <v>0</v>
          </cell>
          <cell r="M352">
            <v>225215.32</v>
          </cell>
          <cell r="N352">
            <v>45000</v>
          </cell>
          <cell r="O352">
            <v>0</v>
          </cell>
          <cell r="P352">
            <v>0</v>
          </cell>
          <cell r="Q352">
            <v>78536.070000000007</v>
          </cell>
          <cell r="R352">
            <v>61646.66</v>
          </cell>
          <cell r="S352">
            <v>32083.32</v>
          </cell>
          <cell r="T352">
            <v>103299.96</v>
          </cell>
          <cell r="U352">
            <v>35305.32</v>
          </cell>
          <cell r="V352">
            <v>4433.38</v>
          </cell>
          <cell r="W352">
            <v>0</v>
          </cell>
          <cell r="X352">
            <v>20756.11</v>
          </cell>
          <cell r="Y352">
            <v>225037.52</v>
          </cell>
          <cell r="Z352">
            <v>0</v>
          </cell>
          <cell r="AA352">
            <v>0</v>
          </cell>
          <cell r="AB352">
            <v>27701.279999999999</v>
          </cell>
          <cell r="AC352">
            <v>0</v>
          </cell>
          <cell r="AD352">
            <v>103410</v>
          </cell>
          <cell r="AE352">
            <v>36564.160000000003</v>
          </cell>
          <cell r="AF352">
            <v>0</v>
          </cell>
          <cell r="AG352">
            <v>28946.9</v>
          </cell>
          <cell r="AH352">
            <v>50222.18</v>
          </cell>
          <cell r="AI352">
            <v>0</v>
          </cell>
          <cell r="AJ352">
            <v>0</v>
          </cell>
          <cell r="AK352">
            <v>6278.15</v>
          </cell>
          <cell r="AL352">
            <v>0</v>
          </cell>
          <cell r="AM352">
            <v>0</v>
          </cell>
          <cell r="AN352">
            <v>38748.980000000003</v>
          </cell>
          <cell r="AO352">
            <v>0</v>
          </cell>
          <cell r="AP352">
            <v>14920.76</v>
          </cell>
          <cell r="AQ352">
            <v>0</v>
          </cell>
          <cell r="AR352">
            <v>0</v>
          </cell>
          <cell r="AS352">
            <v>0</v>
          </cell>
          <cell r="AT352">
            <v>68704.44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13611.06</v>
          </cell>
          <cell r="BA352">
            <v>133066.68</v>
          </cell>
          <cell r="BB352">
            <v>0</v>
          </cell>
          <cell r="BC352">
            <v>2923.92</v>
          </cell>
          <cell r="BD352">
            <v>216953.33</v>
          </cell>
          <cell r="BE352">
            <v>0</v>
          </cell>
          <cell r="BF352">
            <v>17670</v>
          </cell>
          <cell r="BG352">
            <v>215771.83</v>
          </cell>
          <cell r="BH352">
            <v>56209.68</v>
          </cell>
          <cell r="BI352">
            <v>139999.82999999999</v>
          </cell>
          <cell r="BJ352">
            <v>19800</v>
          </cell>
          <cell r="BK352">
            <v>0</v>
          </cell>
          <cell r="BL352">
            <v>0</v>
          </cell>
          <cell r="BM352">
            <v>7333.33</v>
          </cell>
          <cell r="BN352">
            <v>35498.33</v>
          </cell>
          <cell r="BO352">
            <v>341320.06</v>
          </cell>
          <cell r="BP352">
            <v>13333.2</v>
          </cell>
          <cell r="BQ352">
            <v>0</v>
          </cell>
          <cell r="BR352">
            <v>14666.64</v>
          </cell>
          <cell r="BS352">
            <v>29900.04</v>
          </cell>
          <cell r="BT352">
            <v>0</v>
          </cell>
          <cell r="BU352">
            <v>270000</v>
          </cell>
          <cell r="BV352">
            <v>2723.76</v>
          </cell>
          <cell r="BW352">
            <v>34956.18</v>
          </cell>
          <cell r="BX352">
            <v>0</v>
          </cell>
          <cell r="BY352">
            <v>14799.96</v>
          </cell>
          <cell r="BZ352">
            <v>14464</v>
          </cell>
          <cell r="CA352">
            <v>0</v>
          </cell>
          <cell r="CB352">
            <v>99697.56</v>
          </cell>
          <cell r="CC352">
            <v>0</v>
          </cell>
          <cell r="CD352">
            <v>0</v>
          </cell>
          <cell r="CE352">
            <v>6333.36</v>
          </cell>
          <cell r="CF352">
            <v>13532.74</v>
          </cell>
          <cell r="CG352">
            <v>0</v>
          </cell>
          <cell r="CH352">
            <v>96300</v>
          </cell>
          <cell r="CI352">
            <v>0</v>
          </cell>
          <cell r="CJ352">
            <v>155640.1</v>
          </cell>
          <cell r="CK352">
            <v>0</v>
          </cell>
          <cell r="CL352">
            <v>2420.04</v>
          </cell>
        </row>
        <row r="353">
          <cell r="A353" t="str">
            <v>5105010161.101</v>
          </cell>
          <cell r="B353" t="str">
            <v>ค่าเสื่อมราคาครุภัณฑ์สำนักงาน- Interface</v>
          </cell>
          <cell r="C353">
            <v>1795452.4</v>
          </cell>
          <cell r="D353">
            <v>360540.11</v>
          </cell>
          <cell r="E353">
            <v>166030.1</v>
          </cell>
          <cell r="F353">
            <v>111110.26</v>
          </cell>
          <cell r="G353">
            <v>244170.63</v>
          </cell>
          <cell r="H353">
            <v>183049.12</v>
          </cell>
          <cell r="I353">
            <v>28630.75</v>
          </cell>
          <cell r="J353">
            <v>1554460.85</v>
          </cell>
          <cell r="K353">
            <v>25166.5</v>
          </cell>
          <cell r="L353">
            <v>368208.26</v>
          </cell>
          <cell r="M353">
            <v>487983.35999999999</v>
          </cell>
          <cell r="N353">
            <v>94434.28</v>
          </cell>
          <cell r="O353">
            <v>1144990.3700000001</v>
          </cell>
          <cell r="P353">
            <v>578091.25</v>
          </cell>
          <cell r="Q353">
            <v>379394.16</v>
          </cell>
          <cell r="R353">
            <v>581531.5</v>
          </cell>
          <cell r="S353">
            <v>529432.29</v>
          </cell>
          <cell r="T353">
            <v>608928.92000000004</v>
          </cell>
          <cell r="U353">
            <v>143243.91</v>
          </cell>
          <cell r="V353">
            <v>129237.05</v>
          </cell>
          <cell r="W353">
            <v>2153885.83</v>
          </cell>
          <cell r="X353">
            <v>380395.65</v>
          </cell>
          <cell r="Y353">
            <v>938807.25</v>
          </cell>
          <cell r="Z353">
            <v>431439.43</v>
          </cell>
          <cell r="AA353">
            <v>119440.97</v>
          </cell>
          <cell r="AB353">
            <v>112841.31</v>
          </cell>
          <cell r="AC353">
            <v>694394.18</v>
          </cell>
          <cell r="AD353">
            <v>875088.52</v>
          </cell>
          <cell r="AE353">
            <v>726767.24</v>
          </cell>
          <cell r="AF353">
            <v>197403.43</v>
          </cell>
          <cell r="AG353">
            <v>346333.21</v>
          </cell>
          <cell r="AH353">
            <v>675040.04</v>
          </cell>
          <cell r="AI353">
            <v>381382.26</v>
          </cell>
          <cell r="AJ353">
            <v>364288.22</v>
          </cell>
          <cell r="AK353">
            <v>3380824.1</v>
          </cell>
          <cell r="AL353">
            <v>293965.96999999997</v>
          </cell>
          <cell r="AM353">
            <v>357742.41</v>
          </cell>
          <cell r="AN353">
            <v>1763538.36</v>
          </cell>
          <cell r="AO353">
            <v>369011.93</v>
          </cell>
          <cell r="AP353">
            <v>801839.5</v>
          </cell>
          <cell r="AQ353">
            <v>70704.320000000007</v>
          </cell>
          <cell r="AR353">
            <v>3054387.42</v>
          </cell>
          <cell r="AS353">
            <v>338966.95</v>
          </cell>
          <cell r="AT353">
            <v>1107564.1100000001</v>
          </cell>
          <cell r="AU353">
            <v>1152901.74</v>
          </cell>
          <cell r="AV353">
            <v>351584.07</v>
          </cell>
          <cell r="AW353">
            <v>122004.68</v>
          </cell>
          <cell r="AX353">
            <v>187755.06</v>
          </cell>
          <cell r="AY353">
            <v>406839.34</v>
          </cell>
          <cell r="AZ353">
            <v>324667.27</v>
          </cell>
          <cell r="BA353">
            <v>1422999.3</v>
          </cell>
          <cell r="BB353">
            <v>1619937.37</v>
          </cell>
          <cell r="BC353">
            <v>779298.61</v>
          </cell>
          <cell r="BD353">
            <v>1074995.33</v>
          </cell>
          <cell r="BE353">
            <v>151437.91</v>
          </cell>
          <cell r="BF353">
            <v>303722.28000000003</v>
          </cell>
          <cell r="BG353">
            <v>3516558.61</v>
          </cell>
          <cell r="BH353">
            <v>387681.43</v>
          </cell>
          <cell r="BI353">
            <v>340015.26</v>
          </cell>
          <cell r="BJ353">
            <v>259430.76</v>
          </cell>
          <cell r="BK353">
            <v>118666.28</v>
          </cell>
          <cell r="BL353">
            <v>1964708.72</v>
          </cell>
          <cell r="BM353">
            <v>971458.39</v>
          </cell>
          <cell r="BN353">
            <v>861303.31</v>
          </cell>
          <cell r="BO353">
            <v>2359650.39</v>
          </cell>
          <cell r="BP353">
            <v>890279.86</v>
          </cell>
          <cell r="BQ353">
            <v>881484.11</v>
          </cell>
          <cell r="BR353">
            <v>7427486.4000000004</v>
          </cell>
          <cell r="BS353">
            <v>567777.29</v>
          </cell>
          <cell r="BT353">
            <v>290022.15000000002</v>
          </cell>
          <cell r="BU353">
            <v>965124.23</v>
          </cell>
          <cell r="BV353">
            <v>351626.23</v>
          </cell>
          <cell r="BW353">
            <v>344972.11</v>
          </cell>
          <cell r="BX353">
            <v>1509006.45</v>
          </cell>
          <cell r="BY353">
            <v>190964.19</v>
          </cell>
          <cell r="BZ353">
            <v>277704</v>
          </cell>
          <cell r="CA353">
            <v>356912.15</v>
          </cell>
          <cell r="CB353">
            <v>248351.06</v>
          </cell>
          <cell r="CC353">
            <v>1309221.99</v>
          </cell>
          <cell r="CD353">
            <v>632134.6</v>
          </cell>
          <cell r="CE353">
            <v>1013418.65</v>
          </cell>
          <cell r="CF353">
            <v>203499.79</v>
          </cell>
          <cell r="CG353">
            <v>376022.09</v>
          </cell>
          <cell r="CH353">
            <v>313221.19</v>
          </cell>
          <cell r="CI353">
            <v>177008.08</v>
          </cell>
          <cell r="CJ353">
            <v>1257187.96</v>
          </cell>
          <cell r="CK353">
            <v>140843.29</v>
          </cell>
          <cell r="CL353">
            <v>110583.14</v>
          </cell>
        </row>
        <row r="354">
          <cell r="A354" t="str">
            <v>5105010161.102</v>
          </cell>
          <cell r="B354" t="str">
            <v>ค่าเสื่อมราคาครุภัณฑ์ยานพาหนะและขนส่ง -Interface</v>
          </cell>
          <cell r="C354">
            <v>1018194.12</v>
          </cell>
          <cell r="D354">
            <v>240834.42</v>
          </cell>
          <cell r="E354">
            <v>0</v>
          </cell>
          <cell r="F354">
            <v>27638.11</v>
          </cell>
          <cell r="G354">
            <v>7337.49</v>
          </cell>
          <cell r="H354">
            <v>239268.77</v>
          </cell>
          <cell r="I354">
            <v>1093552.97</v>
          </cell>
          <cell r="J354">
            <v>275499</v>
          </cell>
          <cell r="K354">
            <v>0</v>
          </cell>
          <cell r="L354">
            <v>359402.86</v>
          </cell>
          <cell r="M354">
            <v>154519.14000000001</v>
          </cell>
          <cell r="N354">
            <v>513600.11</v>
          </cell>
          <cell r="O354">
            <v>883048.84</v>
          </cell>
          <cell r="P354">
            <v>367800</v>
          </cell>
          <cell r="Q354">
            <v>930566.67</v>
          </cell>
          <cell r="R354">
            <v>136305.32999999999</v>
          </cell>
          <cell r="S354">
            <v>215711.05</v>
          </cell>
          <cell r="T354">
            <v>562000.98</v>
          </cell>
          <cell r="U354">
            <v>5171.6499999999996</v>
          </cell>
          <cell r="V354">
            <v>0</v>
          </cell>
          <cell r="W354">
            <v>1346403.66</v>
          </cell>
          <cell r="X354">
            <v>3722</v>
          </cell>
          <cell r="Y354">
            <v>1570085.67</v>
          </cell>
          <cell r="Z354">
            <v>831250</v>
          </cell>
          <cell r="AA354">
            <v>341898.72</v>
          </cell>
          <cell r="AB354">
            <v>156399.96</v>
          </cell>
          <cell r="AC354">
            <v>879064.67</v>
          </cell>
          <cell r="AD354">
            <v>655873</v>
          </cell>
          <cell r="AE354">
            <v>341613.35</v>
          </cell>
          <cell r="AF354">
            <v>174200.03</v>
          </cell>
          <cell r="AG354">
            <v>555249</v>
          </cell>
          <cell r="AH354">
            <v>345428.7</v>
          </cell>
          <cell r="AI354">
            <v>0</v>
          </cell>
          <cell r="AJ354">
            <v>0</v>
          </cell>
          <cell r="AK354">
            <v>1262858.78</v>
          </cell>
          <cell r="AL354">
            <v>918898.8</v>
          </cell>
          <cell r="AM354">
            <v>355636.17</v>
          </cell>
          <cell r="AN354">
            <v>795745.29</v>
          </cell>
          <cell r="AO354">
            <v>155000.04</v>
          </cell>
          <cell r="AP354">
            <v>705650.58</v>
          </cell>
          <cell r="AQ354">
            <v>246000</v>
          </cell>
          <cell r="AR354">
            <v>1121000.04</v>
          </cell>
          <cell r="AS354">
            <v>612112.64000000001</v>
          </cell>
          <cell r="AT354">
            <v>697715.51</v>
          </cell>
          <cell r="AU354">
            <v>1255190.3500000001</v>
          </cell>
          <cell r="AV354">
            <v>155199.96</v>
          </cell>
          <cell r="AW354">
            <v>0</v>
          </cell>
          <cell r="AX354">
            <v>40547.9</v>
          </cell>
          <cell r="AY354">
            <v>99649.98</v>
          </cell>
          <cell r="AZ354">
            <v>359608.04</v>
          </cell>
          <cell r="BA354">
            <v>3979340.03</v>
          </cell>
          <cell r="BB354">
            <v>1323733.17</v>
          </cell>
          <cell r="BC354">
            <v>520363.53</v>
          </cell>
          <cell r="BD354">
            <v>634856.32999999996</v>
          </cell>
          <cell r="BE354">
            <v>0</v>
          </cell>
          <cell r="BF354">
            <v>234369.96</v>
          </cell>
          <cell r="BG354">
            <v>975290.16</v>
          </cell>
          <cell r="BH354">
            <v>359049.69</v>
          </cell>
          <cell r="BI354">
            <v>881399.15</v>
          </cell>
          <cell r="BJ354">
            <v>65966.66</v>
          </cell>
          <cell r="BK354">
            <v>827296</v>
          </cell>
          <cell r="BL354">
            <v>1077098</v>
          </cell>
          <cell r="BM354">
            <v>510400</v>
          </cell>
          <cell r="BN354">
            <v>398400</v>
          </cell>
          <cell r="BO354">
            <v>875181.32</v>
          </cell>
          <cell r="BP354">
            <v>675682.33</v>
          </cell>
          <cell r="BQ354">
            <v>283650</v>
          </cell>
          <cell r="BR354">
            <v>1413235.12</v>
          </cell>
          <cell r="BS354">
            <v>258934</v>
          </cell>
          <cell r="BT354">
            <v>361999.93</v>
          </cell>
          <cell r="BU354">
            <v>1385619.33</v>
          </cell>
          <cell r="BV354">
            <v>109343.76</v>
          </cell>
          <cell r="BW354">
            <v>1008499.01</v>
          </cell>
          <cell r="BX354">
            <v>870000</v>
          </cell>
          <cell r="BY354">
            <v>113733.32</v>
          </cell>
          <cell r="BZ354">
            <v>498452.62</v>
          </cell>
          <cell r="CA354">
            <v>0</v>
          </cell>
          <cell r="CB354">
            <v>405248.04</v>
          </cell>
          <cell r="CC354">
            <v>1523400</v>
          </cell>
          <cell r="CD354">
            <v>1116000</v>
          </cell>
          <cell r="CE354">
            <v>219502.02</v>
          </cell>
          <cell r="CF354">
            <v>116023.92</v>
          </cell>
          <cell r="CG354">
            <v>0</v>
          </cell>
          <cell r="CH354">
            <v>403800</v>
          </cell>
          <cell r="CI354">
            <v>1239.96</v>
          </cell>
          <cell r="CJ354">
            <v>1909501.01</v>
          </cell>
          <cell r="CK354">
            <v>544560</v>
          </cell>
          <cell r="CL354">
            <v>10500</v>
          </cell>
        </row>
        <row r="355">
          <cell r="A355" t="str">
            <v>5105010161.103</v>
          </cell>
          <cell r="B355" t="str">
            <v>ค่าเสื่อมราคาครุภัณฑ์ไฟฟ้าและวิทยุ - Interface</v>
          </cell>
          <cell r="C355">
            <v>968179.18</v>
          </cell>
          <cell r="D355">
            <v>59712.26</v>
          </cell>
          <cell r="E355">
            <v>7580.66</v>
          </cell>
          <cell r="F355">
            <v>276510</v>
          </cell>
          <cell r="G355">
            <v>308452.74</v>
          </cell>
          <cell r="H355">
            <v>147247.19</v>
          </cell>
          <cell r="I355">
            <v>0</v>
          </cell>
          <cell r="J355">
            <v>149154.26</v>
          </cell>
          <cell r="K355">
            <v>0</v>
          </cell>
          <cell r="L355">
            <v>16739.669999999998</v>
          </cell>
          <cell r="M355">
            <v>426960.3</v>
          </cell>
          <cell r="N355">
            <v>0</v>
          </cell>
          <cell r="O355">
            <v>185054.99</v>
          </cell>
          <cell r="P355">
            <v>32642.09</v>
          </cell>
          <cell r="Q355">
            <v>36436.67</v>
          </cell>
          <cell r="R355">
            <v>829497.57</v>
          </cell>
          <cell r="S355">
            <v>155432.63</v>
          </cell>
          <cell r="T355">
            <v>222859.04</v>
          </cell>
          <cell r="U355">
            <v>96388.44</v>
          </cell>
          <cell r="V355">
            <v>0</v>
          </cell>
          <cell r="W355">
            <v>657833.59</v>
          </cell>
          <cell r="X355">
            <v>113585.67</v>
          </cell>
          <cell r="Y355">
            <v>218541.64</v>
          </cell>
          <cell r="Z355">
            <v>9615.09</v>
          </cell>
          <cell r="AA355">
            <v>23657.9</v>
          </cell>
          <cell r="AB355">
            <v>4733.92</v>
          </cell>
          <cell r="AC355">
            <v>834922.18</v>
          </cell>
          <cell r="AD355">
            <v>45722.33</v>
          </cell>
          <cell r="AE355">
            <v>513770.67</v>
          </cell>
          <cell r="AF355">
            <v>59912.32</v>
          </cell>
          <cell r="AG355">
            <v>21319.01</v>
          </cell>
          <cell r="AH355">
            <v>41909.06</v>
          </cell>
          <cell r="AI355">
            <v>21845.24</v>
          </cell>
          <cell r="AJ355">
            <v>33690.53</v>
          </cell>
          <cell r="AK355">
            <v>670597.47</v>
          </cell>
          <cell r="AL355">
            <v>382463.67</v>
          </cell>
          <cell r="AM355">
            <v>39163</v>
          </cell>
          <cell r="AN355">
            <v>52732.33</v>
          </cell>
          <cell r="AO355">
            <v>169133.34</v>
          </cell>
          <cell r="AP355">
            <v>80555.570000000007</v>
          </cell>
          <cell r="AQ355">
            <v>12355.81</v>
          </cell>
          <cell r="AR355">
            <v>305664.77</v>
          </cell>
          <cell r="AS355">
            <v>49325</v>
          </cell>
          <cell r="AT355">
            <v>127602.58</v>
          </cell>
          <cell r="AU355">
            <v>483953.79</v>
          </cell>
          <cell r="AV355">
            <v>227955</v>
          </cell>
          <cell r="AW355">
            <v>88652.93</v>
          </cell>
          <cell r="AX355">
            <v>60277.34</v>
          </cell>
          <cell r="AY355">
            <v>449052.23</v>
          </cell>
          <cell r="AZ355">
            <v>263094.03000000003</v>
          </cell>
          <cell r="BA355">
            <v>314418.15000000002</v>
          </cell>
          <cell r="BB355">
            <v>527833.98</v>
          </cell>
          <cell r="BC355">
            <v>4043.82</v>
          </cell>
          <cell r="BD355">
            <v>65989.009999999995</v>
          </cell>
          <cell r="BE355">
            <v>60179.43</v>
          </cell>
          <cell r="BF355">
            <v>44738.720000000001</v>
          </cell>
          <cell r="BG355">
            <v>429879.29</v>
          </cell>
          <cell r="BH355">
            <v>27843.91</v>
          </cell>
          <cell r="BI355">
            <v>64740.32</v>
          </cell>
          <cell r="BJ355">
            <v>52517.98</v>
          </cell>
          <cell r="BK355">
            <v>5000.04</v>
          </cell>
          <cell r="BL355">
            <v>151237.73000000001</v>
          </cell>
          <cell r="BM355">
            <v>130867.45</v>
          </cell>
          <cell r="BN355">
            <v>239927.16</v>
          </cell>
          <cell r="BO355">
            <v>120269</v>
          </cell>
          <cell r="BP355">
            <v>268688.86</v>
          </cell>
          <cell r="BQ355">
            <v>39376.17</v>
          </cell>
          <cell r="BR355">
            <v>841719.9</v>
          </cell>
          <cell r="BS355">
            <v>306414.01</v>
          </cell>
          <cell r="BT355">
            <v>50400.67</v>
          </cell>
          <cell r="BU355">
            <v>154942.04</v>
          </cell>
          <cell r="BV355">
            <v>40774.28</v>
          </cell>
          <cell r="BW355">
            <v>18603.060000000001</v>
          </cell>
          <cell r="BX355">
            <v>148931.76999999999</v>
          </cell>
          <cell r="BY355">
            <v>62828.4</v>
          </cell>
          <cell r="BZ355">
            <v>80058.960000000006</v>
          </cell>
          <cell r="CA355">
            <v>276649.37</v>
          </cell>
          <cell r="CB355">
            <v>112459.93</v>
          </cell>
          <cell r="CC355">
            <v>57566.94</v>
          </cell>
          <cell r="CD355">
            <v>37418.199999999997</v>
          </cell>
          <cell r="CE355">
            <v>71984.759999999995</v>
          </cell>
          <cell r="CF355">
            <v>295600</v>
          </cell>
          <cell r="CG355">
            <v>34545.120000000003</v>
          </cell>
          <cell r="CH355">
            <v>111528.89</v>
          </cell>
          <cell r="CI355">
            <v>3186.7</v>
          </cell>
          <cell r="CJ355">
            <v>180619.93</v>
          </cell>
          <cell r="CK355">
            <v>24117.599999999999</v>
          </cell>
          <cell r="CL355">
            <v>20653.310000000001</v>
          </cell>
        </row>
        <row r="356">
          <cell r="A356" t="str">
            <v>5105010161.104</v>
          </cell>
          <cell r="B356" t="str">
            <v>ค่าเสื่อมราคาครุภัณฑ์โฆษณาและเผยแพร่ -  Interface</v>
          </cell>
          <cell r="C356">
            <v>439030.81</v>
          </cell>
          <cell r="D356">
            <v>58318.67</v>
          </cell>
          <cell r="E356">
            <v>79689.539999999994</v>
          </cell>
          <cell r="F356">
            <v>25791.24</v>
          </cell>
          <cell r="G356">
            <v>0</v>
          </cell>
          <cell r="H356">
            <v>26321.79</v>
          </cell>
          <cell r="I356">
            <v>4288.5600000000004</v>
          </cell>
          <cell r="J356">
            <v>28860.18</v>
          </cell>
          <cell r="K356">
            <v>2995.47</v>
          </cell>
          <cell r="L356">
            <v>58476.46</v>
          </cell>
          <cell r="M356">
            <v>118587.38</v>
          </cell>
          <cell r="N356">
            <v>0</v>
          </cell>
          <cell r="O356">
            <v>106386.65</v>
          </cell>
          <cell r="P356">
            <v>54475.87</v>
          </cell>
          <cell r="Q356">
            <v>97123.38</v>
          </cell>
          <cell r="R356">
            <v>93111.26</v>
          </cell>
          <cell r="S356">
            <v>67415.360000000001</v>
          </cell>
          <cell r="T356">
            <v>21158.16</v>
          </cell>
          <cell r="U356">
            <v>28687.37</v>
          </cell>
          <cell r="V356">
            <v>14398.68</v>
          </cell>
          <cell r="W356">
            <v>208418.61</v>
          </cell>
          <cell r="X356">
            <v>37433.339999999997</v>
          </cell>
          <cell r="Y356">
            <v>106952.83</v>
          </cell>
          <cell r="Z356">
            <v>65855.58</v>
          </cell>
          <cell r="AA356">
            <v>6999.92</v>
          </cell>
          <cell r="AB356">
            <v>27984.2</v>
          </cell>
          <cell r="AC356">
            <v>55951.519999999997</v>
          </cell>
          <cell r="AD356">
            <v>98353.32</v>
          </cell>
          <cell r="AE356">
            <v>8796.68</v>
          </cell>
          <cell r="AF356">
            <v>60100.25</v>
          </cell>
          <cell r="AG356">
            <v>21660.66</v>
          </cell>
          <cell r="AH356">
            <v>40452.76</v>
          </cell>
          <cell r="AI356">
            <v>4937.33</v>
          </cell>
          <cell r="AJ356">
            <v>11110</v>
          </cell>
          <cell r="AK356">
            <v>552717.24</v>
          </cell>
          <cell r="AL356">
            <v>59663.94</v>
          </cell>
          <cell r="AM356">
            <v>45903</v>
          </cell>
          <cell r="AN356">
            <v>73227</v>
          </cell>
          <cell r="AO356">
            <v>55850.94</v>
          </cell>
          <cell r="AP356">
            <v>54712.39</v>
          </cell>
          <cell r="AQ356">
            <v>13473.54</v>
          </cell>
          <cell r="AR356">
            <v>85712.37</v>
          </cell>
          <cell r="AS356">
            <v>36935.57</v>
          </cell>
          <cell r="AT356">
            <v>266062.51</v>
          </cell>
          <cell r="AU356">
            <v>74512.62</v>
          </cell>
          <cell r="AV356">
            <v>34612.199999999997</v>
          </cell>
          <cell r="AW356">
            <v>29296.83</v>
          </cell>
          <cell r="AX356">
            <v>83002.850000000006</v>
          </cell>
          <cell r="AY356">
            <v>11060.04</v>
          </cell>
          <cell r="AZ356">
            <v>56106.080000000002</v>
          </cell>
          <cell r="BA356">
            <v>73614.210000000006</v>
          </cell>
          <cell r="BB356">
            <v>60487.65</v>
          </cell>
          <cell r="BC356">
            <v>219866.71</v>
          </cell>
          <cell r="BD356">
            <v>160624.88</v>
          </cell>
          <cell r="BE356">
            <v>93859.54</v>
          </cell>
          <cell r="BF356">
            <v>92708.6</v>
          </cell>
          <cell r="BG356">
            <v>88082.75</v>
          </cell>
          <cell r="BH356">
            <v>11042</v>
          </cell>
          <cell r="BI356">
            <v>25527.200000000001</v>
          </cell>
          <cell r="BJ356">
            <v>178567.32</v>
          </cell>
          <cell r="BK356">
            <v>131166.35999999999</v>
          </cell>
          <cell r="BL356">
            <v>347743.14</v>
          </cell>
          <cell r="BM356">
            <v>21723</v>
          </cell>
          <cell r="BN356">
            <v>64856.6</v>
          </cell>
          <cell r="BO356">
            <v>127917.63</v>
          </cell>
          <cell r="BP356">
            <v>49175.15</v>
          </cell>
          <cell r="BQ356">
            <v>48088.58</v>
          </cell>
          <cell r="BR356">
            <v>559993.12</v>
          </cell>
          <cell r="BS356">
            <v>73593.31</v>
          </cell>
          <cell r="BT356">
            <v>182699.03</v>
          </cell>
          <cell r="BU356">
            <v>52014.69</v>
          </cell>
          <cell r="BV356">
            <v>54859.46</v>
          </cell>
          <cell r="BW356">
            <v>32337.52</v>
          </cell>
          <cell r="BX356">
            <v>295125.71999999997</v>
          </cell>
          <cell r="BY356">
            <v>12333.03</v>
          </cell>
          <cell r="BZ356">
            <v>37734.480000000003</v>
          </cell>
          <cell r="CA356">
            <v>173423.02</v>
          </cell>
          <cell r="CB356">
            <v>5999</v>
          </cell>
          <cell r="CC356">
            <v>99886.01</v>
          </cell>
          <cell r="CD356">
            <v>42753.66</v>
          </cell>
          <cell r="CE356">
            <v>325437.15000000002</v>
          </cell>
          <cell r="CF356">
            <v>81015.83</v>
          </cell>
          <cell r="CG356">
            <v>22999.439999999999</v>
          </cell>
          <cell r="CH356">
            <v>0</v>
          </cell>
          <cell r="CI356">
            <v>24478.9</v>
          </cell>
          <cell r="CJ356">
            <v>351087.3</v>
          </cell>
          <cell r="CK356">
            <v>116603.04</v>
          </cell>
          <cell r="CL356">
            <v>5178</v>
          </cell>
        </row>
        <row r="357">
          <cell r="A357" t="str">
            <v>5105010161.105</v>
          </cell>
          <cell r="B357" t="str">
            <v>ค่าเสื่อมราคาครุภัณฑ์การเกษตร- Interface</v>
          </cell>
          <cell r="C357">
            <v>195528.11</v>
          </cell>
          <cell r="D357">
            <v>106484.55</v>
          </cell>
          <cell r="E357">
            <v>9693.42</v>
          </cell>
          <cell r="F357">
            <v>3223.98</v>
          </cell>
          <cell r="G357">
            <v>4301.97</v>
          </cell>
          <cell r="H357">
            <v>0</v>
          </cell>
          <cell r="I357">
            <v>6142.06</v>
          </cell>
          <cell r="J357">
            <v>7260.14</v>
          </cell>
          <cell r="K357">
            <v>6146.64</v>
          </cell>
          <cell r="L357">
            <v>0</v>
          </cell>
          <cell r="M357">
            <v>31989.16</v>
          </cell>
          <cell r="N357">
            <v>0</v>
          </cell>
          <cell r="O357">
            <v>68439.960000000006</v>
          </cell>
          <cell r="P357">
            <v>48248.98</v>
          </cell>
          <cell r="Q357">
            <v>2123.61</v>
          </cell>
          <cell r="R357">
            <v>99.42</v>
          </cell>
          <cell r="S357">
            <v>14939.81</v>
          </cell>
          <cell r="T357">
            <v>27365.64</v>
          </cell>
          <cell r="U357">
            <v>42840.02</v>
          </cell>
          <cell r="V357">
            <v>0</v>
          </cell>
          <cell r="W357">
            <v>8640.56</v>
          </cell>
          <cell r="X357">
            <v>63144.33</v>
          </cell>
          <cell r="Y357">
            <v>0</v>
          </cell>
          <cell r="Z357">
            <v>20000.04</v>
          </cell>
          <cell r="AA357">
            <v>15928.67</v>
          </cell>
          <cell r="AB357">
            <v>14582.38</v>
          </cell>
          <cell r="AC357">
            <v>108526.16</v>
          </cell>
          <cell r="AD357">
            <v>17043.62</v>
          </cell>
          <cell r="AE357">
            <v>22250.01</v>
          </cell>
          <cell r="AF357">
            <v>35375.42</v>
          </cell>
          <cell r="AG357">
            <v>29707.279999999999</v>
          </cell>
          <cell r="AH357">
            <v>31254.83</v>
          </cell>
          <cell r="AI357">
            <v>91736.17</v>
          </cell>
          <cell r="AJ357">
            <v>7800</v>
          </cell>
          <cell r="AK357">
            <v>73921.460000000006</v>
          </cell>
          <cell r="AL357">
            <v>0</v>
          </cell>
          <cell r="AM357">
            <v>7500</v>
          </cell>
          <cell r="AN357">
            <v>7499.99</v>
          </cell>
          <cell r="AO357">
            <v>14691.66</v>
          </cell>
          <cell r="AP357">
            <v>46281.760000000002</v>
          </cell>
          <cell r="AQ357">
            <v>0</v>
          </cell>
          <cell r="AR357">
            <v>65841.69</v>
          </cell>
          <cell r="AS357">
            <v>3000</v>
          </cell>
          <cell r="AT357">
            <v>4933.32</v>
          </cell>
          <cell r="AU357">
            <v>18906.34</v>
          </cell>
          <cell r="AV357">
            <v>20167.34</v>
          </cell>
          <cell r="AW357">
            <v>2050.83</v>
          </cell>
          <cell r="AX357">
            <v>0</v>
          </cell>
          <cell r="AY357">
            <v>46229.85</v>
          </cell>
          <cell r="AZ357">
            <v>30616.92</v>
          </cell>
          <cell r="BA357">
            <v>0</v>
          </cell>
          <cell r="BB357">
            <v>35276.68</v>
          </cell>
          <cell r="BC357">
            <v>14970.86</v>
          </cell>
          <cell r="BD357">
            <v>46000.21</v>
          </cell>
          <cell r="BE357">
            <v>0</v>
          </cell>
          <cell r="BF357">
            <v>32571.599999999999</v>
          </cell>
          <cell r="BG357">
            <v>48447</v>
          </cell>
          <cell r="BH357">
            <v>3049.7</v>
          </cell>
          <cell r="BI357">
            <v>1874.8</v>
          </cell>
          <cell r="BJ357">
            <v>2199.9</v>
          </cell>
          <cell r="BK357">
            <v>7458.42</v>
          </cell>
          <cell r="BL357">
            <v>122467.47</v>
          </cell>
          <cell r="BM357">
            <v>0</v>
          </cell>
          <cell r="BN357">
            <v>99969.25</v>
          </cell>
          <cell r="BO357">
            <v>19282.29</v>
          </cell>
          <cell r="BP357">
            <v>161729.78</v>
          </cell>
          <cell r="BQ357">
            <v>7606.28</v>
          </cell>
          <cell r="BR357">
            <v>506249.56</v>
          </cell>
          <cell r="BS357">
            <v>0</v>
          </cell>
          <cell r="BT357">
            <v>20326.509999999998</v>
          </cell>
          <cell r="BU357">
            <v>16339.2</v>
          </cell>
          <cell r="BV357">
            <v>0</v>
          </cell>
          <cell r="BW357">
            <v>13411.68</v>
          </cell>
          <cell r="BX357">
            <v>0</v>
          </cell>
          <cell r="BY357">
            <v>22916.7</v>
          </cell>
          <cell r="BZ357">
            <v>3637.53</v>
          </cell>
          <cell r="CA357">
            <v>0</v>
          </cell>
          <cell r="CB357">
            <v>1860</v>
          </cell>
          <cell r="CC357">
            <v>0</v>
          </cell>
          <cell r="CD357">
            <v>0</v>
          </cell>
          <cell r="CE357">
            <v>2476.4299999999998</v>
          </cell>
          <cell r="CF357">
            <v>0</v>
          </cell>
          <cell r="CG357">
            <v>4749.4799999999996</v>
          </cell>
          <cell r="CH357">
            <v>3520.79</v>
          </cell>
          <cell r="CI357">
            <v>7555.32</v>
          </cell>
          <cell r="CJ357">
            <v>0</v>
          </cell>
          <cell r="CK357">
            <v>1700.04</v>
          </cell>
          <cell r="CL357">
            <v>0</v>
          </cell>
        </row>
        <row r="358">
          <cell r="A358" t="str">
            <v>5105010161.106</v>
          </cell>
          <cell r="B358" t="str">
            <v>ค่าเสื่อมราคาครุภัณฑ์ก่อสร้าง -Interface</v>
          </cell>
          <cell r="C358">
            <v>10224.64</v>
          </cell>
          <cell r="D358">
            <v>2133.46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12938.79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6299.82</v>
          </cell>
          <cell r="T358">
            <v>1120.02</v>
          </cell>
          <cell r="U358">
            <v>0</v>
          </cell>
          <cell r="V358">
            <v>0</v>
          </cell>
          <cell r="W358">
            <v>0</v>
          </cell>
          <cell r="X358">
            <v>13029.17</v>
          </cell>
          <cell r="Y358">
            <v>0</v>
          </cell>
          <cell r="Z358">
            <v>4666.68</v>
          </cell>
          <cell r="AA358">
            <v>0</v>
          </cell>
          <cell r="AB358">
            <v>0</v>
          </cell>
          <cell r="AC358">
            <v>72505.66</v>
          </cell>
          <cell r="AD358">
            <v>39457.33</v>
          </cell>
          <cell r="AE358">
            <v>1202.75</v>
          </cell>
          <cell r="AF358">
            <v>160696.68</v>
          </cell>
          <cell r="AG358">
            <v>0</v>
          </cell>
          <cell r="AH358">
            <v>9344</v>
          </cell>
          <cell r="AI358">
            <v>15214.77</v>
          </cell>
          <cell r="AJ358">
            <v>16099.84</v>
          </cell>
          <cell r="AK358">
            <v>20633.45</v>
          </cell>
          <cell r="AL358">
            <v>0</v>
          </cell>
          <cell r="AM358">
            <v>6707.33</v>
          </cell>
          <cell r="AN358">
            <v>0</v>
          </cell>
          <cell r="AO358">
            <v>0</v>
          </cell>
          <cell r="AP358">
            <v>0</v>
          </cell>
          <cell r="AQ358">
            <v>0</v>
          </cell>
          <cell r="AR358">
            <v>53949.72</v>
          </cell>
          <cell r="AS358">
            <v>0</v>
          </cell>
          <cell r="AT358">
            <v>5454.72</v>
          </cell>
          <cell r="AU358">
            <v>2892.34</v>
          </cell>
          <cell r="AV358">
            <v>0</v>
          </cell>
          <cell r="AW358">
            <v>0</v>
          </cell>
          <cell r="AX358">
            <v>0</v>
          </cell>
          <cell r="AY358">
            <v>0</v>
          </cell>
          <cell r="AZ358">
            <v>0</v>
          </cell>
          <cell r="BA358">
            <v>10808.75</v>
          </cell>
          <cell r="BB358">
            <v>53456.37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41493.61</v>
          </cell>
          <cell r="BH358">
            <v>9414.6</v>
          </cell>
          <cell r="BI358">
            <v>0</v>
          </cell>
          <cell r="BJ358">
            <v>39660</v>
          </cell>
          <cell r="BK358">
            <v>0</v>
          </cell>
          <cell r="BL358">
            <v>0</v>
          </cell>
          <cell r="BM358">
            <v>19000</v>
          </cell>
          <cell r="BN358">
            <v>0</v>
          </cell>
          <cell r="BO358">
            <v>0</v>
          </cell>
          <cell r="BP358">
            <v>0</v>
          </cell>
          <cell r="BQ358">
            <v>30240.85</v>
          </cell>
          <cell r="BR358">
            <v>0</v>
          </cell>
          <cell r="BS358">
            <v>0</v>
          </cell>
          <cell r="BT358">
            <v>0</v>
          </cell>
          <cell r="BU358">
            <v>1149.96</v>
          </cell>
          <cell r="BV358">
            <v>0</v>
          </cell>
          <cell r="BW358">
            <v>9332.43</v>
          </cell>
          <cell r="BX358">
            <v>0</v>
          </cell>
          <cell r="BY358">
            <v>0</v>
          </cell>
          <cell r="BZ358">
            <v>4304.05</v>
          </cell>
          <cell r="CA358">
            <v>0</v>
          </cell>
          <cell r="CB358">
            <v>0</v>
          </cell>
          <cell r="CC358">
            <v>0</v>
          </cell>
          <cell r="CD358">
            <v>0</v>
          </cell>
          <cell r="CE358">
            <v>10833.75</v>
          </cell>
          <cell r="CF358">
            <v>11578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47989.56</v>
          </cell>
        </row>
        <row r="359">
          <cell r="A359" t="str">
            <v>5105010161.107</v>
          </cell>
          <cell r="B359" t="str">
            <v>ค่าเสื่อมราคาครุภัณฑ์วิทยาศาสตร์และการแพทย์ -Interface</v>
          </cell>
          <cell r="C359">
            <v>30682820.809999999</v>
          </cell>
          <cell r="D359">
            <v>1513128.98</v>
          </cell>
          <cell r="E359">
            <v>2156282.77</v>
          </cell>
          <cell r="F359">
            <v>2017080.31</v>
          </cell>
          <cell r="G359">
            <v>700929.99</v>
          </cell>
          <cell r="H359">
            <v>2214507.9</v>
          </cell>
          <cell r="I359">
            <v>3475767.92</v>
          </cell>
          <cell r="J359">
            <v>7002410.3300000001</v>
          </cell>
          <cell r="K359">
            <v>13504.38</v>
          </cell>
          <cell r="L359">
            <v>1417346.22</v>
          </cell>
          <cell r="M359">
            <v>4386382.0199999996</v>
          </cell>
          <cell r="N359">
            <v>1106638.2</v>
          </cell>
          <cell r="O359">
            <v>25792766.52</v>
          </cell>
          <cell r="P359">
            <v>2622231.2799999998</v>
          </cell>
          <cell r="Q359">
            <v>2176804.77</v>
          </cell>
          <cell r="R359">
            <v>8913545.3100000005</v>
          </cell>
          <cell r="S359">
            <v>2468251.34</v>
          </cell>
          <cell r="T359">
            <v>2616978.23</v>
          </cell>
          <cell r="U359">
            <v>1491806.93</v>
          </cell>
          <cell r="V359">
            <v>997206.57</v>
          </cell>
          <cell r="W359">
            <v>37606615.07</v>
          </cell>
          <cell r="X359">
            <v>923793</v>
          </cell>
          <cell r="Y359">
            <v>3406406.72</v>
          </cell>
          <cell r="Z359">
            <v>1632653.07</v>
          </cell>
          <cell r="AA359">
            <v>1058461.24</v>
          </cell>
          <cell r="AB359">
            <v>982396.19</v>
          </cell>
          <cell r="AC359">
            <v>2629179.5499999998</v>
          </cell>
          <cell r="AD359">
            <v>9599192.8699999992</v>
          </cell>
          <cell r="AE359">
            <v>2335703.9500000002</v>
          </cell>
          <cell r="AF359">
            <v>1608301.95</v>
          </cell>
          <cell r="AG359">
            <v>2263861.9300000002</v>
          </cell>
          <cell r="AH359">
            <v>5764983.9000000004</v>
          </cell>
          <cell r="AI359">
            <v>2110596.4700000002</v>
          </cell>
          <cell r="AJ359">
            <v>1570900.42</v>
          </cell>
          <cell r="AK359">
            <v>60719577.280000001</v>
          </cell>
          <cell r="AL359">
            <v>1935831.52</v>
          </cell>
          <cell r="AM359">
            <v>2207343.06</v>
          </cell>
          <cell r="AN359">
            <v>7391593.2000000002</v>
          </cell>
          <cell r="AO359">
            <v>7117160.3600000003</v>
          </cell>
          <cell r="AP359">
            <v>3056312.64</v>
          </cell>
          <cell r="AQ359">
            <v>888311.71</v>
          </cell>
          <cell r="AR359">
            <v>16277508.42</v>
          </cell>
          <cell r="AS359">
            <v>2046927.29</v>
          </cell>
          <cell r="AT359">
            <v>5344988.1100000003</v>
          </cell>
          <cell r="AU359">
            <v>5178952.6500000004</v>
          </cell>
          <cell r="AV359">
            <v>1741232.35</v>
          </cell>
          <cell r="AW359">
            <v>1747232.72</v>
          </cell>
          <cell r="AX359">
            <v>4391917.84</v>
          </cell>
          <cell r="AY359">
            <v>3023666.85</v>
          </cell>
          <cell r="AZ359">
            <v>1386783.13</v>
          </cell>
          <cell r="BA359">
            <v>26828799.859999999</v>
          </cell>
          <cell r="BB359">
            <v>3713677.09</v>
          </cell>
          <cell r="BC359">
            <v>22682777.309999999</v>
          </cell>
          <cell r="BD359">
            <v>6942013.2300000004</v>
          </cell>
          <cell r="BE359">
            <v>643185.5</v>
          </cell>
          <cell r="BF359">
            <v>741091.64</v>
          </cell>
          <cell r="BG359">
            <v>27769165.859999999</v>
          </cell>
          <cell r="BH359">
            <v>1458193.36</v>
          </cell>
          <cell r="BI359">
            <v>1062387.6100000001</v>
          </cell>
          <cell r="BJ359">
            <v>1165811.68</v>
          </cell>
          <cell r="BK359">
            <v>1249437.6599999999</v>
          </cell>
          <cell r="BL359">
            <v>27874140.359999999</v>
          </cell>
          <cell r="BM359">
            <v>5892771.75</v>
          </cell>
          <cell r="BN359">
            <v>3691256.62</v>
          </cell>
          <cell r="BO359">
            <v>8103653.3099999996</v>
          </cell>
          <cell r="BP359">
            <v>2694227.06</v>
          </cell>
          <cell r="BQ359">
            <v>3236480.28</v>
          </cell>
          <cell r="BR359">
            <v>93643808.049999997</v>
          </cell>
          <cell r="BS359">
            <v>3217799.89</v>
          </cell>
          <cell r="BT359">
            <v>3827922.51</v>
          </cell>
          <cell r="BU359">
            <v>19230403.359999999</v>
          </cell>
          <cell r="BV359">
            <v>822426.28</v>
          </cell>
          <cell r="BW359">
            <v>1905793.6</v>
          </cell>
          <cell r="BX359">
            <v>7389370.5300000003</v>
          </cell>
          <cell r="BY359">
            <v>1270114</v>
          </cell>
          <cell r="BZ359">
            <v>1055969.21</v>
          </cell>
          <cell r="CA359">
            <v>2554527.8199999998</v>
          </cell>
          <cell r="CB359">
            <v>2665946.56</v>
          </cell>
          <cell r="CC359">
            <v>9998014.2699999996</v>
          </cell>
          <cell r="CD359">
            <v>4261216.41</v>
          </cell>
          <cell r="CE359">
            <v>4250158.9400000004</v>
          </cell>
          <cell r="CF359">
            <v>1947518.37</v>
          </cell>
          <cell r="CG359">
            <v>1276143.24</v>
          </cell>
          <cell r="CH359">
            <v>1975362.23</v>
          </cell>
          <cell r="CI359">
            <v>803829.98</v>
          </cell>
          <cell r="CJ359">
            <v>9713723.25</v>
          </cell>
          <cell r="CK359">
            <v>1834224.62</v>
          </cell>
          <cell r="CL359">
            <v>587007.74</v>
          </cell>
        </row>
        <row r="360">
          <cell r="A360" t="str">
            <v>5105010161.108</v>
          </cell>
          <cell r="B360" t="str">
            <v>ค่าเสื่อมราคาอุปกรณ์คอมพิวเตอร์ -  Interface</v>
          </cell>
          <cell r="C360">
            <v>1407458.3</v>
          </cell>
          <cell r="D360">
            <v>127750.71</v>
          </cell>
          <cell r="E360">
            <v>109751.71</v>
          </cell>
          <cell r="F360">
            <v>158330.91</v>
          </cell>
          <cell r="G360">
            <v>138822.22</v>
          </cell>
          <cell r="H360">
            <v>73523.929999999993</v>
          </cell>
          <cell r="I360">
            <v>77836.94</v>
          </cell>
          <cell r="J360">
            <v>202872.6</v>
          </cell>
          <cell r="K360">
            <v>41030.79</v>
          </cell>
          <cell r="L360">
            <v>107742.3</v>
          </cell>
          <cell r="M360">
            <v>328131.28999999998</v>
          </cell>
          <cell r="N360">
            <v>73729.2</v>
          </cell>
          <cell r="O360">
            <v>844486.65</v>
          </cell>
          <cell r="P360">
            <v>601337.31999999995</v>
          </cell>
          <cell r="Q360">
            <v>299174.99</v>
          </cell>
          <cell r="R360">
            <v>245644.62</v>
          </cell>
          <cell r="S360">
            <v>223587.23</v>
          </cell>
          <cell r="T360">
            <v>288695.36</v>
          </cell>
          <cell r="U360">
            <v>110108.24</v>
          </cell>
          <cell r="V360">
            <v>58175.17</v>
          </cell>
          <cell r="W360">
            <v>3097527.4</v>
          </cell>
          <cell r="X360">
            <v>159359.96</v>
          </cell>
          <cell r="Y360">
            <v>471116.19</v>
          </cell>
          <cell r="Z360">
            <v>233242.21</v>
          </cell>
          <cell r="AA360">
            <v>146775.94</v>
          </cell>
          <cell r="AB360">
            <v>119119.48</v>
          </cell>
          <cell r="AC360">
            <v>265930.56</v>
          </cell>
          <cell r="AD360">
            <v>975433.3</v>
          </cell>
          <cell r="AE360">
            <v>226272.13</v>
          </cell>
          <cell r="AF360">
            <v>144443.35</v>
          </cell>
          <cell r="AG360">
            <v>125931.02</v>
          </cell>
          <cell r="AH360">
            <v>461377.52</v>
          </cell>
          <cell r="AI360">
            <v>273140.86</v>
          </cell>
          <cell r="AJ360">
            <v>325400.01</v>
          </cell>
          <cell r="AK360">
            <v>2194961.61</v>
          </cell>
          <cell r="AL360">
            <v>208615.48</v>
          </cell>
          <cell r="AM360">
            <v>368776.81</v>
          </cell>
          <cell r="AN360">
            <v>363454.87</v>
          </cell>
          <cell r="AO360">
            <v>450365.71</v>
          </cell>
          <cell r="AP360">
            <v>421696.7</v>
          </cell>
          <cell r="AQ360">
            <v>108921.42</v>
          </cell>
          <cell r="AR360">
            <v>639945.11</v>
          </cell>
          <cell r="AS360">
            <v>127847.35</v>
          </cell>
          <cell r="AT360">
            <v>938111.6</v>
          </cell>
          <cell r="AU360">
            <v>260191.6</v>
          </cell>
          <cell r="AV360">
            <v>222141.79</v>
          </cell>
          <cell r="AW360">
            <v>109183.9</v>
          </cell>
          <cell r="AX360">
            <v>333291.03000000003</v>
          </cell>
          <cell r="AY360">
            <v>135252.68</v>
          </cell>
          <cell r="AZ360">
            <v>79683.179999999993</v>
          </cell>
          <cell r="BA360">
            <v>2035638.1</v>
          </cell>
          <cell r="BB360">
            <v>384851.78</v>
          </cell>
          <cell r="BC360">
            <v>499062.33</v>
          </cell>
          <cell r="BD360">
            <v>207185.44</v>
          </cell>
          <cell r="BE360">
            <v>187002.57</v>
          </cell>
          <cell r="BF360">
            <v>200124.44</v>
          </cell>
          <cell r="BG360">
            <v>1713534.02</v>
          </cell>
          <cell r="BH360">
            <v>247285.1</v>
          </cell>
          <cell r="BI360">
            <v>175928.13</v>
          </cell>
          <cell r="BJ360">
            <v>219570.16</v>
          </cell>
          <cell r="BK360">
            <v>74765.5</v>
          </cell>
          <cell r="BL360">
            <v>1728497.81</v>
          </cell>
          <cell r="BM360">
            <v>328332.5</v>
          </cell>
          <cell r="BN360">
            <v>544841.56999999995</v>
          </cell>
          <cell r="BO360">
            <v>652612.73</v>
          </cell>
          <cell r="BP360">
            <v>352236.88</v>
          </cell>
          <cell r="BQ360">
            <v>546023.84</v>
          </cell>
          <cell r="BR360">
            <v>6502092.3499999996</v>
          </cell>
          <cell r="BS360">
            <v>294535</v>
          </cell>
          <cell r="BT360">
            <v>128998.02</v>
          </cell>
          <cell r="BU360">
            <v>557741.48</v>
          </cell>
          <cell r="BV360">
            <v>225143.65</v>
          </cell>
          <cell r="BW360">
            <v>173472.84</v>
          </cell>
          <cell r="BX360">
            <v>402039.15</v>
          </cell>
          <cell r="BY360">
            <v>287993.40000000002</v>
          </cell>
          <cell r="BZ360">
            <v>569464.93999999994</v>
          </cell>
          <cell r="CA360">
            <v>260665.12</v>
          </cell>
          <cell r="CB360">
            <v>181207.46</v>
          </cell>
          <cell r="CC360">
            <v>454407.83</v>
          </cell>
          <cell r="CD360">
            <v>375802.11</v>
          </cell>
          <cell r="CE360">
            <v>632460.21</v>
          </cell>
          <cell r="CF360">
            <v>233821.11</v>
          </cell>
          <cell r="CG360">
            <v>176987.83</v>
          </cell>
          <cell r="CH360">
            <v>278574.87</v>
          </cell>
          <cell r="CI360">
            <v>209785.12</v>
          </cell>
          <cell r="CJ360">
            <v>1130616.76</v>
          </cell>
          <cell r="CK360">
            <v>244874.16</v>
          </cell>
          <cell r="CL360">
            <v>209493.53</v>
          </cell>
        </row>
        <row r="361">
          <cell r="A361" t="str">
            <v>5105010161.109</v>
          </cell>
          <cell r="B361" t="str">
            <v>ค่าเสื่อมราคาครุภัณฑ์งานบ้านงานครัว -Interface</v>
          </cell>
          <cell r="C361">
            <v>1684597.78</v>
          </cell>
          <cell r="D361">
            <v>90635.32</v>
          </cell>
          <cell r="E361">
            <v>26595.85</v>
          </cell>
          <cell r="F361">
            <v>75636.77</v>
          </cell>
          <cell r="G361">
            <v>161495.75</v>
          </cell>
          <cell r="H361">
            <v>144925.34</v>
          </cell>
          <cell r="I361">
            <v>173073.89</v>
          </cell>
          <cell r="J361">
            <v>112998.17</v>
          </cell>
          <cell r="K361">
            <v>28885</v>
          </cell>
          <cell r="L361">
            <v>57408.21</v>
          </cell>
          <cell r="M361">
            <v>224987.93</v>
          </cell>
          <cell r="N361">
            <v>63219.72</v>
          </cell>
          <cell r="O361">
            <v>377006.79</v>
          </cell>
          <cell r="P361">
            <v>147735.41</v>
          </cell>
          <cell r="Q361">
            <v>335437.73</v>
          </cell>
          <cell r="R361">
            <v>149086.69</v>
          </cell>
          <cell r="S361">
            <v>317969.78000000003</v>
          </cell>
          <cell r="T361">
            <v>190860.33</v>
          </cell>
          <cell r="U361">
            <v>279708.34000000003</v>
          </cell>
          <cell r="V361">
            <v>148833.34</v>
          </cell>
          <cell r="W361">
            <v>901495.18</v>
          </cell>
          <cell r="X361">
            <v>57637.66</v>
          </cell>
          <cell r="Y361">
            <v>170030.61</v>
          </cell>
          <cell r="Z361">
            <v>94283.93</v>
          </cell>
          <cell r="AA361">
            <v>16866.66</v>
          </cell>
          <cell r="AB361">
            <v>238631.25</v>
          </cell>
          <cell r="AC361">
            <v>138225.16</v>
          </cell>
          <cell r="AD361">
            <v>585109.66</v>
          </cell>
          <cell r="AE361">
            <v>25538.5</v>
          </cell>
          <cell r="AF361">
            <v>63650.3</v>
          </cell>
          <cell r="AG361">
            <v>20915.759999999998</v>
          </cell>
          <cell r="AH361">
            <v>190409.81</v>
          </cell>
          <cell r="AI361">
            <v>20030.5</v>
          </cell>
          <cell r="AJ361">
            <v>167457.51</v>
          </cell>
          <cell r="AK361">
            <v>1151330.17</v>
          </cell>
          <cell r="AL361">
            <v>28701.77</v>
          </cell>
          <cell r="AM361">
            <v>47477.11</v>
          </cell>
          <cell r="AN361">
            <v>427044.72</v>
          </cell>
          <cell r="AO361">
            <v>391400.28</v>
          </cell>
          <cell r="AP361">
            <v>53365.33</v>
          </cell>
          <cell r="AQ361">
            <v>103768.47</v>
          </cell>
          <cell r="AR361">
            <v>361612.16</v>
          </cell>
          <cell r="AS361">
            <v>124996.22</v>
          </cell>
          <cell r="AT361">
            <v>724101.95</v>
          </cell>
          <cell r="AU361">
            <v>292413.14</v>
          </cell>
          <cell r="AV361">
            <v>246751.96</v>
          </cell>
          <cell r="AW361">
            <v>33140.85</v>
          </cell>
          <cell r="AX361">
            <v>335172.18</v>
          </cell>
          <cell r="AY361">
            <v>35385.93</v>
          </cell>
          <cell r="AZ361">
            <v>199391.67</v>
          </cell>
          <cell r="BA361">
            <v>354416.38</v>
          </cell>
          <cell r="BB361">
            <v>544592.74</v>
          </cell>
          <cell r="BC361">
            <v>161582.93</v>
          </cell>
          <cell r="BD361">
            <v>102613.23</v>
          </cell>
          <cell r="BE361">
            <v>23868.51</v>
          </cell>
          <cell r="BF361">
            <v>292915.28000000003</v>
          </cell>
          <cell r="BG361">
            <v>527406.65</v>
          </cell>
          <cell r="BH361">
            <v>10396.06</v>
          </cell>
          <cell r="BI361">
            <v>35765.449999999997</v>
          </cell>
          <cell r="BJ361">
            <v>384431.85</v>
          </cell>
          <cell r="BK361">
            <v>80143.100000000006</v>
          </cell>
          <cell r="BL361">
            <v>932247.28</v>
          </cell>
          <cell r="BM361">
            <v>418737.5</v>
          </cell>
          <cell r="BN361">
            <v>106946.25</v>
          </cell>
          <cell r="BO361">
            <v>558445.43000000005</v>
          </cell>
          <cell r="BP361">
            <v>284080.39</v>
          </cell>
          <cell r="BQ361">
            <v>66447.31</v>
          </cell>
          <cell r="BR361">
            <v>1423356.73</v>
          </cell>
          <cell r="BS361">
            <v>69716.320000000007</v>
          </cell>
          <cell r="BT361">
            <v>132070.48000000001</v>
          </cell>
          <cell r="BU361">
            <v>145759.32</v>
          </cell>
          <cell r="BV361">
            <v>63405.39</v>
          </cell>
          <cell r="BW361">
            <v>16023.82</v>
          </cell>
          <cell r="BX361">
            <v>174576.18</v>
          </cell>
          <cell r="BY361">
            <v>93699.19</v>
          </cell>
          <cell r="BZ361">
            <v>6513.32</v>
          </cell>
          <cell r="CA361">
            <v>189783.3</v>
          </cell>
          <cell r="CB361">
            <v>75285.83</v>
          </cell>
          <cell r="CC361">
            <v>179475</v>
          </cell>
          <cell r="CD361">
            <v>341411.55</v>
          </cell>
          <cell r="CE361">
            <v>199218.59</v>
          </cell>
          <cell r="CF361">
            <v>172042.67</v>
          </cell>
          <cell r="CG361">
            <v>105027.05</v>
          </cell>
          <cell r="CH361">
            <v>240842.86</v>
          </cell>
          <cell r="CI361">
            <v>20353.68</v>
          </cell>
          <cell r="CJ361">
            <v>178426.58</v>
          </cell>
          <cell r="CK361">
            <v>130567.97</v>
          </cell>
          <cell r="CL361">
            <v>197550.81</v>
          </cell>
        </row>
        <row r="362">
          <cell r="A362" t="str">
            <v>5105010161.110</v>
          </cell>
          <cell r="B362" t="str">
            <v>ค่าเสื่อมราคาครุภัณฑ์อื่น -  Interface</v>
          </cell>
          <cell r="C362">
            <v>72472.12</v>
          </cell>
          <cell r="D362">
            <v>17212.28</v>
          </cell>
          <cell r="E362">
            <v>47738.92</v>
          </cell>
          <cell r="F362">
            <v>29827.97</v>
          </cell>
          <cell r="G362">
            <v>0</v>
          </cell>
          <cell r="H362">
            <v>0</v>
          </cell>
          <cell r="I362">
            <v>0</v>
          </cell>
          <cell r="J362">
            <v>1189</v>
          </cell>
          <cell r="K362">
            <v>0</v>
          </cell>
          <cell r="L362">
            <v>12060.51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3477.48</v>
          </cell>
          <cell r="T362">
            <v>231323.98</v>
          </cell>
          <cell r="U362">
            <v>10286.450000000001</v>
          </cell>
          <cell r="V362">
            <v>0</v>
          </cell>
          <cell r="W362">
            <v>303300.07</v>
          </cell>
          <cell r="X362">
            <v>2700</v>
          </cell>
          <cell r="Y362">
            <v>46233.46</v>
          </cell>
          <cell r="Z362">
            <v>999.96</v>
          </cell>
          <cell r="AA362">
            <v>0</v>
          </cell>
          <cell r="AB362">
            <v>11744.36</v>
          </cell>
          <cell r="AC362">
            <v>1660</v>
          </cell>
          <cell r="AD362">
            <v>5782.67</v>
          </cell>
          <cell r="AE362">
            <v>0</v>
          </cell>
          <cell r="AF362">
            <v>0</v>
          </cell>
          <cell r="AG362">
            <v>22931.24</v>
          </cell>
          <cell r="AH362">
            <v>0</v>
          </cell>
          <cell r="AI362">
            <v>0</v>
          </cell>
          <cell r="AJ362">
            <v>0</v>
          </cell>
          <cell r="AK362">
            <v>18388.7</v>
          </cell>
          <cell r="AL362">
            <v>11248</v>
          </cell>
          <cell r="AM362">
            <v>0</v>
          </cell>
          <cell r="AN362">
            <v>4164.7299999999996</v>
          </cell>
          <cell r="AO362">
            <v>32648.52</v>
          </cell>
          <cell r="AP362">
            <v>62959.22</v>
          </cell>
          <cell r="AQ362">
            <v>2966.64</v>
          </cell>
          <cell r="AR362">
            <v>0</v>
          </cell>
          <cell r="AS362">
            <v>0</v>
          </cell>
          <cell r="AT362">
            <v>262872.71999999997</v>
          </cell>
          <cell r="AU362">
            <v>460</v>
          </cell>
          <cell r="AV362">
            <v>20831.3</v>
          </cell>
          <cell r="AW362">
            <v>0</v>
          </cell>
          <cell r="AX362">
            <v>0</v>
          </cell>
          <cell r="AY362">
            <v>0</v>
          </cell>
          <cell r="AZ362">
            <v>21228</v>
          </cell>
          <cell r="BA362">
            <v>64559.32</v>
          </cell>
          <cell r="BB362">
            <v>18771.48</v>
          </cell>
          <cell r="BC362">
            <v>93545.4</v>
          </cell>
          <cell r="BD362">
            <v>6875.83</v>
          </cell>
          <cell r="BE362">
            <v>0</v>
          </cell>
          <cell r="BF362">
            <v>56315.76</v>
          </cell>
          <cell r="BG362">
            <v>35879.160000000003</v>
          </cell>
          <cell r="BH362">
            <v>0</v>
          </cell>
          <cell r="BI362">
            <v>0</v>
          </cell>
          <cell r="BJ362">
            <v>0</v>
          </cell>
          <cell r="BK362">
            <v>4346.28</v>
          </cell>
          <cell r="BL362">
            <v>85601.74</v>
          </cell>
          <cell r="BM362">
            <v>0</v>
          </cell>
          <cell r="BN362">
            <v>0</v>
          </cell>
          <cell r="BO362">
            <v>52968.06</v>
          </cell>
          <cell r="BP362">
            <v>11019.99</v>
          </cell>
          <cell r="BQ362">
            <v>34075.050000000003</v>
          </cell>
          <cell r="BR362">
            <v>362979.83</v>
          </cell>
          <cell r="BS362">
            <v>0</v>
          </cell>
          <cell r="BT362">
            <v>0</v>
          </cell>
          <cell r="BU362">
            <v>8462.84</v>
          </cell>
          <cell r="BV362">
            <v>75116.52</v>
          </cell>
          <cell r="BW362">
            <v>0</v>
          </cell>
          <cell r="BX362">
            <v>9418.66</v>
          </cell>
          <cell r="BY362">
            <v>46989.45</v>
          </cell>
          <cell r="BZ362">
            <v>9550</v>
          </cell>
          <cell r="CA362">
            <v>37929.910000000003</v>
          </cell>
          <cell r="CB362">
            <v>173849.8</v>
          </cell>
          <cell r="CC362">
            <v>60400</v>
          </cell>
          <cell r="CD362">
            <v>72777.5</v>
          </cell>
          <cell r="CE362">
            <v>51784.2</v>
          </cell>
          <cell r="CF362">
            <v>126951.34</v>
          </cell>
          <cell r="CG362">
            <v>10574.56</v>
          </cell>
          <cell r="CH362">
            <v>0</v>
          </cell>
          <cell r="CI362">
            <v>0</v>
          </cell>
          <cell r="CJ362">
            <v>461256.42</v>
          </cell>
          <cell r="CK362">
            <v>583.30999999999995</v>
          </cell>
          <cell r="CL362">
            <v>0</v>
          </cell>
        </row>
        <row r="363">
          <cell r="A363" t="str">
            <v>5105010164.101</v>
          </cell>
          <cell r="B363" t="str">
            <v>ค่าตัดจำหน่ายโปรแกรมคอมพิวเตอร์-Interface</v>
          </cell>
          <cell r="C363">
            <v>28310.97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135524.87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6665.56</v>
          </cell>
          <cell r="P363">
            <v>0</v>
          </cell>
          <cell r="Q363">
            <v>0</v>
          </cell>
          <cell r="R363">
            <v>10770.96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43710.67</v>
          </cell>
          <cell r="X363">
            <v>21110.11</v>
          </cell>
          <cell r="Y363">
            <v>8423.66</v>
          </cell>
          <cell r="Z363">
            <v>0</v>
          </cell>
          <cell r="AA363">
            <v>13332.36</v>
          </cell>
          <cell r="AB363">
            <v>0</v>
          </cell>
          <cell r="AC363">
            <v>0</v>
          </cell>
          <cell r="AD363">
            <v>21561.5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25676.79</v>
          </cell>
          <cell r="AJ363">
            <v>6665.68</v>
          </cell>
          <cell r="AK363">
            <v>49132</v>
          </cell>
          <cell r="AL363">
            <v>0</v>
          </cell>
          <cell r="AM363">
            <v>0</v>
          </cell>
          <cell r="AN363">
            <v>3166.46</v>
          </cell>
          <cell r="AO363">
            <v>0</v>
          </cell>
          <cell r="AP363">
            <v>2586.73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33332.31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91512.48</v>
          </cell>
          <cell r="BD363">
            <v>8333.33</v>
          </cell>
          <cell r="BE363">
            <v>10938.67</v>
          </cell>
          <cell r="BF363">
            <v>0</v>
          </cell>
          <cell r="BG363">
            <v>23943.46</v>
          </cell>
          <cell r="BH363">
            <v>0</v>
          </cell>
          <cell r="BI363">
            <v>0</v>
          </cell>
          <cell r="BJ363">
            <v>41281.199999999997</v>
          </cell>
          <cell r="BK363">
            <v>2127.16</v>
          </cell>
          <cell r="BL363">
            <v>0</v>
          </cell>
          <cell r="BM363">
            <v>0</v>
          </cell>
          <cell r="BN363">
            <v>21666.66</v>
          </cell>
          <cell r="BO363">
            <v>0</v>
          </cell>
          <cell r="BP363">
            <v>0</v>
          </cell>
          <cell r="BQ363">
            <v>0</v>
          </cell>
          <cell r="BR363">
            <v>8059999.3200000003</v>
          </cell>
          <cell r="BS363">
            <v>0</v>
          </cell>
          <cell r="BT363">
            <v>42500.04</v>
          </cell>
          <cell r="BU363">
            <v>0</v>
          </cell>
          <cell r="BV363">
            <v>0</v>
          </cell>
          <cell r="BW363">
            <v>0</v>
          </cell>
          <cell r="BX363">
            <v>0</v>
          </cell>
          <cell r="BY363">
            <v>21445.39</v>
          </cell>
          <cell r="BZ363">
            <v>0</v>
          </cell>
          <cell r="CA363">
            <v>24731.66</v>
          </cell>
          <cell r="CB363">
            <v>28333.32</v>
          </cell>
          <cell r="CC363">
            <v>28333.33</v>
          </cell>
          <cell r="CD363">
            <v>0</v>
          </cell>
          <cell r="CE363">
            <v>23333.279999999999</v>
          </cell>
          <cell r="CF363">
            <v>0</v>
          </cell>
          <cell r="CG363">
            <v>28332.959999999999</v>
          </cell>
          <cell r="CH363">
            <v>0</v>
          </cell>
          <cell r="CI363">
            <v>0</v>
          </cell>
          <cell r="CJ363">
            <v>534443.49</v>
          </cell>
          <cell r="CK363">
            <v>14861.1</v>
          </cell>
          <cell r="CL363">
            <v>0</v>
          </cell>
        </row>
        <row r="364">
          <cell r="A364" t="str">
            <v>5105010164.103</v>
          </cell>
          <cell r="B364" t="str">
            <v>ค่าตัดจำหน่ายสินทรัพย์ไม่มีตัวตนอื่น- Interface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256875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0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</v>
          </cell>
          <cell r="CE364">
            <v>0</v>
          </cell>
          <cell r="CF364">
            <v>0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</row>
        <row r="365">
          <cell r="A365" t="str">
            <v>5105010194.101</v>
          </cell>
          <cell r="B365" t="str">
            <v>ค่าเสื่อมราคา-อาคารและสิ่งปลูกสร้างไม่ระบุรายละเอียด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0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</v>
          </cell>
          <cell r="CE365">
            <v>0</v>
          </cell>
          <cell r="CF365">
            <v>0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</row>
        <row r="366">
          <cell r="A366" t="str">
            <v>5105010195.101</v>
          </cell>
          <cell r="B366" t="str">
            <v>ค่าเสื่อมราคา-ครุภัณฑ์ไม่ระบุรายละเอียด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</v>
          </cell>
          <cell r="CB366">
            <v>0</v>
          </cell>
          <cell r="CC366">
            <v>0</v>
          </cell>
          <cell r="CD366">
            <v>0</v>
          </cell>
          <cell r="CE366">
            <v>0</v>
          </cell>
          <cell r="CF366">
            <v>0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</row>
        <row r="367">
          <cell r="A367" t="str">
            <v>5107010199.101</v>
          </cell>
          <cell r="B367" t="str">
            <v>ค่าใช้จ่ายอุดหนุนเพื่อการดำเนินงานอื่น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38218.720000000001</v>
          </cell>
          <cell r="I367">
            <v>0</v>
          </cell>
          <cell r="J367">
            <v>0</v>
          </cell>
          <cell r="K367">
            <v>0</v>
          </cell>
          <cell r="L367">
            <v>458816.72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3000</v>
          </cell>
          <cell r="R367">
            <v>100000</v>
          </cell>
          <cell r="S367">
            <v>0</v>
          </cell>
          <cell r="T367">
            <v>1673300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133355.92000000001</v>
          </cell>
          <cell r="AN367">
            <v>0</v>
          </cell>
          <cell r="AO367">
            <v>0</v>
          </cell>
          <cell r="AP367">
            <v>2446447.77</v>
          </cell>
          <cell r="AQ367">
            <v>0</v>
          </cell>
          <cell r="AR367">
            <v>92419.54</v>
          </cell>
          <cell r="AS367">
            <v>1071584.96</v>
          </cell>
          <cell r="AT367">
            <v>0</v>
          </cell>
          <cell r="AU367">
            <v>0</v>
          </cell>
          <cell r="AV367">
            <v>0</v>
          </cell>
          <cell r="AW367">
            <v>15687.46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471142</v>
          </cell>
          <cell r="BC367">
            <v>0</v>
          </cell>
          <cell r="BD367">
            <v>0</v>
          </cell>
          <cell r="BE367">
            <v>59600</v>
          </cell>
          <cell r="BF367">
            <v>0</v>
          </cell>
          <cell r="BG367">
            <v>9966725</v>
          </cell>
          <cell r="BH367">
            <v>30000</v>
          </cell>
          <cell r="BI367">
            <v>473060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S367">
            <v>29900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50000</v>
          </cell>
          <cell r="BZ367">
            <v>0</v>
          </cell>
          <cell r="CA367">
            <v>0</v>
          </cell>
          <cell r="CB367">
            <v>0</v>
          </cell>
          <cell r="CC367">
            <v>1000000</v>
          </cell>
          <cell r="CD367">
            <v>0</v>
          </cell>
          <cell r="CE367">
            <v>0</v>
          </cell>
          <cell r="CF367">
            <v>107235.5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</row>
        <row r="368">
          <cell r="A368" t="str">
            <v>5107020199.101</v>
          </cell>
          <cell r="B368" t="str">
            <v>ค่าใช้จ่ายเงินอุดหนุนเพื่อการลงทุนอื่น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187200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S368">
            <v>0</v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0</v>
          </cell>
          <cell r="BZ368">
            <v>0</v>
          </cell>
          <cell r="CA368">
            <v>0</v>
          </cell>
          <cell r="CB368">
            <v>0</v>
          </cell>
          <cell r="CC368">
            <v>0</v>
          </cell>
          <cell r="CD368">
            <v>0</v>
          </cell>
          <cell r="CE368">
            <v>0</v>
          </cell>
          <cell r="CF368">
            <v>0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</row>
        <row r="369">
          <cell r="A369" t="str">
            <v>5107030101.101</v>
          </cell>
          <cell r="B369" t="str">
            <v>บัญชีพักเบิกเงินอุดหนุน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S369">
            <v>0</v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0</v>
          </cell>
          <cell r="BZ369">
            <v>0</v>
          </cell>
          <cell r="CA369">
            <v>0</v>
          </cell>
          <cell r="CB369">
            <v>0</v>
          </cell>
          <cell r="CC369">
            <v>0</v>
          </cell>
          <cell r="CD369">
            <v>0</v>
          </cell>
          <cell r="CE369">
            <v>0</v>
          </cell>
          <cell r="CF369">
            <v>0</v>
          </cell>
          <cell r="CG369">
            <v>0</v>
          </cell>
          <cell r="CH369">
            <v>0</v>
          </cell>
          <cell r="CI369">
            <v>0</v>
          </cell>
          <cell r="CJ369">
            <v>0</v>
          </cell>
          <cell r="CK369">
            <v>0</v>
          </cell>
          <cell r="CL369">
            <v>0</v>
          </cell>
        </row>
        <row r="370">
          <cell r="A370" t="str">
            <v>5108010101.102</v>
          </cell>
          <cell r="B370" t="str">
            <v>หนี้สูญ-ลูกหนี้ค่าสิ่งส่งตรวจ-หน่วยงานภาครัฐ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15840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6588236.25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1620218.91</v>
          </cell>
          <cell r="BS370">
            <v>0</v>
          </cell>
          <cell r="BT370">
            <v>0</v>
          </cell>
          <cell r="BU370">
            <v>0</v>
          </cell>
          <cell r="BV370">
            <v>0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</v>
          </cell>
          <cell r="CB370">
            <v>0</v>
          </cell>
          <cell r="CC370">
            <v>0</v>
          </cell>
          <cell r="CD370">
            <v>0</v>
          </cell>
          <cell r="CE370">
            <v>0</v>
          </cell>
          <cell r="CF370">
            <v>0</v>
          </cell>
          <cell r="CG370">
            <v>0</v>
          </cell>
          <cell r="CH370">
            <v>0</v>
          </cell>
          <cell r="CI370">
            <v>0</v>
          </cell>
          <cell r="CJ370">
            <v>0</v>
          </cell>
          <cell r="CK370">
            <v>0</v>
          </cell>
          <cell r="CL370">
            <v>0</v>
          </cell>
        </row>
        <row r="371">
          <cell r="A371" t="str">
            <v>5108010101.104</v>
          </cell>
          <cell r="B371" t="str">
            <v>หนี้สูญ-ลูกหนี้ค่าวัสดุ/อุปกรณ์/น้ำยา-หน่วยงานภาครัฐ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A371">
            <v>0</v>
          </cell>
          <cell r="BB371">
            <v>0</v>
          </cell>
          <cell r="BC371">
            <v>0</v>
          </cell>
          <cell r="BD371">
            <v>0</v>
          </cell>
          <cell r="BE371">
            <v>133</v>
          </cell>
          <cell r="BF371">
            <v>0</v>
          </cell>
          <cell r="BG371">
            <v>0</v>
          </cell>
          <cell r="BH371">
            <v>0</v>
          </cell>
          <cell r="BI371">
            <v>0</v>
          </cell>
          <cell r="BJ371">
            <v>0</v>
          </cell>
          <cell r="BK371">
            <v>0</v>
          </cell>
          <cell r="BL371">
            <v>326450.36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1241215.6299999999</v>
          </cell>
          <cell r="BS371">
            <v>0</v>
          </cell>
          <cell r="BT371">
            <v>0</v>
          </cell>
          <cell r="BU371">
            <v>0</v>
          </cell>
          <cell r="BV371">
            <v>0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</v>
          </cell>
          <cell r="CD371">
            <v>0</v>
          </cell>
          <cell r="CE371">
            <v>0</v>
          </cell>
          <cell r="CF371">
            <v>0</v>
          </cell>
          <cell r="CG371">
            <v>0</v>
          </cell>
          <cell r="CH371">
            <v>0</v>
          </cell>
          <cell r="CI371">
            <v>0</v>
          </cell>
          <cell r="CJ371">
            <v>0</v>
          </cell>
          <cell r="CK371">
            <v>0</v>
          </cell>
          <cell r="CL371">
            <v>0</v>
          </cell>
        </row>
        <row r="372">
          <cell r="A372" t="str">
            <v>5108010101.105</v>
          </cell>
          <cell r="B372" t="str">
            <v>หนี้สูญ-ลูกหนี้ค่าสินค้า-หน่วยงานภาครัฐ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0</v>
          </cell>
          <cell r="AJ372">
            <v>0</v>
          </cell>
          <cell r="AK372">
            <v>0</v>
          </cell>
          <cell r="AL372">
            <v>0</v>
          </cell>
          <cell r="AM372">
            <v>0</v>
          </cell>
          <cell r="AN372">
            <v>0</v>
          </cell>
          <cell r="AO372">
            <v>0</v>
          </cell>
          <cell r="AP372">
            <v>0</v>
          </cell>
          <cell r="AQ372">
            <v>0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350649.5</v>
          </cell>
          <cell r="BH372">
            <v>0</v>
          </cell>
          <cell r="BI372">
            <v>0</v>
          </cell>
          <cell r="BJ372">
            <v>0</v>
          </cell>
          <cell r="BK372">
            <v>0</v>
          </cell>
          <cell r="BL372">
            <v>3101968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1900950.22</v>
          </cell>
          <cell r="BS372">
            <v>0</v>
          </cell>
          <cell r="BT372">
            <v>0</v>
          </cell>
          <cell r="BU372">
            <v>0</v>
          </cell>
          <cell r="BV372">
            <v>0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</v>
          </cell>
          <cell r="CB372">
            <v>0</v>
          </cell>
          <cell r="CC372">
            <v>0</v>
          </cell>
          <cell r="CD372">
            <v>0</v>
          </cell>
          <cell r="CE372">
            <v>0</v>
          </cell>
          <cell r="CF372">
            <v>0</v>
          </cell>
          <cell r="CG372">
            <v>0</v>
          </cell>
          <cell r="CH372">
            <v>0</v>
          </cell>
          <cell r="CI372">
            <v>0</v>
          </cell>
          <cell r="CJ372">
            <v>0</v>
          </cell>
          <cell r="CK372">
            <v>0</v>
          </cell>
          <cell r="CL372">
            <v>0</v>
          </cell>
        </row>
        <row r="373">
          <cell r="A373" t="str">
            <v>5108010101.114</v>
          </cell>
          <cell r="B373" t="str">
            <v>หนี้สูญ-ลูกหนี้ค่ารักษา-ชำระเงิน OP</v>
          </cell>
          <cell r="C373">
            <v>0</v>
          </cell>
          <cell r="D373">
            <v>0</v>
          </cell>
          <cell r="E373">
            <v>331019</v>
          </cell>
          <cell r="F373">
            <v>0</v>
          </cell>
          <cell r="G373">
            <v>194383</v>
          </cell>
          <cell r="H373">
            <v>672083.3</v>
          </cell>
          <cell r="I373">
            <v>492918.83</v>
          </cell>
          <cell r="J373">
            <v>0</v>
          </cell>
          <cell r="K373">
            <v>0</v>
          </cell>
          <cell r="L373">
            <v>713651</v>
          </cell>
          <cell r="M373">
            <v>0</v>
          </cell>
          <cell r="N373">
            <v>0</v>
          </cell>
          <cell r="O373">
            <v>1281179.75</v>
          </cell>
          <cell r="P373">
            <v>0</v>
          </cell>
          <cell r="Q373">
            <v>863667</v>
          </cell>
          <cell r="R373">
            <v>57935.17</v>
          </cell>
          <cell r="S373">
            <v>0</v>
          </cell>
          <cell r="T373">
            <v>1545</v>
          </cell>
          <cell r="U373">
            <v>23822.6</v>
          </cell>
          <cell r="V373">
            <v>131</v>
          </cell>
          <cell r="W373">
            <v>191227</v>
          </cell>
          <cell r="X373">
            <v>220</v>
          </cell>
          <cell r="Y373">
            <v>106755.82</v>
          </cell>
          <cell r="Z373">
            <v>249686</v>
          </cell>
          <cell r="AA373">
            <v>0</v>
          </cell>
          <cell r="AB373">
            <v>230739</v>
          </cell>
          <cell r="AC373">
            <v>0</v>
          </cell>
          <cell r="AD373">
            <v>1435623</v>
          </cell>
          <cell r="AE373">
            <v>297338</v>
          </cell>
          <cell r="AF373">
            <v>212749</v>
          </cell>
          <cell r="AG373">
            <v>0</v>
          </cell>
          <cell r="AH373">
            <v>104320.45</v>
          </cell>
          <cell r="AI373">
            <v>429477.25</v>
          </cell>
          <cell r="AJ373">
            <v>270359</v>
          </cell>
          <cell r="AK373">
            <v>0</v>
          </cell>
          <cell r="AL373">
            <v>0</v>
          </cell>
          <cell r="AM373">
            <v>231372.5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1556548.7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187628</v>
          </cell>
          <cell r="AX373">
            <v>0</v>
          </cell>
          <cell r="AY373">
            <v>206620</v>
          </cell>
          <cell r="AZ373">
            <v>0</v>
          </cell>
          <cell r="BA373">
            <v>0</v>
          </cell>
          <cell r="BB373">
            <v>0</v>
          </cell>
          <cell r="BC373">
            <v>0</v>
          </cell>
          <cell r="BD373">
            <v>1106612</v>
          </cell>
          <cell r="BE373">
            <v>31232</v>
          </cell>
          <cell r="BF373">
            <v>0</v>
          </cell>
          <cell r="BG373">
            <v>2058760</v>
          </cell>
          <cell r="BH373">
            <v>0</v>
          </cell>
          <cell r="BI373">
            <v>10789</v>
          </cell>
          <cell r="BJ373">
            <v>386434</v>
          </cell>
          <cell r="BK373">
            <v>135294</v>
          </cell>
          <cell r="BL373">
            <v>2896988.9</v>
          </cell>
          <cell r="BM373">
            <v>0</v>
          </cell>
          <cell r="BN373">
            <v>35572</v>
          </cell>
          <cell r="BO373">
            <v>750737.6</v>
          </cell>
          <cell r="BP373">
            <v>0</v>
          </cell>
          <cell r="BQ373">
            <v>0</v>
          </cell>
          <cell r="BR373">
            <v>536301</v>
          </cell>
          <cell r="BS373">
            <v>0</v>
          </cell>
          <cell r="BT373">
            <v>0</v>
          </cell>
          <cell r="BU373">
            <v>0</v>
          </cell>
          <cell r="BV373">
            <v>68989</v>
          </cell>
          <cell r="BW373">
            <v>0</v>
          </cell>
          <cell r="BX373">
            <v>0</v>
          </cell>
          <cell r="BY373">
            <v>149592</v>
          </cell>
          <cell r="BZ373">
            <v>615508</v>
          </cell>
          <cell r="CA373">
            <v>102961</v>
          </cell>
          <cell r="CB373">
            <v>160945</v>
          </cell>
          <cell r="CC373">
            <v>0</v>
          </cell>
          <cell r="CD373">
            <v>566619</v>
          </cell>
          <cell r="CE373">
            <v>0</v>
          </cell>
          <cell r="CF373">
            <v>0</v>
          </cell>
          <cell r="CG373">
            <v>0</v>
          </cell>
          <cell r="CH373">
            <v>0</v>
          </cell>
          <cell r="CI373">
            <v>0</v>
          </cell>
          <cell r="CJ373">
            <v>0</v>
          </cell>
          <cell r="CK373">
            <v>68904</v>
          </cell>
          <cell r="CL373">
            <v>0</v>
          </cell>
        </row>
        <row r="374">
          <cell r="A374" t="str">
            <v>5108010101.115</v>
          </cell>
          <cell r="B374" t="str">
            <v>หนี้สูญ-ลูกหนี้ค่ารักษา-ชำระเงิน IP</v>
          </cell>
          <cell r="C374">
            <v>0</v>
          </cell>
          <cell r="D374">
            <v>0</v>
          </cell>
          <cell r="E374">
            <v>69330</v>
          </cell>
          <cell r="F374">
            <v>0</v>
          </cell>
          <cell r="G374">
            <v>19818</v>
          </cell>
          <cell r="H374">
            <v>8108</v>
          </cell>
          <cell r="I374">
            <v>186849.38</v>
          </cell>
          <cell r="J374">
            <v>0</v>
          </cell>
          <cell r="K374">
            <v>0</v>
          </cell>
          <cell r="L374">
            <v>272316</v>
          </cell>
          <cell r="M374">
            <v>5996.22</v>
          </cell>
          <cell r="N374">
            <v>0</v>
          </cell>
          <cell r="O374">
            <v>26204</v>
          </cell>
          <cell r="P374">
            <v>0</v>
          </cell>
          <cell r="Q374">
            <v>142980</v>
          </cell>
          <cell r="R374">
            <v>0</v>
          </cell>
          <cell r="S374">
            <v>0</v>
          </cell>
          <cell r="T374">
            <v>6434</v>
          </cell>
          <cell r="U374">
            <v>0</v>
          </cell>
          <cell r="V374">
            <v>41378.980000000003</v>
          </cell>
          <cell r="W374">
            <v>11817</v>
          </cell>
          <cell r="X374">
            <v>0</v>
          </cell>
          <cell r="Y374">
            <v>107965</v>
          </cell>
          <cell r="Z374">
            <v>184585</v>
          </cell>
          <cell r="AA374">
            <v>0</v>
          </cell>
          <cell r="AB374">
            <v>56535</v>
          </cell>
          <cell r="AC374">
            <v>0</v>
          </cell>
          <cell r="AD374">
            <v>177193</v>
          </cell>
          <cell r="AE374">
            <v>139710</v>
          </cell>
          <cell r="AF374">
            <v>132364</v>
          </cell>
          <cell r="AG374">
            <v>0</v>
          </cell>
          <cell r="AH374">
            <v>52546</v>
          </cell>
          <cell r="AI374">
            <v>162067</v>
          </cell>
          <cell r="AJ374">
            <v>21531.64</v>
          </cell>
          <cell r="AK374">
            <v>0</v>
          </cell>
          <cell r="AL374">
            <v>0</v>
          </cell>
          <cell r="AM374">
            <v>66819.5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4669314.09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62272</v>
          </cell>
          <cell r="AX374">
            <v>0</v>
          </cell>
          <cell r="AY374">
            <v>71872</v>
          </cell>
          <cell r="AZ374">
            <v>800</v>
          </cell>
          <cell r="BA374">
            <v>0</v>
          </cell>
          <cell r="BB374">
            <v>0</v>
          </cell>
          <cell r="BC374">
            <v>0</v>
          </cell>
          <cell r="BD374">
            <v>580356</v>
          </cell>
          <cell r="BE374">
            <v>8164</v>
          </cell>
          <cell r="BF374">
            <v>0</v>
          </cell>
          <cell r="BG374">
            <v>10245530</v>
          </cell>
          <cell r="BH374">
            <v>0</v>
          </cell>
          <cell r="BI374">
            <v>0</v>
          </cell>
          <cell r="BJ374">
            <v>368503</v>
          </cell>
          <cell r="BK374">
            <v>0</v>
          </cell>
          <cell r="BL374">
            <v>6098730.2000000002</v>
          </cell>
          <cell r="BM374">
            <v>0</v>
          </cell>
          <cell r="BN374">
            <v>40837</v>
          </cell>
          <cell r="BO374">
            <v>304192</v>
          </cell>
          <cell r="BP374">
            <v>0</v>
          </cell>
          <cell r="BQ374">
            <v>0</v>
          </cell>
          <cell r="BR374">
            <v>358157</v>
          </cell>
          <cell r="BS374">
            <v>0</v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32747</v>
          </cell>
          <cell r="BZ374">
            <v>148321</v>
          </cell>
          <cell r="CA374">
            <v>46672</v>
          </cell>
          <cell r="CB374">
            <v>190929</v>
          </cell>
          <cell r="CC374">
            <v>0</v>
          </cell>
          <cell r="CD374">
            <v>261183</v>
          </cell>
          <cell r="CE374">
            <v>0</v>
          </cell>
          <cell r="CF374">
            <v>0</v>
          </cell>
          <cell r="CG374">
            <v>0</v>
          </cell>
          <cell r="CH374">
            <v>0</v>
          </cell>
          <cell r="CI374">
            <v>0</v>
          </cell>
          <cell r="CJ374">
            <v>0</v>
          </cell>
          <cell r="CK374">
            <v>20262</v>
          </cell>
          <cell r="CL374">
            <v>0</v>
          </cell>
        </row>
        <row r="375">
          <cell r="A375" t="str">
            <v>5108010101.202</v>
          </cell>
          <cell r="B375" t="str">
            <v xml:space="preserve">หนี้สูญ-ลูกหนี้ค่ารักษาUC-IP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677403.78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652493.84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517350.91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636030.23</v>
          </cell>
          <cell r="AZ375">
            <v>0</v>
          </cell>
          <cell r="BA375">
            <v>0</v>
          </cell>
          <cell r="BB375">
            <v>0</v>
          </cell>
          <cell r="BC375">
            <v>0</v>
          </cell>
          <cell r="BD375">
            <v>0</v>
          </cell>
          <cell r="BE375">
            <v>16522.8</v>
          </cell>
          <cell r="BF375">
            <v>0</v>
          </cell>
          <cell r="BG375">
            <v>0</v>
          </cell>
          <cell r="BH375">
            <v>0</v>
          </cell>
          <cell r="BI375">
            <v>0</v>
          </cell>
          <cell r="BJ375">
            <v>0</v>
          </cell>
          <cell r="BK375">
            <v>0</v>
          </cell>
          <cell r="BL375">
            <v>0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48884.26</v>
          </cell>
          <cell r="BR375">
            <v>0</v>
          </cell>
          <cell r="BS375">
            <v>0</v>
          </cell>
          <cell r="BT375">
            <v>0</v>
          </cell>
          <cell r="BU375">
            <v>0</v>
          </cell>
          <cell r="BV375">
            <v>0</v>
          </cell>
          <cell r="BW375">
            <v>160470.93</v>
          </cell>
          <cell r="BX375">
            <v>9645</v>
          </cell>
          <cell r="BY375">
            <v>0</v>
          </cell>
          <cell r="BZ375">
            <v>0</v>
          </cell>
          <cell r="CA375">
            <v>0</v>
          </cell>
          <cell r="CB375">
            <v>0</v>
          </cell>
          <cell r="CC375">
            <v>0</v>
          </cell>
          <cell r="CD375">
            <v>447047.12</v>
          </cell>
          <cell r="CE375">
            <v>0</v>
          </cell>
          <cell r="CF375">
            <v>0</v>
          </cell>
          <cell r="CG375">
            <v>0</v>
          </cell>
          <cell r="CH375">
            <v>0</v>
          </cell>
          <cell r="CI375">
            <v>0</v>
          </cell>
          <cell r="CJ375">
            <v>0</v>
          </cell>
          <cell r="CK375">
            <v>0</v>
          </cell>
          <cell r="CL375">
            <v>0</v>
          </cell>
        </row>
        <row r="376">
          <cell r="A376" t="str">
            <v>5108010101.203</v>
          </cell>
          <cell r="B376" t="str">
            <v>หนี้สูญ-ลูกหนี้ค่ารักษา UC -OP นอก CUP(ในจังหวัด)</v>
          </cell>
          <cell r="C376">
            <v>0</v>
          </cell>
          <cell r="D376">
            <v>0</v>
          </cell>
          <cell r="E376">
            <v>53033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20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105381812.5</v>
          </cell>
          <cell r="X376">
            <v>188282</v>
          </cell>
          <cell r="Y376">
            <v>467046</v>
          </cell>
          <cell r="Z376">
            <v>287619</v>
          </cell>
          <cell r="AA376">
            <v>140216</v>
          </cell>
          <cell r="AB376">
            <v>535240</v>
          </cell>
          <cell r="AC376">
            <v>207459</v>
          </cell>
          <cell r="AD376">
            <v>906486</v>
          </cell>
          <cell r="AE376">
            <v>260214</v>
          </cell>
          <cell r="AF376">
            <v>168024</v>
          </cell>
          <cell r="AG376">
            <v>198016</v>
          </cell>
          <cell r="AH376">
            <v>3013058</v>
          </cell>
          <cell r="AI376">
            <v>242872</v>
          </cell>
          <cell r="AJ376">
            <v>1185456</v>
          </cell>
          <cell r="AK376">
            <v>637949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292737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A376">
            <v>0</v>
          </cell>
          <cell r="BB376">
            <v>0</v>
          </cell>
          <cell r="BC376">
            <v>0</v>
          </cell>
          <cell r="BD376">
            <v>377812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90591</v>
          </cell>
          <cell r="BJ376">
            <v>260735</v>
          </cell>
          <cell r="BK376">
            <v>0</v>
          </cell>
          <cell r="BL376">
            <v>10985650</v>
          </cell>
          <cell r="BM376">
            <v>0</v>
          </cell>
          <cell r="BN376">
            <v>82488</v>
          </cell>
          <cell r="BO376">
            <v>0</v>
          </cell>
          <cell r="BP376">
            <v>0</v>
          </cell>
          <cell r="BQ376">
            <v>0</v>
          </cell>
          <cell r="BR376">
            <v>5748313.7999999998</v>
          </cell>
          <cell r="BS376">
            <v>0</v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18557</v>
          </cell>
          <cell r="CB376">
            <v>0</v>
          </cell>
          <cell r="CC376">
            <v>321</v>
          </cell>
          <cell r="CD376">
            <v>706</v>
          </cell>
          <cell r="CE376">
            <v>0</v>
          </cell>
          <cell r="CF376">
            <v>0</v>
          </cell>
          <cell r="CG376">
            <v>0</v>
          </cell>
          <cell r="CH376">
            <v>0</v>
          </cell>
          <cell r="CI376">
            <v>0</v>
          </cell>
          <cell r="CJ376">
            <v>0</v>
          </cell>
          <cell r="CK376">
            <v>0</v>
          </cell>
          <cell r="CL376">
            <v>0</v>
          </cell>
        </row>
        <row r="377">
          <cell r="A377" t="str">
            <v>5108010101.205</v>
          </cell>
          <cell r="B377" t="str">
            <v>หนี้สูญ-ลูกหนี้ค่ารักษา UC -OP นอก CUP (ต่างจังหวัด)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590431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27605</v>
          </cell>
          <cell r="Z377">
            <v>275406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15623</v>
          </cell>
          <cell r="AG377">
            <v>0</v>
          </cell>
          <cell r="AH377">
            <v>0</v>
          </cell>
          <cell r="AI377">
            <v>149164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A377">
            <v>0</v>
          </cell>
          <cell r="BB377">
            <v>0</v>
          </cell>
          <cell r="BC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0</v>
          </cell>
          <cell r="BI377">
            <v>0</v>
          </cell>
          <cell r="BJ377">
            <v>0</v>
          </cell>
          <cell r="BK377">
            <v>0</v>
          </cell>
          <cell r="BL377">
            <v>245718.79</v>
          </cell>
          <cell r="BM377">
            <v>0</v>
          </cell>
          <cell r="BN377">
            <v>65968</v>
          </cell>
          <cell r="BO377">
            <v>0</v>
          </cell>
          <cell r="BP377">
            <v>0</v>
          </cell>
          <cell r="BQ377">
            <v>0</v>
          </cell>
          <cell r="BR377">
            <v>721415.4</v>
          </cell>
          <cell r="BS377">
            <v>0</v>
          </cell>
          <cell r="BT377">
            <v>0</v>
          </cell>
          <cell r="BU377">
            <v>0</v>
          </cell>
          <cell r="BV377">
            <v>0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0</v>
          </cell>
          <cell r="CE377">
            <v>0</v>
          </cell>
          <cell r="CF377">
            <v>0</v>
          </cell>
          <cell r="CG377">
            <v>0</v>
          </cell>
          <cell r="CH377">
            <v>0</v>
          </cell>
          <cell r="CI377">
            <v>0</v>
          </cell>
          <cell r="CJ377">
            <v>0</v>
          </cell>
          <cell r="CK377">
            <v>0</v>
          </cell>
          <cell r="CL377">
            <v>0</v>
          </cell>
        </row>
        <row r="378">
          <cell r="A378" t="str">
            <v>5108010101.216</v>
          </cell>
          <cell r="B378" t="str">
            <v>หนี้สูญ-ลูกหนี้ค่ารักษา UC- OP -AE</v>
          </cell>
          <cell r="C378">
            <v>0</v>
          </cell>
          <cell r="D378">
            <v>0</v>
          </cell>
          <cell r="E378">
            <v>85805.65</v>
          </cell>
          <cell r="F378">
            <v>0</v>
          </cell>
          <cell r="G378">
            <v>3979.8</v>
          </cell>
          <cell r="H378">
            <v>0</v>
          </cell>
          <cell r="I378">
            <v>275564.11</v>
          </cell>
          <cell r="J378">
            <v>14453.02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7076.84</v>
          </cell>
          <cell r="P378">
            <v>1204.8</v>
          </cell>
          <cell r="Q378">
            <v>0</v>
          </cell>
          <cell r="R378">
            <v>0</v>
          </cell>
          <cell r="S378">
            <v>96996.56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20394</v>
          </cell>
          <cell r="Y378">
            <v>5801.11</v>
          </cell>
          <cell r="Z378">
            <v>118978</v>
          </cell>
          <cell r="AA378">
            <v>0</v>
          </cell>
          <cell r="AB378">
            <v>11981.7</v>
          </cell>
          <cell r="AC378">
            <v>0</v>
          </cell>
          <cell r="AD378">
            <v>0</v>
          </cell>
          <cell r="AE378">
            <v>1955.29</v>
          </cell>
          <cell r="AF378">
            <v>228533.05</v>
          </cell>
          <cell r="AG378">
            <v>41439.5</v>
          </cell>
          <cell r="AH378">
            <v>10048</v>
          </cell>
          <cell r="AI378">
            <v>685.4</v>
          </cell>
          <cell r="AJ378">
            <v>0</v>
          </cell>
          <cell r="AK378">
            <v>847</v>
          </cell>
          <cell r="AL378">
            <v>0</v>
          </cell>
          <cell r="AM378">
            <v>13909.95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266545.27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40989.97</v>
          </cell>
          <cell r="AZ378">
            <v>0</v>
          </cell>
          <cell r="BA378">
            <v>0</v>
          </cell>
          <cell r="BB378">
            <v>0</v>
          </cell>
          <cell r="BC378">
            <v>0</v>
          </cell>
          <cell r="BD378">
            <v>0</v>
          </cell>
          <cell r="BE378">
            <v>6802.82</v>
          </cell>
          <cell r="BF378">
            <v>0</v>
          </cell>
          <cell r="BG378">
            <v>55262.75</v>
          </cell>
          <cell r="BH378">
            <v>0</v>
          </cell>
          <cell r="BI378">
            <v>2779</v>
          </cell>
          <cell r="BJ378">
            <v>13399</v>
          </cell>
          <cell r="BK378">
            <v>0</v>
          </cell>
          <cell r="BL378">
            <v>303851.63</v>
          </cell>
          <cell r="BM378">
            <v>3496</v>
          </cell>
          <cell r="BN378">
            <v>130899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S378">
            <v>0</v>
          </cell>
          <cell r="BT378">
            <v>0</v>
          </cell>
          <cell r="BU378">
            <v>0</v>
          </cell>
          <cell r="BV378">
            <v>11925.6</v>
          </cell>
          <cell r="BW378">
            <v>0</v>
          </cell>
          <cell r="BX378">
            <v>6670</v>
          </cell>
          <cell r="BY378">
            <v>0</v>
          </cell>
          <cell r="BZ378">
            <v>0</v>
          </cell>
          <cell r="CA378">
            <v>62214.2</v>
          </cell>
          <cell r="CB378">
            <v>0</v>
          </cell>
          <cell r="CC378">
            <v>145086</v>
          </cell>
          <cell r="CD378">
            <v>79888.06</v>
          </cell>
          <cell r="CE378">
            <v>0</v>
          </cell>
          <cell r="CF378">
            <v>0</v>
          </cell>
          <cell r="CG378">
            <v>0</v>
          </cell>
          <cell r="CH378">
            <v>0</v>
          </cell>
          <cell r="CI378">
            <v>0</v>
          </cell>
          <cell r="CJ378">
            <v>0</v>
          </cell>
          <cell r="CK378">
            <v>36204.29</v>
          </cell>
          <cell r="CL378">
            <v>0</v>
          </cell>
        </row>
        <row r="379">
          <cell r="A379" t="str">
            <v>5108010101.218</v>
          </cell>
          <cell r="B379" t="str">
            <v>หนี้สูญ-ลูกหนี้ค่ารักษา UC- OP- HC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245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40.5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38505</v>
          </cell>
          <cell r="AA379">
            <v>0</v>
          </cell>
          <cell r="AB379">
            <v>3250</v>
          </cell>
          <cell r="AC379">
            <v>0</v>
          </cell>
          <cell r="AD379">
            <v>0</v>
          </cell>
          <cell r="AE379">
            <v>0</v>
          </cell>
          <cell r="AF379">
            <v>19400</v>
          </cell>
          <cell r="AG379">
            <v>2174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3934.8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74503.600000000006</v>
          </cell>
          <cell r="AZ379">
            <v>0</v>
          </cell>
          <cell r="BA379">
            <v>0</v>
          </cell>
          <cell r="BB379">
            <v>0</v>
          </cell>
          <cell r="BC379">
            <v>0</v>
          </cell>
          <cell r="BD379">
            <v>252216</v>
          </cell>
          <cell r="BE379">
            <v>1505</v>
          </cell>
          <cell r="BF379">
            <v>0</v>
          </cell>
          <cell r="BG379">
            <v>84326</v>
          </cell>
          <cell r="BH379">
            <v>0</v>
          </cell>
          <cell r="BI379">
            <v>0</v>
          </cell>
          <cell r="BJ379">
            <v>43940</v>
          </cell>
          <cell r="BK379">
            <v>0</v>
          </cell>
          <cell r="BL379">
            <v>0</v>
          </cell>
          <cell r="BM379">
            <v>0</v>
          </cell>
          <cell r="BN379">
            <v>0</v>
          </cell>
          <cell r="BO379">
            <v>0</v>
          </cell>
          <cell r="BP379">
            <v>6245</v>
          </cell>
          <cell r="BQ379">
            <v>0</v>
          </cell>
          <cell r="BR379">
            <v>0</v>
          </cell>
          <cell r="BS379">
            <v>0</v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0</v>
          </cell>
          <cell r="BZ379">
            <v>0</v>
          </cell>
          <cell r="CA379">
            <v>6500</v>
          </cell>
          <cell r="CB379">
            <v>0</v>
          </cell>
          <cell r="CC379">
            <v>21546</v>
          </cell>
          <cell r="CD379">
            <v>0</v>
          </cell>
          <cell r="CE379">
            <v>0</v>
          </cell>
          <cell r="CF379">
            <v>0</v>
          </cell>
          <cell r="CG379">
            <v>0</v>
          </cell>
          <cell r="CH379">
            <v>0</v>
          </cell>
          <cell r="CI379">
            <v>0</v>
          </cell>
          <cell r="CJ379">
            <v>0</v>
          </cell>
          <cell r="CK379">
            <v>0</v>
          </cell>
          <cell r="CL379">
            <v>0</v>
          </cell>
        </row>
        <row r="380">
          <cell r="A380" t="str">
            <v>5108010101.219</v>
          </cell>
          <cell r="B380" t="str">
            <v>หนี้สูญ-ลูกหนี้ค่ารักษา UC - IP -HC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24732.400000000001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14470.9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  <cell r="BA380">
            <v>0</v>
          </cell>
          <cell r="BB380">
            <v>0</v>
          </cell>
          <cell r="BC380">
            <v>0</v>
          </cell>
          <cell r="BD380">
            <v>41550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356011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S380">
            <v>0</v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</v>
          </cell>
          <cell r="CC380">
            <v>0</v>
          </cell>
          <cell r="CD380">
            <v>0</v>
          </cell>
          <cell r="CE380">
            <v>0</v>
          </cell>
          <cell r="CF380">
            <v>0</v>
          </cell>
          <cell r="CG380">
            <v>0</v>
          </cell>
          <cell r="CH380">
            <v>0</v>
          </cell>
          <cell r="CI380">
            <v>0</v>
          </cell>
          <cell r="CJ380">
            <v>0</v>
          </cell>
          <cell r="CK380">
            <v>0</v>
          </cell>
          <cell r="CL380">
            <v>0</v>
          </cell>
        </row>
        <row r="381">
          <cell r="A381" t="str">
            <v>5108010101.220</v>
          </cell>
          <cell r="B381" t="str">
            <v>หนี้สูญ-ลูกหนี้ค่ารักษา UC- OP- DMI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1000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174857.5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  <cell r="BA381">
            <v>0</v>
          </cell>
          <cell r="BB381">
            <v>0</v>
          </cell>
          <cell r="BC381">
            <v>0</v>
          </cell>
          <cell r="BD381">
            <v>92480</v>
          </cell>
          <cell r="BE381">
            <v>0</v>
          </cell>
          <cell r="BF381">
            <v>0</v>
          </cell>
          <cell r="BG381">
            <v>0</v>
          </cell>
          <cell r="BH381">
            <v>0</v>
          </cell>
          <cell r="BI381">
            <v>0</v>
          </cell>
          <cell r="BJ381">
            <v>0</v>
          </cell>
          <cell r="BK381">
            <v>0</v>
          </cell>
          <cell r="BL381">
            <v>568581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S381">
            <v>0</v>
          </cell>
          <cell r="BT381">
            <v>0</v>
          </cell>
          <cell r="BU381">
            <v>0</v>
          </cell>
          <cell r="BV381">
            <v>0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0</v>
          </cell>
          <cell r="CC381">
            <v>21545</v>
          </cell>
          <cell r="CD381">
            <v>0</v>
          </cell>
          <cell r="CE381">
            <v>0</v>
          </cell>
          <cell r="CF381">
            <v>0</v>
          </cell>
          <cell r="CG381">
            <v>0</v>
          </cell>
          <cell r="CH381">
            <v>0</v>
          </cell>
          <cell r="CI381">
            <v>0</v>
          </cell>
          <cell r="CJ381">
            <v>0</v>
          </cell>
          <cell r="CK381">
            <v>0</v>
          </cell>
          <cell r="CL381">
            <v>0</v>
          </cell>
        </row>
        <row r="382">
          <cell r="A382" t="str">
            <v>5108010101.221</v>
          </cell>
          <cell r="B382" t="str">
            <v>หนี้สูญ-ลูกหนี้ค่ารักษา UC -IP - DMI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3000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1985957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A382">
            <v>0</v>
          </cell>
          <cell r="BB382">
            <v>0</v>
          </cell>
          <cell r="BC382">
            <v>0</v>
          </cell>
          <cell r="BD382">
            <v>430636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0</v>
          </cell>
          <cell r="BL382">
            <v>889694.26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S382">
            <v>0</v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10256</v>
          </cell>
          <cell r="CB382">
            <v>0</v>
          </cell>
          <cell r="CC382">
            <v>14000</v>
          </cell>
          <cell r="CD382">
            <v>0</v>
          </cell>
          <cell r="CE382">
            <v>0</v>
          </cell>
          <cell r="CF382">
            <v>0</v>
          </cell>
          <cell r="CG382">
            <v>0</v>
          </cell>
          <cell r="CH382">
            <v>0</v>
          </cell>
          <cell r="CI382">
            <v>0</v>
          </cell>
          <cell r="CJ382">
            <v>0</v>
          </cell>
          <cell r="CK382">
            <v>0</v>
          </cell>
          <cell r="CL382">
            <v>0</v>
          </cell>
        </row>
        <row r="383">
          <cell r="A383" t="str">
            <v>5108010101.309</v>
          </cell>
          <cell r="B383" t="str">
            <v>หนี้สูญ-ลูกหนี้ค่ารักษาประกันสังคม-ค่าใช้จ่ายสูง/อุบัติเหตุ/ฉุกเฉิน OP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23459</v>
          </cell>
          <cell r="I383">
            <v>205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1150</v>
          </cell>
          <cell r="P383">
            <v>1392</v>
          </cell>
          <cell r="Q383">
            <v>3472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2019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54572</v>
          </cell>
          <cell r="AJ383">
            <v>0</v>
          </cell>
          <cell r="AK383">
            <v>241067.3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78578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0</v>
          </cell>
          <cell r="BD383">
            <v>38264</v>
          </cell>
          <cell r="BE383">
            <v>2620.5</v>
          </cell>
          <cell r="BF383">
            <v>0</v>
          </cell>
          <cell r="BG383">
            <v>99443.5</v>
          </cell>
          <cell r="BH383">
            <v>20052.5</v>
          </cell>
          <cell r="BI383">
            <v>0</v>
          </cell>
          <cell r="BJ383">
            <v>0</v>
          </cell>
          <cell r="BK383">
            <v>0</v>
          </cell>
          <cell r="BL383">
            <v>37726</v>
          </cell>
          <cell r="BM383">
            <v>0</v>
          </cell>
          <cell r="BN383">
            <v>285.8</v>
          </cell>
          <cell r="BO383">
            <v>0</v>
          </cell>
          <cell r="BP383">
            <v>0</v>
          </cell>
          <cell r="BQ383">
            <v>0</v>
          </cell>
          <cell r="BR383">
            <v>49833.58</v>
          </cell>
          <cell r="BS383">
            <v>0</v>
          </cell>
          <cell r="BT383">
            <v>0</v>
          </cell>
          <cell r="BU383">
            <v>0</v>
          </cell>
          <cell r="BV383">
            <v>3169</v>
          </cell>
          <cell r="BW383">
            <v>0</v>
          </cell>
          <cell r="BX383">
            <v>13300</v>
          </cell>
          <cell r="BY383">
            <v>0</v>
          </cell>
          <cell r="BZ383">
            <v>0</v>
          </cell>
          <cell r="CA383">
            <v>0</v>
          </cell>
          <cell r="CB383">
            <v>0</v>
          </cell>
          <cell r="CC383">
            <v>9714</v>
          </cell>
          <cell r="CD383">
            <v>0</v>
          </cell>
          <cell r="CE383">
            <v>0</v>
          </cell>
          <cell r="CF383">
            <v>0</v>
          </cell>
          <cell r="CG383">
            <v>0</v>
          </cell>
          <cell r="CH383">
            <v>0</v>
          </cell>
          <cell r="CI383">
            <v>0</v>
          </cell>
          <cell r="CJ383">
            <v>0</v>
          </cell>
          <cell r="CK383">
            <v>0</v>
          </cell>
          <cell r="CL383">
            <v>0</v>
          </cell>
        </row>
        <row r="384">
          <cell r="A384" t="str">
            <v>5108010101.602</v>
          </cell>
          <cell r="B384" t="str">
            <v>หนี้สูญ-ลูกหนี้ค่ารักษา-พรบ.รถ OP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175398</v>
          </cell>
          <cell r="I384">
            <v>0</v>
          </cell>
          <cell r="J384">
            <v>0</v>
          </cell>
          <cell r="K384">
            <v>0</v>
          </cell>
          <cell r="L384">
            <v>4438</v>
          </cell>
          <cell r="M384">
            <v>193532</v>
          </cell>
          <cell r="N384">
            <v>0</v>
          </cell>
          <cell r="O384">
            <v>12594</v>
          </cell>
          <cell r="P384">
            <v>817</v>
          </cell>
          <cell r="Q384">
            <v>305</v>
          </cell>
          <cell r="R384">
            <v>0</v>
          </cell>
          <cell r="S384">
            <v>0</v>
          </cell>
          <cell r="T384">
            <v>30817</v>
          </cell>
          <cell r="U384">
            <v>0</v>
          </cell>
          <cell r="V384">
            <v>0</v>
          </cell>
          <cell r="W384">
            <v>0</v>
          </cell>
          <cell r="X384">
            <v>50</v>
          </cell>
          <cell r="Y384">
            <v>45814</v>
          </cell>
          <cell r="Z384">
            <v>210049</v>
          </cell>
          <cell r="AA384">
            <v>0</v>
          </cell>
          <cell r="AB384">
            <v>12117</v>
          </cell>
          <cell r="AC384">
            <v>0</v>
          </cell>
          <cell r="AD384">
            <v>5995</v>
          </cell>
          <cell r="AE384">
            <v>64</v>
          </cell>
          <cell r="AF384">
            <v>9842</v>
          </cell>
          <cell r="AG384">
            <v>0</v>
          </cell>
          <cell r="AH384">
            <v>2169</v>
          </cell>
          <cell r="AI384">
            <v>200960</v>
          </cell>
          <cell r="AJ384">
            <v>5880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1994</v>
          </cell>
          <cell r="AT384">
            <v>0</v>
          </cell>
          <cell r="AU384">
            <v>0</v>
          </cell>
          <cell r="AV384">
            <v>4598</v>
          </cell>
          <cell r="AW384">
            <v>19371</v>
          </cell>
          <cell r="AX384">
            <v>0</v>
          </cell>
          <cell r="AY384">
            <v>4453</v>
          </cell>
          <cell r="AZ384">
            <v>111515</v>
          </cell>
          <cell r="BA384">
            <v>0</v>
          </cell>
          <cell r="BB384">
            <v>0</v>
          </cell>
          <cell r="BC384">
            <v>0</v>
          </cell>
          <cell r="BD384">
            <v>0</v>
          </cell>
          <cell r="BE384">
            <v>642.5</v>
          </cell>
          <cell r="BF384">
            <v>0</v>
          </cell>
          <cell r="BG384">
            <v>900</v>
          </cell>
          <cell r="BH384">
            <v>0</v>
          </cell>
          <cell r="BI384">
            <v>0</v>
          </cell>
          <cell r="BJ384">
            <v>1625</v>
          </cell>
          <cell r="BK384">
            <v>0</v>
          </cell>
          <cell r="BL384">
            <v>37684</v>
          </cell>
          <cell r="BM384">
            <v>260</v>
          </cell>
          <cell r="BN384">
            <v>394</v>
          </cell>
          <cell r="BO384">
            <v>1302</v>
          </cell>
          <cell r="BP384">
            <v>28384</v>
          </cell>
          <cell r="BQ384">
            <v>0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109464</v>
          </cell>
          <cell r="BY384">
            <v>0</v>
          </cell>
          <cell r="BZ384">
            <v>0</v>
          </cell>
          <cell r="CA384">
            <v>74116</v>
          </cell>
          <cell r="CB384">
            <v>0</v>
          </cell>
          <cell r="CC384">
            <v>91</v>
          </cell>
          <cell r="CD384">
            <v>76163</v>
          </cell>
          <cell r="CE384">
            <v>0</v>
          </cell>
          <cell r="CF384">
            <v>0</v>
          </cell>
          <cell r="CG384">
            <v>151998</v>
          </cell>
          <cell r="CH384">
            <v>0</v>
          </cell>
          <cell r="CI384">
            <v>0</v>
          </cell>
          <cell r="CJ384">
            <v>0</v>
          </cell>
          <cell r="CK384">
            <v>42760</v>
          </cell>
          <cell r="CL384">
            <v>0</v>
          </cell>
        </row>
        <row r="385">
          <cell r="A385" t="str">
            <v>5108010101.603</v>
          </cell>
          <cell r="B385" t="str">
            <v>หนี้สูญ-ลูกหนี้ค่ารักษา-พรบ.รถ IP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44743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127873</v>
          </cell>
          <cell r="N385">
            <v>0</v>
          </cell>
          <cell r="O385">
            <v>94639</v>
          </cell>
          <cell r="P385">
            <v>0</v>
          </cell>
          <cell r="Q385">
            <v>50</v>
          </cell>
          <cell r="R385">
            <v>0</v>
          </cell>
          <cell r="S385">
            <v>0</v>
          </cell>
          <cell r="T385">
            <v>5337</v>
          </cell>
          <cell r="U385">
            <v>0</v>
          </cell>
          <cell r="V385">
            <v>0</v>
          </cell>
          <cell r="W385">
            <v>700</v>
          </cell>
          <cell r="X385">
            <v>1230</v>
          </cell>
          <cell r="Y385">
            <v>0</v>
          </cell>
          <cell r="Z385">
            <v>133004</v>
          </cell>
          <cell r="AA385">
            <v>0</v>
          </cell>
          <cell r="AB385">
            <v>9811</v>
          </cell>
          <cell r="AC385">
            <v>0</v>
          </cell>
          <cell r="AD385">
            <v>60</v>
          </cell>
          <cell r="AE385">
            <v>32</v>
          </cell>
          <cell r="AF385">
            <v>16667</v>
          </cell>
          <cell r="AG385">
            <v>0</v>
          </cell>
          <cell r="AH385">
            <v>150</v>
          </cell>
          <cell r="AI385">
            <v>152312</v>
          </cell>
          <cell r="AJ385">
            <v>2160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740</v>
          </cell>
          <cell r="AT385">
            <v>0</v>
          </cell>
          <cell r="AU385">
            <v>0</v>
          </cell>
          <cell r="AV385">
            <v>470</v>
          </cell>
          <cell r="AW385">
            <v>14335</v>
          </cell>
          <cell r="AX385">
            <v>0</v>
          </cell>
          <cell r="AY385">
            <v>21011</v>
          </cell>
          <cell r="AZ385">
            <v>49801</v>
          </cell>
          <cell r="BA385">
            <v>0</v>
          </cell>
          <cell r="BB385">
            <v>0</v>
          </cell>
          <cell r="BC385">
            <v>0</v>
          </cell>
          <cell r="BD385">
            <v>0</v>
          </cell>
          <cell r="BE385">
            <v>33808.5</v>
          </cell>
          <cell r="BF385">
            <v>0</v>
          </cell>
          <cell r="BG385">
            <v>0</v>
          </cell>
          <cell r="BH385">
            <v>0</v>
          </cell>
          <cell r="BI385">
            <v>0</v>
          </cell>
          <cell r="BJ385">
            <v>300</v>
          </cell>
          <cell r="BK385">
            <v>0</v>
          </cell>
          <cell r="BL385">
            <v>357630</v>
          </cell>
          <cell r="BM385">
            <v>70</v>
          </cell>
          <cell r="BN385">
            <v>7359</v>
          </cell>
          <cell r="BO385">
            <v>0</v>
          </cell>
          <cell r="BP385">
            <v>8906</v>
          </cell>
          <cell r="BQ385">
            <v>0</v>
          </cell>
          <cell r="BR385">
            <v>132301</v>
          </cell>
          <cell r="BS385">
            <v>0</v>
          </cell>
          <cell r="BT385">
            <v>1605</v>
          </cell>
          <cell r="BU385">
            <v>0</v>
          </cell>
          <cell r="BV385">
            <v>0</v>
          </cell>
          <cell r="BW385">
            <v>0</v>
          </cell>
          <cell r="BX385">
            <v>112654</v>
          </cell>
          <cell r="BY385">
            <v>0</v>
          </cell>
          <cell r="BZ385">
            <v>0</v>
          </cell>
          <cell r="CA385">
            <v>81659</v>
          </cell>
          <cell r="CB385">
            <v>0</v>
          </cell>
          <cell r="CC385">
            <v>220</v>
          </cell>
          <cell r="CD385">
            <v>7806</v>
          </cell>
          <cell r="CE385">
            <v>0</v>
          </cell>
          <cell r="CF385">
            <v>0</v>
          </cell>
          <cell r="CG385">
            <v>0</v>
          </cell>
          <cell r="CH385">
            <v>0</v>
          </cell>
          <cell r="CI385">
            <v>0</v>
          </cell>
          <cell r="CJ385">
            <v>0</v>
          </cell>
          <cell r="CK385">
            <v>0</v>
          </cell>
          <cell r="CL385">
            <v>0</v>
          </cell>
        </row>
        <row r="386">
          <cell r="A386" t="str">
            <v>5108010107.102</v>
          </cell>
          <cell r="B386" t="str">
            <v>หนี้สงสัยจะสูญ-ลูกหนี้ค่าสิ่งส่งตรวจ -หน่วยงานภาครัฐ</v>
          </cell>
          <cell r="C386">
            <v>282038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232311.5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696707.76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192</v>
          </cell>
          <cell r="AH386">
            <v>11539.5</v>
          </cell>
          <cell r="AI386">
            <v>0</v>
          </cell>
          <cell r="AJ386">
            <v>0</v>
          </cell>
          <cell r="AK386">
            <v>116782.8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54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23202.799999999999</v>
          </cell>
          <cell r="AX386">
            <v>0</v>
          </cell>
          <cell r="AY386">
            <v>0</v>
          </cell>
          <cell r="AZ386">
            <v>0</v>
          </cell>
          <cell r="BA386">
            <v>128871.1</v>
          </cell>
          <cell r="BB386">
            <v>0</v>
          </cell>
          <cell r="BC386">
            <v>65313</v>
          </cell>
          <cell r="BD386">
            <v>140874.6</v>
          </cell>
          <cell r="BE386">
            <v>0</v>
          </cell>
          <cell r="BF386">
            <v>0</v>
          </cell>
          <cell r="BG386">
            <v>62912.5</v>
          </cell>
          <cell r="BH386">
            <v>0</v>
          </cell>
          <cell r="BI386">
            <v>0</v>
          </cell>
          <cell r="BJ386">
            <v>0</v>
          </cell>
          <cell r="BK386">
            <v>0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619492.66</v>
          </cell>
          <cell r="BS386">
            <v>0</v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3313.2</v>
          </cell>
          <cell r="BY386">
            <v>0</v>
          </cell>
          <cell r="BZ386">
            <v>0</v>
          </cell>
          <cell r="CA386">
            <v>0</v>
          </cell>
          <cell r="CB386">
            <v>0</v>
          </cell>
          <cell r="CC386">
            <v>0</v>
          </cell>
          <cell r="CD386">
            <v>0</v>
          </cell>
          <cell r="CE386">
            <v>395</v>
          </cell>
          <cell r="CF386">
            <v>0</v>
          </cell>
          <cell r="CG386">
            <v>0</v>
          </cell>
          <cell r="CH386">
            <v>0</v>
          </cell>
          <cell r="CI386">
            <v>0</v>
          </cell>
          <cell r="CJ386">
            <v>0</v>
          </cell>
          <cell r="CK386">
            <v>0</v>
          </cell>
          <cell r="CL386">
            <v>0</v>
          </cell>
        </row>
        <row r="387">
          <cell r="A387" t="str">
            <v>5108010107.104</v>
          </cell>
          <cell r="B387" t="str">
            <v>หนี้สงสัยจะสูญ-ลูกหนี้ค่าวัสดุ/อุปกรณ์/น้ำยา-หน่วยงานภาครัฐ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106383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  <cell r="BA387">
            <v>0</v>
          </cell>
          <cell r="BB387">
            <v>0</v>
          </cell>
          <cell r="BC387">
            <v>0</v>
          </cell>
          <cell r="BD387">
            <v>1027675.97</v>
          </cell>
          <cell r="BE387">
            <v>0</v>
          </cell>
          <cell r="BF387">
            <v>0</v>
          </cell>
          <cell r="BG387">
            <v>681127.94</v>
          </cell>
          <cell r="BH387">
            <v>0</v>
          </cell>
          <cell r="BI387">
            <v>3565</v>
          </cell>
          <cell r="BJ387">
            <v>0</v>
          </cell>
          <cell r="BK387">
            <v>0</v>
          </cell>
          <cell r="BL387">
            <v>0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404335.01</v>
          </cell>
          <cell r="BS387">
            <v>0</v>
          </cell>
          <cell r="BT387">
            <v>0</v>
          </cell>
          <cell r="BU387">
            <v>47634.47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</v>
          </cell>
          <cell r="CC387">
            <v>0</v>
          </cell>
          <cell r="CD387">
            <v>0</v>
          </cell>
          <cell r="CE387">
            <v>0</v>
          </cell>
          <cell r="CF387">
            <v>0</v>
          </cell>
          <cell r="CG387">
            <v>0</v>
          </cell>
          <cell r="CH387">
            <v>0</v>
          </cell>
          <cell r="CI387">
            <v>0</v>
          </cell>
          <cell r="CJ387">
            <v>0</v>
          </cell>
          <cell r="CK387">
            <v>0</v>
          </cell>
          <cell r="CL387">
            <v>0</v>
          </cell>
        </row>
        <row r="388">
          <cell r="A388" t="str">
            <v>5108010107.114</v>
          </cell>
          <cell r="B388" t="str">
            <v>หนี้สงสัยจะสูญ-ลูกหนี้ค่ารักษา-ชำระเงิน OP</v>
          </cell>
          <cell r="C388">
            <v>6010612</v>
          </cell>
          <cell r="D388">
            <v>142243.5</v>
          </cell>
          <cell r="E388">
            <v>127625.85</v>
          </cell>
          <cell r="F388">
            <v>209533.9</v>
          </cell>
          <cell r="G388">
            <v>42674.95</v>
          </cell>
          <cell r="H388">
            <v>154484.25</v>
          </cell>
          <cell r="I388">
            <v>45118.35</v>
          </cell>
          <cell r="J388">
            <v>1378901.25</v>
          </cell>
          <cell r="K388">
            <v>56586.75</v>
          </cell>
          <cell r="L388">
            <v>-394735.05</v>
          </cell>
          <cell r="M388">
            <v>1228334.8</v>
          </cell>
          <cell r="N388">
            <v>0</v>
          </cell>
          <cell r="O388">
            <v>2449264.35</v>
          </cell>
          <cell r="P388">
            <v>597854</v>
          </cell>
          <cell r="Q388">
            <v>965043.25</v>
          </cell>
          <cell r="R388">
            <v>1514918.45</v>
          </cell>
          <cell r="S388">
            <v>821186.65</v>
          </cell>
          <cell r="T388">
            <v>791596.05</v>
          </cell>
          <cell r="U388">
            <v>459093.68</v>
          </cell>
          <cell r="V388">
            <v>117909.6</v>
          </cell>
          <cell r="W388">
            <v>1191496.6499999999</v>
          </cell>
          <cell r="X388">
            <v>184343.7</v>
          </cell>
          <cell r="Y388">
            <v>816269.87</v>
          </cell>
          <cell r="Z388">
            <v>741820.8</v>
          </cell>
          <cell r="AA388">
            <v>63170.25</v>
          </cell>
          <cell r="AB388">
            <v>224938.15</v>
          </cell>
          <cell r="AC388">
            <v>718310.39</v>
          </cell>
          <cell r="AD388">
            <v>1472515.2</v>
          </cell>
          <cell r="AE388">
            <v>270123.95</v>
          </cell>
          <cell r="AF388">
            <v>0</v>
          </cell>
          <cell r="AG388">
            <v>138857.70000000001</v>
          </cell>
          <cell r="AH388">
            <v>276658.2</v>
          </cell>
          <cell r="AI388">
            <v>47738.45</v>
          </cell>
          <cell r="AJ388">
            <v>434527.15</v>
          </cell>
          <cell r="AK388">
            <v>0</v>
          </cell>
          <cell r="AL388">
            <v>0</v>
          </cell>
          <cell r="AM388">
            <v>21115.65</v>
          </cell>
          <cell r="AN388">
            <v>1177947.75</v>
          </cell>
          <cell r="AO388">
            <v>96158.05</v>
          </cell>
          <cell r="AP388">
            <v>0</v>
          </cell>
          <cell r="AQ388">
            <v>0</v>
          </cell>
          <cell r="AR388">
            <v>0</v>
          </cell>
          <cell r="AS388">
            <v>439239.15</v>
          </cell>
          <cell r="AT388">
            <v>0</v>
          </cell>
          <cell r="AU388">
            <v>39642.550000000003</v>
          </cell>
          <cell r="AV388">
            <v>0</v>
          </cell>
          <cell r="AW388">
            <v>0</v>
          </cell>
          <cell r="AX388">
            <v>157187.95000000001</v>
          </cell>
          <cell r="AY388">
            <v>0</v>
          </cell>
          <cell r="AZ388">
            <v>5645.25</v>
          </cell>
          <cell r="BA388">
            <v>3246924.25</v>
          </cell>
          <cell r="BB388">
            <v>47963.75</v>
          </cell>
          <cell r="BC388">
            <v>5749236.5599999996</v>
          </cell>
          <cell r="BD388">
            <v>1375645.6</v>
          </cell>
          <cell r="BE388">
            <v>124787.25</v>
          </cell>
          <cell r="BF388">
            <v>5857.66</v>
          </cell>
          <cell r="BG388">
            <v>0</v>
          </cell>
          <cell r="BH388">
            <v>36983.35</v>
          </cell>
          <cell r="BI388">
            <v>2299</v>
          </cell>
          <cell r="BJ388">
            <v>304680.2</v>
          </cell>
          <cell r="BK388">
            <v>414956.2</v>
          </cell>
          <cell r="BL388">
            <v>286865.90000000002</v>
          </cell>
          <cell r="BM388">
            <v>515755</v>
          </cell>
          <cell r="BN388">
            <v>15828.9</v>
          </cell>
          <cell r="BO388">
            <v>0</v>
          </cell>
          <cell r="BP388">
            <v>183520.05</v>
          </cell>
          <cell r="BQ388">
            <v>565.25</v>
          </cell>
          <cell r="BR388">
            <v>153183.70000000001</v>
          </cell>
          <cell r="BS388">
            <v>270033.7</v>
          </cell>
          <cell r="BT388">
            <v>402249.95</v>
          </cell>
          <cell r="BU388">
            <v>1601475.4</v>
          </cell>
          <cell r="BV388">
            <v>0</v>
          </cell>
          <cell r="BW388">
            <v>271144.25</v>
          </cell>
          <cell r="BX388">
            <v>32438.7</v>
          </cell>
          <cell r="BY388">
            <v>7419.5</v>
          </cell>
          <cell r="BZ388">
            <v>0</v>
          </cell>
          <cell r="CA388">
            <v>432667.05</v>
          </cell>
          <cell r="CB388">
            <v>355239.2</v>
          </cell>
          <cell r="CC388">
            <v>361496.85</v>
          </cell>
          <cell r="CD388">
            <v>545245.85</v>
          </cell>
          <cell r="CE388">
            <v>179343.85</v>
          </cell>
          <cell r="CF388">
            <v>1679.6</v>
          </cell>
          <cell r="CG388">
            <v>0</v>
          </cell>
          <cell r="CH388">
            <v>258184.35</v>
          </cell>
          <cell r="CI388">
            <v>59840.5</v>
          </cell>
          <cell r="CJ388">
            <v>1462475.6</v>
          </cell>
          <cell r="CK388">
            <v>74054.399999999994</v>
          </cell>
          <cell r="CL388">
            <v>214417.85</v>
          </cell>
        </row>
        <row r="389">
          <cell r="A389" t="str">
            <v>5108010107.115</v>
          </cell>
          <cell r="B389" t="str">
            <v>หนี้สงสัยจะสูญ-ลูกหนี้ค่ารักษา-ชำระเงิน  IP</v>
          </cell>
          <cell r="C389">
            <v>507155.69</v>
          </cell>
          <cell r="D389">
            <v>23507.75</v>
          </cell>
          <cell r="E389">
            <v>45981.9</v>
          </cell>
          <cell r="F389">
            <v>177934.05</v>
          </cell>
          <cell r="G389">
            <v>0</v>
          </cell>
          <cell r="H389">
            <v>20693.7</v>
          </cell>
          <cell r="I389">
            <v>9098.15</v>
          </cell>
          <cell r="J389">
            <v>403048.9</v>
          </cell>
          <cell r="K389">
            <v>27427.45</v>
          </cell>
          <cell r="L389">
            <v>-157948.35</v>
          </cell>
          <cell r="M389">
            <v>462616.75</v>
          </cell>
          <cell r="N389">
            <v>0</v>
          </cell>
          <cell r="O389">
            <v>4204709.5</v>
          </cell>
          <cell r="P389">
            <v>269941.55</v>
          </cell>
          <cell r="Q389">
            <v>150007.85</v>
          </cell>
          <cell r="R389">
            <v>177097.1</v>
          </cell>
          <cell r="S389">
            <v>415074.95</v>
          </cell>
          <cell r="T389">
            <v>419257.8</v>
          </cell>
          <cell r="U389">
            <v>72009.649999999994</v>
          </cell>
          <cell r="V389">
            <v>82157.899999999994</v>
          </cell>
          <cell r="W389">
            <v>1453936.68</v>
          </cell>
          <cell r="X389">
            <v>78788.25</v>
          </cell>
          <cell r="Y389">
            <v>467026.65</v>
          </cell>
          <cell r="Z389">
            <v>298707.55</v>
          </cell>
          <cell r="AA389">
            <v>7904</v>
          </cell>
          <cell r="AB389">
            <v>16539.5</v>
          </cell>
          <cell r="AC389">
            <v>234456.2</v>
          </cell>
          <cell r="AD389">
            <v>217543.35</v>
          </cell>
          <cell r="AE389">
            <v>16732.349999999999</v>
          </cell>
          <cell r="AF389">
            <v>0</v>
          </cell>
          <cell r="AG389">
            <v>150394.5</v>
          </cell>
          <cell r="AH389">
            <v>215374.5</v>
          </cell>
          <cell r="AI389">
            <v>15032.28</v>
          </cell>
          <cell r="AJ389">
            <v>97895.6</v>
          </cell>
          <cell r="AK389">
            <v>0</v>
          </cell>
          <cell r="AL389">
            <v>0</v>
          </cell>
          <cell r="AM389">
            <v>22149.25</v>
          </cell>
          <cell r="AN389">
            <v>513371.45</v>
          </cell>
          <cell r="AO389">
            <v>396027.45</v>
          </cell>
          <cell r="AP389">
            <v>0</v>
          </cell>
          <cell r="AQ389">
            <v>0</v>
          </cell>
          <cell r="AR389">
            <v>0</v>
          </cell>
          <cell r="AS389">
            <v>45888.800000000003</v>
          </cell>
          <cell r="AT389">
            <v>0</v>
          </cell>
          <cell r="AU389">
            <v>28425.9</v>
          </cell>
          <cell r="AV389">
            <v>0</v>
          </cell>
          <cell r="AW389">
            <v>0</v>
          </cell>
          <cell r="AX389">
            <v>4286.3999999999996</v>
          </cell>
          <cell r="AY389">
            <v>0</v>
          </cell>
          <cell r="AZ389">
            <v>0</v>
          </cell>
          <cell r="BA389">
            <v>1511203</v>
          </cell>
          <cell r="BB389">
            <v>20111.5</v>
          </cell>
          <cell r="BC389">
            <v>3433257.66</v>
          </cell>
          <cell r="BD389">
            <v>824972.62</v>
          </cell>
          <cell r="BE389">
            <v>4279.75</v>
          </cell>
          <cell r="BF389">
            <v>4288.3</v>
          </cell>
          <cell r="BG389">
            <v>161052.46</v>
          </cell>
          <cell r="BH389">
            <v>12148.4</v>
          </cell>
          <cell r="BI389">
            <v>0</v>
          </cell>
          <cell r="BJ389">
            <v>95303</v>
          </cell>
          <cell r="BK389">
            <v>0</v>
          </cell>
          <cell r="BL389">
            <v>0</v>
          </cell>
          <cell r="BM389">
            <v>45900.2</v>
          </cell>
          <cell r="BN389">
            <v>27112.05</v>
          </cell>
          <cell r="BO389">
            <v>0</v>
          </cell>
          <cell r="BP389">
            <v>11839.85</v>
          </cell>
          <cell r="BQ389">
            <v>0</v>
          </cell>
          <cell r="BR389">
            <v>13413.05</v>
          </cell>
          <cell r="BS389">
            <v>122391.35</v>
          </cell>
          <cell r="BT389">
            <v>327743.34999999998</v>
          </cell>
          <cell r="BU389">
            <v>1600699.65</v>
          </cell>
          <cell r="BV389">
            <v>109401.05</v>
          </cell>
          <cell r="BW389">
            <v>12222.7</v>
          </cell>
          <cell r="BX389">
            <v>68990.899999999994</v>
          </cell>
          <cell r="BY389">
            <v>0</v>
          </cell>
          <cell r="BZ389">
            <v>0</v>
          </cell>
          <cell r="CA389">
            <v>112119</v>
          </cell>
          <cell r="CB389">
            <v>205435.6</v>
          </cell>
          <cell r="CC389">
            <v>116130.85</v>
          </cell>
          <cell r="CD389">
            <v>177200.65</v>
          </cell>
          <cell r="CE389">
            <v>154053.9</v>
          </cell>
          <cell r="CF389">
            <v>0</v>
          </cell>
          <cell r="CG389">
            <v>0</v>
          </cell>
          <cell r="CH389">
            <v>0</v>
          </cell>
          <cell r="CI389">
            <v>20961.75</v>
          </cell>
          <cell r="CJ389">
            <v>569599.1</v>
          </cell>
          <cell r="CK389">
            <v>34801.35</v>
          </cell>
          <cell r="CL389">
            <v>6561.65</v>
          </cell>
        </row>
        <row r="390">
          <cell r="A390" t="str">
            <v>5108010107.202</v>
          </cell>
          <cell r="B390" t="str">
            <v>หนี้สงสัยจะสูญ-ลูกหนี้ค่ารักษา IP-UC</v>
          </cell>
          <cell r="C390">
            <v>3379346.7</v>
          </cell>
          <cell r="D390">
            <v>0</v>
          </cell>
          <cell r="E390">
            <v>217701.45</v>
          </cell>
          <cell r="F390">
            <v>111720.74</v>
          </cell>
          <cell r="G390">
            <v>116928</v>
          </cell>
          <cell r="H390">
            <v>99481.82</v>
          </cell>
          <cell r="I390">
            <v>152579.54999999999</v>
          </cell>
          <cell r="J390">
            <v>1003805.25</v>
          </cell>
          <cell r="K390">
            <v>387492.79</v>
          </cell>
          <cell r="L390">
            <v>535074.21</v>
          </cell>
          <cell r="M390">
            <v>0</v>
          </cell>
          <cell r="N390">
            <v>0</v>
          </cell>
          <cell r="O390">
            <v>3386745.29</v>
          </cell>
          <cell r="P390">
            <v>448415.24</v>
          </cell>
          <cell r="Q390">
            <v>1000366.36</v>
          </cell>
          <cell r="R390">
            <v>0</v>
          </cell>
          <cell r="S390">
            <v>347844.43</v>
          </cell>
          <cell r="T390">
            <v>0</v>
          </cell>
          <cell r="U390">
            <v>0</v>
          </cell>
          <cell r="V390">
            <v>0</v>
          </cell>
          <cell r="W390">
            <v>12358740.869999999</v>
          </cell>
          <cell r="X390">
            <v>127217.85</v>
          </cell>
          <cell r="Y390">
            <v>0</v>
          </cell>
          <cell r="Z390">
            <v>329406.99</v>
          </cell>
          <cell r="AA390">
            <v>56043.199999999997</v>
          </cell>
          <cell r="AB390">
            <v>203611.78</v>
          </cell>
          <cell r="AC390">
            <v>0</v>
          </cell>
          <cell r="AD390">
            <v>961278.2</v>
          </cell>
          <cell r="AE390">
            <v>197435.49</v>
          </cell>
          <cell r="AF390">
            <v>205122</v>
          </cell>
          <cell r="AG390">
            <v>445216.85</v>
          </cell>
          <cell r="AH390">
            <v>305962.51</v>
          </cell>
          <cell r="AI390">
            <v>223660.24</v>
          </cell>
          <cell r="AJ390">
            <v>163284.91</v>
          </cell>
          <cell r="AK390">
            <v>5594888.0599999996</v>
          </cell>
          <cell r="AL390">
            <v>434206.11</v>
          </cell>
          <cell r="AM390">
            <v>173213.39</v>
          </cell>
          <cell r="AN390">
            <v>1011288.93</v>
          </cell>
          <cell r="AO390">
            <v>0</v>
          </cell>
          <cell r="AP390">
            <v>267278.90999999997</v>
          </cell>
          <cell r="AQ390">
            <v>46846.82</v>
          </cell>
          <cell r="AR390">
            <v>0</v>
          </cell>
          <cell r="AS390">
            <v>0</v>
          </cell>
          <cell r="AT390">
            <v>72377.47</v>
          </cell>
          <cell r="AU390">
            <v>379394.7</v>
          </cell>
          <cell r="AV390">
            <v>174867.38</v>
          </cell>
          <cell r="AW390">
            <v>244970.32</v>
          </cell>
          <cell r="AX390">
            <v>203991.87</v>
          </cell>
          <cell r="AY390">
            <v>198275.99</v>
          </cell>
          <cell r="AZ390">
            <v>158110.98000000001</v>
          </cell>
          <cell r="BA390">
            <v>0</v>
          </cell>
          <cell r="BB390">
            <v>189826.05</v>
          </cell>
          <cell r="BC390">
            <v>5753094.6100000003</v>
          </cell>
          <cell r="BD390">
            <v>0</v>
          </cell>
          <cell r="BE390">
            <v>107837.36</v>
          </cell>
          <cell r="BF390">
            <v>0</v>
          </cell>
          <cell r="BG390">
            <v>2326197.14</v>
          </cell>
          <cell r="BH390">
            <v>0</v>
          </cell>
          <cell r="BI390">
            <v>0</v>
          </cell>
          <cell r="BJ390">
            <v>0</v>
          </cell>
          <cell r="BK390">
            <v>0</v>
          </cell>
          <cell r="BL390">
            <v>5728096.0999999996</v>
          </cell>
          <cell r="BM390">
            <v>460343.16</v>
          </cell>
          <cell r="BN390">
            <v>332109.49</v>
          </cell>
          <cell r="BO390">
            <v>656632.66</v>
          </cell>
          <cell r="BP390">
            <v>406535.54</v>
          </cell>
          <cell r="BQ390">
            <v>202351.8</v>
          </cell>
          <cell r="BR390">
            <v>27721050.190000001</v>
          </cell>
          <cell r="BS390">
            <v>321738.2</v>
          </cell>
          <cell r="BT390">
            <v>381243.02</v>
          </cell>
          <cell r="BU390">
            <v>2943749.98</v>
          </cell>
          <cell r="BV390">
            <v>47820.1</v>
          </cell>
          <cell r="BW390">
            <v>0</v>
          </cell>
          <cell r="BX390">
            <v>616840.16</v>
          </cell>
          <cell r="BY390">
            <v>172763.04</v>
          </cell>
          <cell r="BZ390">
            <v>84443.14</v>
          </cell>
          <cell r="CA390">
            <v>227216.58</v>
          </cell>
          <cell r="CB390">
            <v>358600.13</v>
          </cell>
          <cell r="CC390">
            <v>616640.73</v>
          </cell>
          <cell r="CD390">
            <v>396069.95</v>
          </cell>
          <cell r="CE390">
            <v>681580.16</v>
          </cell>
          <cell r="CF390">
            <v>0</v>
          </cell>
          <cell r="CG390">
            <v>107833.23</v>
          </cell>
          <cell r="CH390">
            <v>131013.62</v>
          </cell>
          <cell r="CI390">
            <v>0</v>
          </cell>
          <cell r="CJ390">
            <v>0</v>
          </cell>
          <cell r="CK390">
            <v>45997.599999999999</v>
          </cell>
          <cell r="CL390">
            <v>0</v>
          </cell>
        </row>
        <row r="391">
          <cell r="A391" t="str">
            <v>5108010107.216</v>
          </cell>
          <cell r="B391" t="str">
            <v>หนี้สงสัยจะสูญ-ลูกหนี้ค่ารักษา UC-OP - AE</v>
          </cell>
          <cell r="C391">
            <v>2322.2399999999998</v>
          </cell>
          <cell r="D391">
            <v>2633.4</v>
          </cell>
          <cell r="E391">
            <v>2760.9</v>
          </cell>
          <cell r="F391">
            <v>19248.88</v>
          </cell>
          <cell r="G391">
            <v>2465.94</v>
          </cell>
          <cell r="H391">
            <v>49330.38</v>
          </cell>
          <cell r="I391">
            <v>1081</v>
          </cell>
          <cell r="J391">
            <v>21660.65</v>
          </cell>
          <cell r="K391">
            <v>10458.83</v>
          </cell>
          <cell r="L391">
            <v>20300.52</v>
          </cell>
          <cell r="M391">
            <v>109798.24</v>
          </cell>
          <cell r="N391">
            <v>0</v>
          </cell>
          <cell r="O391">
            <v>19525.98</v>
          </cell>
          <cell r="P391">
            <v>15453.09</v>
          </cell>
          <cell r="Q391">
            <v>3906.2</v>
          </cell>
          <cell r="R391">
            <v>870285.28</v>
          </cell>
          <cell r="S391">
            <v>-47018.66</v>
          </cell>
          <cell r="T391">
            <v>6274.16</v>
          </cell>
          <cell r="U391">
            <v>5151.99</v>
          </cell>
          <cell r="V391">
            <v>19746.96</v>
          </cell>
          <cell r="W391">
            <v>17300.11</v>
          </cell>
          <cell r="X391">
            <v>3543.93</v>
          </cell>
          <cell r="Y391">
            <v>30918.58</v>
          </cell>
          <cell r="Z391">
            <v>1210</v>
          </cell>
          <cell r="AA391">
            <v>2589.65</v>
          </cell>
          <cell r="AB391">
            <v>4155.54</v>
          </cell>
          <cell r="AC391">
            <v>1775.84</v>
          </cell>
          <cell r="AD391">
            <v>2720.13</v>
          </cell>
          <cell r="AE391">
            <v>1882.4</v>
          </cell>
          <cell r="AF391">
            <v>0</v>
          </cell>
          <cell r="AG391">
            <v>14327.92</v>
          </cell>
          <cell r="AH391">
            <v>15869.23</v>
          </cell>
          <cell r="AI391">
            <v>2623.32</v>
          </cell>
          <cell r="AJ391">
            <v>8359.0400000000009</v>
          </cell>
          <cell r="AK391">
            <v>0</v>
          </cell>
          <cell r="AL391">
            <v>2123.54</v>
          </cell>
          <cell r="AM391">
            <v>1258.25</v>
          </cell>
          <cell r="AN391">
            <v>6330.24</v>
          </cell>
          <cell r="AO391">
            <v>0</v>
          </cell>
          <cell r="AP391">
            <v>2825.25</v>
          </cell>
          <cell r="AQ391">
            <v>3721.51</v>
          </cell>
          <cell r="AR391">
            <v>0</v>
          </cell>
          <cell r="AS391">
            <v>31466.67</v>
          </cell>
          <cell r="AT391">
            <v>31076.07</v>
          </cell>
          <cell r="AU391">
            <v>3717.18</v>
          </cell>
          <cell r="AV391">
            <v>25995.8</v>
          </cell>
          <cell r="AW391">
            <v>154.80000000000001</v>
          </cell>
          <cell r="AX391">
            <v>5219.5600000000004</v>
          </cell>
          <cell r="AY391">
            <v>0</v>
          </cell>
          <cell r="AZ391">
            <v>268.08</v>
          </cell>
          <cell r="BA391">
            <v>11650</v>
          </cell>
          <cell r="BB391">
            <v>12512.31</v>
          </cell>
          <cell r="BC391">
            <v>235089.35</v>
          </cell>
          <cell r="BD391">
            <v>14444.8</v>
          </cell>
          <cell r="BE391">
            <v>4156.97</v>
          </cell>
          <cell r="BF391">
            <v>9516.6</v>
          </cell>
          <cell r="BG391">
            <v>19752.93</v>
          </cell>
          <cell r="BH391">
            <v>3194.15</v>
          </cell>
          <cell r="BI391">
            <v>3435.04</v>
          </cell>
          <cell r="BJ391">
            <v>4584.8500000000004</v>
          </cell>
          <cell r="BK391">
            <v>13302.49</v>
          </cell>
          <cell r="BL391">
            <v>0</v>
          </cell>
          <cell r="BM391">
            <v>12284.74</v>
          </cell>
          <cell r="BN391">
            <v>33312</v>
          </cell>
          <cell r="BO391">
            <v>0</v>
          </cell>
          <cell r="BP391">
            <v>4375.3100000000004</v>
          </cell>
          <cell r="BQ391">
            <v>4316.29</v>
          </cell>
          <cell r="BR391">
            <v>746481.52</v>
          </cell>
          <cell r="BS391">
            <v>3108.33</v>
          </cell>
          <cell r="BT391">
            <v>30685.25</v>
          </cell>
          <cell r="BU391">
            <v>43155.94</v>
          </cell>
          <cell r="BV391">
            <v>2464.3000000000002</v>
          </cell>
          <cell r="BW391">
            <v>9157.7800000000007</v>
          </cell>
          <cell r="BX391">
            <v>36357.83</v>
          </cell>
          <cell r="BY391">
            <v>735.5</v>
          </cell>
          <cell r="BZ391">
            <v>4922.7299999999996</v>
          </cell>
          <cell r="CA391">
            <v>12581.35</v>
          </cell>
          <cell r="CB391">
            <v>10054.120000000001</v>
          </cell>
          <cell r="CC391">
            <v>7610.69</v>
          </cell>
          <cell r="CD391">
            <v>25214.5</v>
          </cell>
          <cell r="CE391">
            <v>3306.76</v>
          </cell>
          <cell r="CF391">
            <v>4614.32</v>
          </cell>
          <cell r="CG391">
            <v>4033.97</v>
          </cell>
          <cell r="CH391">
            <v>5144.2299999999996</v>
          </cell>
          <cell r="CI391">
            <v>5506.76</v>
          </cell>
          <cell r="CJ391">
            <v>42998.73</v>
          </cell>
          <cell r="CK391">
            <v>2411.5</v>
          </cell>
          <cell r="CL391">
            <v>8845.9</v>
          </cell>
        </row>
        <row r="392">
          <cell r="A392" t="str">
            <v>5108010107.217</v>
          </cell>
          <cell r="B392" t="str">
            <v>หนี้สงสัยจะสูญ-ลูกหนี้ค่ารักษา UC- IP- AE</v>
          </cell>
          <cell r="C392">
            <v>2652658.59</v>
          </cell>
          <cell r="D392">
            <v>23146.74</v>
          </cell>
          <cell r="E392">
            <v>12384.2</v>
          </cell>
          <cell r="F392">
            <v>28260.720000000001</v>
          </cell>
          <cell r="G392">
            <v>10107.450000000001</v>
          </cell>
          <cell r="H392">
            <v>2683.75</v>
          </cell>
          <cell r="I392">
            <v>947.4</v>
          </cell>
          <cell r="J392">
            <v>53695.48</v>
          </cell>
          <cell r="K392">
            <v>99349.62</v>
          </cell>
          <cell r="L392">
            <v>35888.78</v>
          </cell>
          <cell r="M392">
            <v>42147.72</v>
          </cell>
          <cell r="N392">
            <v>0</v>
          </cell>
          <cell r="O392">
            <v>15289.11</v>
          </cell>
          <cell r="P392">
            <v>7627.7</v>
          </cell>
          <cell r="Q392">
            <v>1761.27</v>
          </cell>
          <cell r="R392">
            <v>3124</v>
          </cell>
          <cell r="S392">
            <v>11962</v>
          </cell>
          <cell r="T392">
            <v>5377</v>
          </cell>
          <cell r="U392">
            <v>12045.3</v>
          </cell>
          <cell r="V392">
            <v>13657.37</v>
          </cell>
          <cell r="W392">
            <v>114470.26</v>
          </cell>
          <cell r="X392">
            <v>1248</v>
          </cell>
          <cell r="Y392">
            <v>66128.899999999994</v>
          </cell>
          <cell r="Z392">
            <v>4080</v>
          </cell>
          <cell r="AA392">
            <v>141.19999999999999</v>
          </cell>
          <cell r="AB392">
            <v>7100.5</v>
          </cell>
          <cell r="AC392">
            <v>284.89999999999998</v>
          </cell>
          <cell r="AD392">
            <v>15675.1</v>
          </cell>
          <cell r="AE392">
            <v>1823.1</v>
          </cell>
          <cell r="AF392">
            <v>10222.4</v>
          </cell>
          <cell r="AG392">
            <v>5989.3</v>
          </cell>
          <cell r="AH392">
            <v>648.9</v>
          </cell>
          <cell r="AI392">
            <v>1959.6</v>
          </cell>
          <cell r="AJ392">
            <v>4353.8999999999996</v>
          </cell>
          <cell r="AK392">
            <v>511772.12</v>
          </cell>
          <cell r="AL392">
            <v>1303.5999999999999</v>
          </cell>
          <cell r="AM392">
            <v>15328.84</v>
          </cell>
          <cell r="AN392">
            <v>17534.88</v>
          </cell>
          <cell r="AO392">
            <v>11197.64</v>
          </cell>
          <cell r="AP392">
            <v>2640</v>
          </cell>
          <cell r="AQ392">
            <v>5229.24</v>
          </cell>
          <cell r="AR392">
            <v>0</v>
          </cell>
          <cell r="AS392">
            <v>82893.539999999994</v>
          </cell>
          <cell r="AT392">
            <v>26086.38</v>
          </cell>
          <cell r="AU392">
            <v>7057.94</v>
          </cell>
          <cell r="AV392">
            <v>17173.54</v>
          </cell>
          <cell r="AW392">
            <v>1150</v>
          </cell>
          <cell r="AX392">
            <v>27576.2</v>
          </cell>
          <cell r="AY392">
            <v>15619.99</v>
          </cell>
          <cell r="AZ392">
            <v>1567</v>
          </cell>
          <cell r="BA392">
            <v>81969.100000000006</v>
          </cell>
          <cell r="BB392">
            <v>10469.799999999999</v>
          </cell>
          <cell r="BC392">
            <v>2725337.66</v>
          </cell>
          <cell r="BD392">
            <v>44297.15</v>
          </cell>
          <cell r="BE392">
            <v>3662.4</v>
          </cell>
          <cell r="BF392">
            <v>1304.71</v>
          </cell>
          <cell r="BG392">
            <v>95737.11</v>
          </cell>
          <cell r="BH392">
            <v>15878.6</v>
          </cell>
          <cell r="BI392">
            <v>0</v>
          </cell>
          <cell r="BJ392">
            <v>7432.54</v>
          </cell>
          <cell r="BK392">
            <v>0</v>
          </cell>
          <cell r="BL392">
            <v>0</v>
          </cell>
          <cell r="BM392">
            <v>51963.31</v>
          </cell>
          <cell r="BN392">
            <v>48285.86</v>
          </cell>
          <cell r="BO392">
            <v>113213.98</v>
          </cell>
          <cell r="BP392">
            <v>6635.54</v>
          </cell>
          <cell r="BQ392">
            <v>23450.5</v>
          </cell>
          <cell r="BR392">
            <v>640261.21</v>
          </cell>
          <cell r="BS392">
            <v>3450</v>
          </cell>
          <cell r="BT392">
            <v>8600</v>
          </cell>
          <cell r="BU392">
            <v>75646.05</v>
          </cell>
          <cell r="BV392">
            <v>5400.5</v>
          </cell>
          <cell r="BW392">
            <v>13652.53</v>
          </cell>
          <cell r="BX392">
            <v>4028</v>
          </cell>
          <cell r="BY392">
            <v>3897.73</v>
          </cell>
          <cell r="BZ392">
            <v>3532.68</v>
          </cell>
          <cell r="CA392">
            <v>16257.4</v>
          </cell>
          <cell r="CB392">
            <v>8646.76</v>
          </cell>
          <cell r="CC392">
            <v>6591.4</v>
          </cell>
          <cell r="CD392">
            <v>11976.8</v>
          </cell>
          <cell r="CE392">
            <v>6632.63</v>
          </cell>
          <cell r="CF392">
            <v>8479.07</v>
          </cell>
          <cell r="CG392">
            <v>28146.240000000002</v>
          </cell>
          <cell r="CH392">
            <v>42142.55</v>
          </cell>
          <cell r="CI392">
            <v>9720.7800000000007</v>
          </cell>
          <cell r="CJ392">
            <v>63215.54</v>
          </cell>
          <cell r="CK392">
            <v>15169.82</v>
          </cell>
          <cell r="CL392">
            <v>711.2</v>
          </cell>
        </row>
        <row r="393">
          <cell r="A393" t="str">
            <v>5108010107.218</v>
          </cell>
          <cell r="B393" t="str">
            <v>หนี้สงสัยจะสูญ-ลูกหนี้ค่ารักษา UC-OP - HC</v>
          </cell>
          <cell r="C393">
            <v>4396.83</v>
          </cell>
          <cell r="D393">
            <v>4280</v>
          </cell>
          <cell r="E393">
            <v>378</v>
          </cell>
          <cell r="F393">
            <v>0</v>
          </cell>
          <cell r="G393">
            <v>702</v>
          </cell>
          <cell r="H393">
            <v>10366</v>
          </cell>
          <cell r="I393">
            <v>0</v>
          </cell>
          <cell r="J393">
            <v>0</v>
          </cell>
          <cell r="K393">
            <v>27853.65</v>
          </cell>
          <cell r="L393">
            <v>0</v>
          </cell>
          <cell r="M393">
            <v>50565.5</v>
          </cell>
          <cell r="N393">
            <v>0</v>
          </cell>
          <cell r="O393">
            <v>7160</v>
          </cell>
          <cell r="P393">
            <v>621</v>
          </cell>
          <cell r="Q393">
            <v>0</v>
          </cell>
          <cell r="R393">
            <v>10264</v>
          </cell>
          <cell r="S393">
            <v>2544.3000000000002</v>
          </cell>
          <cell r="T393">
            <v>396</v>
          </cell>
          <cell r="U393">
            <v>0</v>
          </cell>
          <cell r="V393">
            <v>0</v>
          </cell>
          <cell r="W393">
            <v>9440.94</v>
          </cell>
          <cell r="X393">
            <v>7417.5</v>
          </cell>
          <cell r="Y393">
            <v>18145.5</v>
          </cell>
          <cell r="Z393">
            <v>2096</v>
          </cell>
          <cell r="AA393">
            <v>0</v>
          </cell>
          <cell r="AB393">
            <v>1213</v>
          </cell>
          <cell r="AC393">
            <v>2480.4</v>
          </cell>
          <cell r="AD393">
            <v>0</v>
          </cell>
          <cell r="AE393">
            <v>169.83</v>
          </cell>
          <cell r="AF393">
            <v>0</v>
          </cell>
          <cell r="AG393">
            <v>4918.6000000000004</v>
          </cell>
          <cell r="AH393">
            <v>2934</v>
          </cell>
          <cell r="AI393">
            <v>1026</v>
          </cell>
          <cell r="AJ393">
            <v>5059.6000000000004</v>
          </cell>
          <cell r="AK393">
            <v>59882.65</v>
          </cell>
          <cell r="AL393">
            <v>0</v>
          </cell>
          <cell r="AM393">
            <v>67.5</v>
          </cell>
          <cell r="AN393">
            <v>8496</v>
          </cell>
          <cell r="AO393">
            <v>1946.5</v>
          </cell>
          <cell r="AP393">
            <v>0</v>
          </cell>
          <cell r="AQ393">
            <v>0</v>
          </cell>
          <cell r="AR393">
            <v>0</v>
          </cell>
          <cell r="AS393">
            <v>310.5</v>
          </cell>
          <cell r="AT393">
            <v>0</v>
          </cell>
          <cell r="AU393">
            <v>652.5</v>
          </cell>
          <cell r="AV393">
            <v>867.6</v>
          </cell>
          <cell r="AW393">
            <v>10</v>
          </cell>
          <cell r="AX393">
            <v>823.5</v>
          </cell>
          <cell r="AY393">
            <v>31709.18</v>
          </cell>
          <cell r="AZ393">
            <v>2187</v>
          </cell>
          <cell r="BA393">
            <v>740499</v>
          </cell>
          <cell r="BB393">
            <v>7297</v>
          </cell>
          <cell r="BC393">
            <v>35702.080000000002</v>
          </cell>
          <cell r="BD393">
            <v>55907.7</v>
          </cell>
          <cell r="BE393">
            <v>2746.9</v>
          </cell>
          <cell r="BF393">
            <v>750</v>
          </cell>
          <cell r="BG393">
            <v>18779.7</v>
          </cell>
          <cell r="BH393">
            <v>2635.6</v>
          </cell>
          <cell r="BI393">
            <v>1370</v>
          </cell>
          <cell r="BJ393">
            <v>39830</v>
          </cell>
          <cell r="BK393">
            <v>9712</v>
          </cell>
          <cell r="BL393">
            <v>4981.2299999999996</v>
          </cell>
          <cell r="BM393">
            <v>13674.75</v>
          </cell>
          <cell r="BN393">
            <v>0</v>
          </cell>
          <cell r="BO393">
            <v>2344.4899999999998</v>
          </cell>
          <cell r="BP393">
            <v>18872.5</v>
          </cell>
          <cell r="BQ393">
            <v>2008.7</v>
          </cell>
          <cell r="BR393">
            <v>96076.2</v>
          </cell>
          <cell r="BS393">
            <v>8016.5</v>
          </cell>
          <cell r="BT393">
            <v>3328.1</v>
          </cell>
          <cell r="BU393">
            <v>85349.5</v>
          </cell>
          <cell r="BV393">
            <v>0</v>
          </cell>
          <cell r="BW393">
            <v>10814.79</v>
          </cell>
          <cell r="BX393">
            <v>84021.7</v>
          </cell>
          <cell r="BY393">
            <v>1504</v>
          </cell>
          <cell r="BZ393">
            <v>0</v>
          </cell>
          <cell r="CA393">
            <v>7765</v>
          </cell>
          <cell r="CB393">
            <v>0</v>
          </cell>
          <cell r="CC393">
            <v>7935.5</v>
          </cell>
          <cell r="CD393">
            <v>5561.9</v>
          </cell>
          <cell r="CE393">
            <v>6424.5</v>
          </cell>
          <cell r="CF393">
            <v>2584</v>
          </cell>
          <cell r="CG393">
            <v>1504.78</v>
          </cell>
          <cell r="CH393">
            <v>4044.3</v>
          </cell>
          <cell r="CI393">
            <v>3848</v>
          </cell>
          <cell r="CJ393">
            <v>11769.4</v>
          </cell>
          <cell r="CK393">
            <v>0</v>
          </cell>
          <cell r="CL393">
            <v>2232</v>
          </cell>
        </row>
        <row r="394">
          <cell r="A394" t="str">
            <v>5108010107.219</v>
          </cell>
          <cell r="B394" t="str">
            <v>หนี้สงสัยจะสูญ-ลูกหนี้ค่ารักษา UC -IP- HC</v>
          </cell>
          <cell r="C394">
            <v>53059.56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603.28</v>
          </cell>
          <cell r="M394">
            <v>126</v>
          </cell>
          <cell r="N394">
            <v>0</v>
          </cell>
          <cell r="O394">
            <v>52678.5</v>
          </cell>
          <cell r="P394">
            <v>0</v>
          </cell>
          <cell r="Q394">
            <v>0</v>
          </cell>
          <cell r="R394">
            <v>0</v>
          </cell>
          <cell r="S394">
            <v>54</v>
          </cell>
          <cell r="T394">
            <v>0</v>
          </cell>
          <cell r="U394">
            <v>0</v>
          </cell>
          <cell r="V394">
            <v>0</v>
          </cell>
          <cell r="W394">
            <v>54664.53</v>
          </cell>
          <cell r="X394">
            <v>63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25</v>
          </cell>
          <cell r="AH394">
            <v>0</v>
          </cell>
          <cell r="AI394">
            <v>0</v>
          </cell>
          <cell r="AJ394">
            <v>0</v>
          </cell>
          <cell r="AK394">
            <v>55649.54</v>
          </cell>
          <cell r="AL394">
            <v>0</v>
          </cell>
          <cell r="AM394">
            <v>0</v>
          </cell>
          <cell r="AN394">
            <v>27702</v>
          </cell>
          <cell r="AO394">
            <v>13.5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46.19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28220.3</v>
          </cell>
          <cell r="BB394">
            <v>3640</v>
          </cell>
          <cell r="BC394">
            <v>684913.24</v>
          </cell>
          <cell r="BD394">
            <v>92414</v>
          </cell>
          <cell r="BE394">
            <v>0</v>
          </cell>
          <cell r="BF394">
            <v>0</v>
          </cell>
          <cell r="BG394">
            <v>140356</v>
          </cell>
          <cell r="BH394">
            <v>0</v>
          </cell>
          <cell r="BI394">
            <v>0</v>
          </cell>
          <cell r="BJ394">
            <v>39</v>
          </cell>
          <cell r="BK394">
            <v>0</v>
          </cell>
          <cell r="BL394">
            <v>26649.95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1300299.6000000001</v>
          </cell>
          <cell r="BS394">
            <v>0</v>
          </cell>
          <cell r="BT394">
            <v>0</v>
          </cell>
          <cell r="BU394">
            <v>22095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</v>
          </cell>
          <cell r="CC394">
            <v>0</v>
          </cell>
          <cell r="CD394">
            <v>2608</v>
          </cell>
          <cell r="CE394">
            <v>522</v>
          </cell>
          <cell r="CF394">
            <v>10920</v>
          </cell>
          <cell r="CG394">
            <v>0</v>
          </cell>
          <cell r="CH394">
            <v>0</v>
          </cell>
          <cell r="CI394">
            <v>0</v>
          </cell>
          <cell r="CJ394">
            <v>9252</v>
          </cell>
          <cell r="CK394">
            <v>0</v>
          </cell>
          <cell r="CL394">
            <v>0</v>
          </cell>
        </row>
        <row r="395">
          <cell r="A395" t="str">
            <v>5108010107.220</v>
          </cell>
          <cell r="B395" t="str">
            <v>หนี้สงสัยจะสูญ-ลูกหนี้ค่ารักษา UC-OP- DMI</v>
          </cell>
          <cell r="C395">
            <v>25900</v>
          </cell>
          <cell r="D395">
            <v>7855.1</v>
          </cell>
          <cell r="E395">
            <v>400</v>
          </cell>
          <cell r="F395">
            <v>0</v>
          </cell>
          <cell r="G395">
            <v>0</v>
          </cell>
          <cell r="H395">
            <v>42750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415530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2022.1</v>
          </cell>
          <cell r="X395">
            <v>0</v>
          </cell>
          <cell r="Y395">
            <v>3200</v>
          </cell>
          <cell r="Z395">
            <v>0</v>
          </cell>
          <cell r="AA395">
            <v>0</v>
          </cell>
          <cell r="AB395">
            <v>0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0</v>
          </cell>
          <cell r="AJ395">
            <v>0</v>
          </cell>
          <cell r="AK395">
            <v>1100130</v>
          </cell>
          <cell r="AL395">
            <v>0</v>
          </cell>
          <cell r="AM395">
            <v>1000</v>
          </cell>
          <cell r="AN395">
            <v>2000</v>
          </cell>
          <cell r="AO395">
            <v>2200</v>
          </cell>
          <cell r="AP395">
            <v>0</v>
          </cell>
          <cell r="AQ395">
            <v>0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1750</v>
          </cell>
          <cell r="AW395">
            <v>540.20000000000005</v>
          </cell>
          <cell r="AX395">
            <v>2400</v>
          </cell>
          <cell r="AY395">
            <v>3030</v>
          </cell>
          <cell r="AZ395">
            <v>0</v>
          </cell>
          <cell r="BA395">
            <v>0</v>
          </cell>
          <cell r="BB395">
            <v>0</v>
          </cell>
          <cell r="BC395">
            <v>32634.9</v>
          </cell>
          <cell r="BD395">
            <v>1890</v>
          </cell>
          <cell r="BE395">
            <v>0</v>
          </cell>
          <cell r="BF395">
            <v>0</v>
          </cell>
          <cell r="BG395">
            <v>242718.75</v>
          </cell>
          <cell r="BH395">
            <v>1000</v>
          </cell>
          <cell r="BI395">
            <v>0</v>
          </cell>
          <cell r="BJ395">
            <v>2890</v>
          </cell>
          <cell r="BK395">
            <v>2827.3</v>
          </cell>
          <cell r="BL395">
            <v>271741.90000000002</v>
          </cell>
          <cell r="BM395">
            <v>8700</v>
          </cell>
          <cell r="BN395">
            <v>18950</v>
          </cell>
          <cell r="BO395">
            <v>0</v>
          </cell>
          <cell r="BP395">
            <v>3250</v>
          </cell>
          <cell r="BQ395">
            <v>0</v>
          </cell>
          <cell r="BR395">
            <v>642729.1</v>
          </cell>
          <cell r="BS395">
            <v>0</v>
          </cell>
          <cell r="BT395">
            <v>0</v>
          </cell>
          <cell r="BU395">
            <v>226520</v>
          </cell>
          <cell r="BV395">
            <v>0</v>
          </cell>
          <cell r="BW395">
            <v>97</v>
          </cell>
          <cell r="BX395">
            <v>103950</v>
          </cell>
          <cell r="BY395">
            <v>0</v>
          </cell>
          <cell r="BZ395">
            <v>0</v>
          </cell>
          <cell r="CA395">
            <v>5100</v>
          </cell>
          <cell r="CB395">
            <v>13772.7</v>
          </cell>
          <cell r="CC395">
            <v>276738.25</v>
          </cell>
          <cell r="CD395">
            <v>1850</v>
          </cell>
          <cell r="CE395">
            <v>37350</v>
          </cell>
          <cell r="CF395">
            <v>0</v>
          </cell>
          <cell r="CG395">
            <v>0</v>
          </cell>
          <cell r="CH395">
            <v>0</v>
          </cell>
          <cell r="CI395">
            <v>0</v>
          </cell>
          <cell r="CJ395">
            <v>422230</v>
          </cell>
          <cell r="CK395">
            <v>0</v>
          </cell>
          <cell r="CL395">
            <v>0</v>
          </cell>
        </row>
        <row r="396">
          <cell r="A396" t="str">
            <v>5108010107.221</v>
          </cell>
          <cell r="B396" t="str">
            <v>หนี้สงสัยจะสูญ-ลูกหนี้ค่ารักษา UC - IP - DMI</v>
          </cell>
          <cell r="C396">
            <v>109410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1000</v>
          </cell>
          <cell r="N396">
            <v>0</v>
          </cell>
          <cell r="O396">
            <v>46098.400000000001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76320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1000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  <cell r="AK396">
            <v>208240</v>
          </cell>
          <cell r="AL396">
            <v>2775.2</v>
          </cell>
          <cell r="AM396">
            <v>0</v>
          </cell>
          <cell r="AN396">
            <v>65664.98</v>
          </cell>
          <cell r="AO396">
            <v>0</v>
          </cell>
          <cell r="AP396">
            <v>0</v>
          </cell>
          <cell r="AQ396">
            <v>0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0</v>
          </cell>
          <cell r="AY396">
            <v>0</v>
          </cell>
          <cell r="AZ396">
            <v>0</v>
          </cell>
          <cell r="BA396">
            <v>3626514.6</v>
          </cell>
          <cell r="BB396">
            <v>11600</v>
          </cell>
          <cell r="BC396">
            <v>163282.53</v>
          </cell>
          <cell r="BD396">
            <v>56511.8</v>
          </cell>
          <cell r="BE396">
            <v>0</v>
          </cell>
          <cell r="BF396">
            <v>0</v>
          </cell>
          <cell r="BG396">
            <v>24478.07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49330.57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85640</v>
          </cell>
          <cell r="BR396">
            <v>169205.4</v>
          </cell>
          <cell r="BS396">
            <v>31360</v>
          </cell>
          <cell r="BT396">
            <v>3739.6</v>
          </cell>
          <cell r="BU396">
            <v>31653.9</v>
          </cell>
          <cell r="BV396">
            <v>0</v>
          </cell>
          <cell r="BW396">
            <v>0</v>
          </cell>
          <cell r="BX396">
            <v>750</v>
          </cell>
          <cell r="BY396">
            <v>0</v>
          </cell>
          <cell r="BZ396">
            <v>0</v>
          </cell>
          <cell r="CA396">
            <v>0</v>
          </cell>
          <cell r="CB396">
            <v>0</v>
          </cell>
          <cell r="CC396">
            <v>699</v>
          </cell>
          <cell r="CD396">
            <v>0</v>
          </cell>
          <cell r="CE396">
            <v>19600</v>
          </cell>
          <cell r="CF396">
            <v>0</v>
          </cell>
          <cell r="CG396">
            <v>0</v>
          </cell>
          <cell r="CH396">
            <v>0</v>
          </cell>
          <cell r="CI396">
            <v>0</v>
          </cell>
          <cell r="CJ396">
            <v>18560</v>
          </cell>
          <cell r="CK396">
            <v>0</v>
          </cell>
          <cell r="CL396">
            <v>0</v>
          </cell>
        </row>
        <row r="397">
          <cell r="A397" t="str">
            <v>5203010105.101</v>
          </cell>
          <cell r="B397" t="str">
            <v>ค่าจำหน่าย-อาคารเพื่อการพักอาศัย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0</v>
          </cell>
          <cell r="AB397">
            <v>0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0</v>
          </cell>
          <cell r="AQ397">
            <v>0</v>
          </cell>
          <cell r="AR397">
            <v>0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S397">
            <v>0</v>
          </cell>
          <cell r="BT397">
            <v>0</v>
          </cell>
          <cell r="BU397">
            <v>5</v>
          </cell>
          <cell r="BV397">
            <v>0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</v>
          </cell>
          <cell r="CC397">
            <v>0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0</v>
          </cell>
          <cell r="CI397">
            <v>0</v>
          </cell>
          <cell r="CJ397">
            <v>0</v>
          </cell>
          <cell r="CK397">
            <v>0</v>
          </cell>
          <cell r="CL397">
            <v>0</v>
          </cell>
        </row>
        <row r="398">
          <cell r="A398" t="str">
            <v>5203010106.101</v>
          </cell>
          <cell r="B398" t="str">
            <v>ค่าจำหน่าย-อาคารสำนักงาน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8</v>
          </cell>
          <cell r="X398">
            <v>0</v>
          </cell>
          <cell r="Y398">
            <v>0</v>
          </cell>
          <cell r="Z398">
            <v>0</v>
          </cell>
          <cell r="AA398">
            <v>0</v>
          </cell>
          <cell r="AB398">
            <v>0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0</v>
          </cell>
          <cell r="AJ398">
            <v>0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0</v>
          </cell>
          <cell r="AQ398">
            <v>0</v>
          </cell>
          <cell r="AR398">
            <v>0</v>
          </cell>
          <cell r="AS398">
            <v>0</v>
          </cell>
          <cell r="AT398">
            <v>0</v>
          </cell>
          <cell r="AU398">
            <v>0</v>
          </cell>
          <cell r="AV398">
            <v>0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S398">
            <v>0</v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G398">
            <v>0</v>
          </cell>
          <cell r="CH398">
            <v>0</v>
          </cell>
          <cell r="CI398">
            <v>0</v>
          </cell>
          <cell r="CJ398">
            <v>0</v>
          </cell>
          <cell r="CK398">
            <v>0</v>
          </cell>
          <cell r="CL398">
            <v>0</v>
          </cell>
        </row>
        <row r="399">
          <cell r="A399" t="str">
            <v>5203010107.101</v>
          </cell>
          <cell r="B399" t="str">
            <v>ค่าจำหน่าย-อาคารเพื่อประโยชน์อื่น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5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  <cell r="AK399">
            <v>0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0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S399">
            <v>0</v>
          </cell>
          <cell r="BT399">
            <v>0</v>
          </cell>
          <cell r="BU399">
            <v>24533.34</v>
          </cell>
          <cell r="BV399">
            <v>0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5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0</v>
          </cell>
          <cell r="CI399">
            <v>0</v>
          </cell>
          <cell r="CJ399">
            <v>0</v>
          </cell>
          <cell r="CK399">
            <v>0</v>
          </cell>
          <cell r="CL399">
            <v>0</v>
          </cell>
        </row>
        <row r="400">
          <cell r="A400" t="str">
            <v>5203010109.101</v>
          </cell>
          <cell r="B400" t="str">
            <v>ค่าจำหน่าย-สิ่งปลูกสร้าง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0</v>
          </cell>
          <cell r="AB400">
            <v>0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0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0</v>
          </cell>
          <cell r="AQ400">
            <v>0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S400">
            <v>0</v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0</v>
          </cell>
          <cell r="BZ400">
            <v>0</v>
          </cell>
          <cell r="CA400">
            <v>0</v>
          </cell>
          <cell r="CB400">
            <v>0</v>
          </cell>
          <cell r="CC400">
            <v>0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0</v>
          </cell>
          <cell r="CI400">
            <v>0</v>
          </cell>
          <cell r="CJ400">
            <v>0</v>
          </cell>
          <cell r="CK400">
            <v>0</v>
          </cell>
          <cell r="CL400">
            <v>0</v>
          </cell>
        </row>
        <row r="401">
          <cell r="A401" t="str">
            <v>5203010110.101</v>
          </cell>
          <cell r="B401" t="str">
            <v>ค่าจำหน่าย-อาคารและสิ่งปลูกสร้าง - Interface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0</v>
          </cell>
          <cell r="AB401">
            <v>0</v>
          </cell>
          <cell r="AC401">
            <v>0</v>
          </cell>
          <cell r="AD401">
            <v>0</v>
          </cell>
          <cell r="AE401">
            <v>0</v>
          </cell>
          <cell r="AF401">
            <v>6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0</v>
          </cell>
          <cell r="AQ401">
            <v>0</v>
          </cell>
          <cell r="AR401">
            <v>0</v>
          </cell>
          <cell r="AS401">
            <v>0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S401">
            <v>0</v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0</v>
          </cell>
          <cell r="BZ401">
            <v>0</v>
          </cell>
          <cell r="CA401">
            <v>0</v>
          </cell>
          <cell r="CB401">
            <v>0</v>
          </cell>
          <cell r="CC401">
            <v>0</v>
          </cell>
          <cell r="CD401">
            <v>0</v>
          </cell>
          <cell r="CE401">
            <v>0</v>
          </cell>
          <cell r="CF401">
            <v>0</v>
          </cell>
          <cell r="CG401">
            <v>0</v>
          </cell>
          <cell r="CH401">
            <v>0</v>
          </cell>
          <cell r="CI401">
            <v>0</v>
          </cell>
          <cell r="CJ401">
            <v>0</v>
          </cell>
          <cell r="CK401">
            <v>0</v>
          </cell>
          <cell r="CL401">
            <v>0</v>
          </cell>
        </row>
        <row r="402">
          <cell r="A402" t="str">
            <v>5203010111.101</v>
          </cell>
          <cell r="B402" t="str">
            <v>ค่าจำหน่าย-ครุภัณฑ์สำนักงาน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3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1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1</v>
          </cell>
          <cell r="AD402">
            <v>0</v>
          </cell>
          <cell r="AE402">
            <v>37800</v>
          </cell>
          <cell r="AF402">
            <v>0</v>
          </cell>
          <cell r="AG402">
            <v>1</v>
          </cell>
          <cell r="AH402">
            <v>1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9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3800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16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S402">
            <v>0</v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0</v>
          </cell>
          <cell r="BZ402">
            <v>0</v>
          </cell>
          <cell r="CA402">
            <v>0</v>
          </cell>
          <cell r="CB402">
            <v>0</v>
          </cell>
          <cell r="CC402">
            <v>0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0</v>
          </cell>
          <cell r="CI402">
            <v>0</v>
          </cell>
          <cell r="CJ402">
            <v>0</v>
          </cell>
          <cell r="CK402">
            <v>0</v>
          </cell>
          <cell r="CL402">
            <v>0</v>
          </cell>
        </row>
        <row r="403">
          <cell r="A403" t="str">
            <v>5203010112.101</v>
          </cell>
          <cell r="B403" t="str">
            <v>ค่าจำหน่าย-ยานพาหนะและอุปกรณ์การขนส่ง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1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573000</v>
          </cell>
          <cell r="AF403">
            <v>2</v>
          </cell>
          <cell r="AG403">
            <v>0</v>
          </cell>
          <cell r="AH403">
            <v>1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</v>
          </cell>
          <cell r="BB403">
            <v>0</v>
          </cell>
          <cell r="BC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S403">
            <v>0</v>
          </cell>
          <cell r="BT403">
            <v>0</v>
          </cell>
          <cell r="BU403">
            <v>4</v>
          </cell>
          <cell r="BV403">
            <v>0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</v>
          </cell>
          <cell r="CC403">
            <v>0</v>
          </cell>
          <cell r="CD403">
            <v>0</v>
          </cell>
          <cell r="CE403">
            <v>0</v>
          </cell>
          <cell r="CF403">
            <v>0</v>
          </cell>
          <cell r="CG403">
            <v>0</v>
          </cell>
          <cell r="CH403">
            <v>0</v>
          </cell>
          <cell r="CI403">
            <v>0</v>
          </cell>
          <cell r="CJ403">
            <v>0</v>
          </cell>
          <cell r="CK403">
            <v>0</v>
          </cell>
          <cell r="CL403">
            <v>0</v>
          </cell>
        </row>
        <row r="404">
          <cell r="A404" t="str">
            <v>5203010113.101</v>
          </cell>
          <cell r="B404" t="str">
            <v>ค่าจำหน่าย-ครุภัณฑ์ไฟฟ้าและวิทยุ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3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S404">
            <v>0</v>
          </cell>
          <cell r="BT404">
            <v>0</v>
          </cell>
          <cell r="BU404">
            <v>0</v>
          </cell>
          <cell r="BV404">
            <v>0</v>
          </cell>
          <cell r="BW404">
            <v>0</v>
          </cell>
          <cell r="BX404">
            <v>0</v>
          </cell>
          <cell r="BY404">
            <v>0</v>
          </cell>
          <cell r="BZ404">
            <v>0</v>
          </cell>
          <cell r="CA404">
            <v>0</v>
          </cell>
          <cell r="CB404">
            <v>0</v>
          </cell>
          <cell r="CC404">
            <v>0</v>
          </cell>
          <cell r="CD404">
            <v>0</v>
          </cell>
          <cell r="CE404">
            <v>0</v>
          </cell>
          <cell r="CF404">
            <v>0</v>
          </cell>
          <cell r="CG404">
            <v>0</v>
          </cell>
          <cell r="CH404">
            <v>0</v>
          </cell>
          <cell r="CI404">
            <v>0</v>
          </cell>
          <cell r="CJ404">
            <v>0</v>
          </cell>
          <cell r="CK404">
            <v>0</v>
          </cell>
          <cell r="CL404">
            <v>0</v>
          </cell>
        </row>
        <row r="405">
          <cell r="A405" t="str">
            <v>5203010114.101</v>
          </cell>
          <cell r="B405" t="str">
            <v>ค่าจำหน่าย-ครุภัณฑ์โฆษณาและเผยแพร่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0</v>
          </cell>
          <cell r="AB405">
            <v>0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2</v>
          </cell>
          <cell r="AH405">
            <v>0</v>
          </cell>
          <cell r="AI405">
            <v>0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0</v>
          </cell>
          <cell r="AP405">
            <v>0</v>
          </cell>
          <cell r="AQ405">
            <v>0</v>
          </cell>
          <cell r="AR405">
            <v>0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</v>
          </cell>
          <cell r="BD405">
            <v>0</v>
          </cell>
          <cell r="BE405">
            <v>0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3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S405">
            <v>0</v>
          </cell>
          <cell r="BT405">
            <v>0</v>
          </cell>
          <cell r="BU405">
            <v>0</v>
          </cell>
          <cell r="BV405">
            <v>0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</v>
          </cell>
          <cell r="CE405">
            <v>0</v>
          </cell>
          <cell r="CF405">
            <v>0</v>
          </cell>
          <cell r="CG405">
            <v>0</v>
          </cell>
          <cell r="CH405">
            <v>0</v>
          </cell>
          <cell r="CI405">
            <v>0</v>
          </cell>
          <cell r="CJ405">
            <v>0</v>
          </cell>
          <cell r="CK405">
            <v>0</v>
          </cell>
          <cell r="CL405">
            <v>0</v>
          </cell>
        </row>
        <row r="406">
          <cell r="A406" t="str">
            <v>5203010115.101</v>
          </cell>
          <cell r="B406" t="str">
            <v>ค่าจำหน่าย-ครุภัณฑ์การเกษตร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308076</v>
          </cell>
          <cell r="AF406">
            <v>0</v>
          </cell>
          <cell r="AG406">
            <v>1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2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S406">
            <v>0</v>
          </cell>
          <cell r="BT406">
            <v>0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0</v>
          </cell>
          <cell r="BZ406">
            <v>0</v>
          </cell>
          <cell r="CA406">
            <v>0</v>
          </cell>
          <cell r="CB406">
            <v>0</v>
          </cell>
          <cell r="CC406">
            <v>0</v>
          </cell>
          <cell r="CD406">
            <v>0</v>
          </cell>
          <cell r="CE406">
            <v>0</v>
          </cell>
          <cell r="CF406">
            <v>0</v>
          </cell>
          <cell r="CG406">
            <v>0</v>
          </cell>
          <cell r="CH406">
            <v>0</v>
          </cell>
          <cell r="CI406">
            <v>0</v>
          </cell>
          <cell r="CJ406">
            <v>0</v>
          </cell>
          <cell r="CK406">
            <v>0</v>
          </cell>
          <cell r="CL406">
            <v>0</v>
          </cell>
        </row>
        <row r="407">
          <cell r="A407" t="str">
            <v>5203010117.101</v>
          </cell>
          <cell r="B407" t="str">
            <v>ค่าจำหน่าย-ครุภัณฑ์ก่อสร้าง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0</v>
          </cell>
          <cell r="AF407">
            <v>18</v>
          </cell>
          <cell r="AG407">
            <v>0</v>
          </cell>
          <cell r="AH407">
            <v>0</v>
          </cell>
          <cell r="AI407">
            <v>0</v>
          </cell>
          <cell r="AJ407">
            <v>0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0</v>
          </cell>
          <cell r="AQ407">
            <v>0</v>
          </cell>
          <cell r="AR407">
            <v>0</v>
          </cell>
          <cell r="AS407">
            <v>0</v>
          </cell>
          <cell r="AT407">
            <v>0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</v>
          </cell>
          <cell r="BD407">
            <v>0</v>
          </cell>
          <cell r="BE407">
            <v>0</v>
          </cell>
          <cell r="BF407">
            <v>0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S407">
            <v>0</v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</v>
          </cell>
          <cell r="CD407">
            <v>0</v>
          </cell>
          <cell r="CE407">
            <v>0</v>
          </cell>
          <cell r="CF407">
            <v>0</v>
          </cell>
          <cell r="CG407">
            <v>0</v>
          </cell>
          <cell r="CH407">
            <v>0</v>
          </cell>
          <cell r="CI407">
            <v>0</v>
          </cell>
          <cell r="CJ407">
            <v>0</v>
          </cell>
          <cell r="CK407">
            <v>0</v>
          </cell>
          <cell r="CL407">
            <v>0</v>
          </cell>
        </row>
        <row r="408">
          <cell r="A408" t="str">
            <v>5203010119.101</v>
          </cell>
          <cell r="B408" t="str">
            <v>ค่าจำหน่าย-ครุภัณฑ์วิทยาศาสตร์และการแพทย์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8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10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1</v>
          </cell>
          <cell r="AD408">
            <v>0</v>
          </cell>
          <cell r="AE408">
            <v>0</v>
          </cell>
          <cell r="AF408">
            <v>10</v>
          </cell>
          <cell r="AG408">
            <v>5.01</v>
          </cell>
          <cell r="AH408">
            <v>12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623.13</v>
          </cell>
          <cell r="AN408">
            <v>0</v>
          </cell>
          <cell r="AO408">
            <v>0</v>
          </cell>
          <cell r="AP408">
            <v>0</v>
          </cell>
          <cell r="AQ408">
            <v>0</v>
          </cell>
          <cell r="AR408">
            <v>0</v>
          </cell>
          <cell r="AS408">
            <v>0</v>
          </cell>
          <cell r="AT408">
            <v>0</v>
          </cell>
          <cell r="AU408">
            <v>0</v>
          </cell>
          <cell r="AV408">
            <v>0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</v>
          </cell>
          <cell r="BB408">
            <v>0</v>
          </cell>
          <cell r="BC408">
            <v>0</v>
          </cell>
          <cell r="BD408">
            <v>0</v>
          </cell>
          <cell r="BE408">
            <v>0</v>
          </cell>
          <cell r="BF408">
            <v>0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11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S408">
            <v>0</v>
          </cell>
          <cell r="BT408">
            <v>0</v>
          </cell>
          <cell r="BU408">
            <v>0</v>
          </cell>
          <cell r="BV408">
            <v>0</v>
          </cell>
          <cell r="BW408">
            <v>0</v>
          </cell>
          <cell r="BX408">
            <v>0</v>
          </cell>
          <cell r="BY408">
            <v>0</v>
          </cell>
          <cell r="BZ408">
            <v>0</v>
          </cell>
          <cell r="CA408">
            <v>0</v>
          </cell>
          <cell r="CB408">
            <v>0</v>
          </cell>
          <cell r="CC408">
            <v>0</v>
          </cell>
          <cell r="CD408">
            <v>0</v>
          </cell>
          <cell r="CE408">
            <v>0</v>
          </cell>
          <cell r="CF408">
            <v>0</v>
          </cell>
          <cell r="CG408">
            <v>0</v>
          </cell>
          <cell r="CH408">
            <v>0</v>
          </cell>
          <cell r="CI408">
            <v>0</v>
          </cell>
          <cell r="CJ408">
            <v>0</v>
          </cell>
          <cell r="CK408">
            <v>0</v>
          </cell>
          <cell r="CL408">
            <v>0</v>
          </cell>
        </row>
        <row r="409">
          <cell r="A409" t="str">
            <v>5203010120.101</v>
          </cell>
          <cell r="B409" t="str">
            <v>ค่าจำหน่าย-อุปกรณ์คอมพิวเตอร์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1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16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7</v>
          </cell>
          <cell r="AD409">
            <v>0</v>
          </cell>
          <cell r="AE409">
            <v>20890</v>
          </cell>
          <cell r="AF409">
            <v>7</v>
          </cell>
          <cell r="AG409">
            <v>2</v>
          </cell>
          <cell r="AH409">
            <v>21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20</v>
          </cell>
          <cell r="AN409">
            <v>0</v>
          </cell>
          <cell r="AO409">
            <v>0</v>
          </cell>
          <cell r="AP409">
            <v>0</v>
          </cell>
          <cell r="AQ409">
            <v>0</v>
          </cell>
          <cell r="AR409">
            <v>0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</v>
          </cell>
          <cell r="BB409">
            <v>0</v>
          </cell>
          <cell r="BC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0</v>
          </cell>
          <cell r="BL409">
            <v>1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S409">
            <v>0</v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0</v>
          </cell>
          <cell r="BZ409">
            <v>0</v>
          </cell>
          <cell r="CA409">
            <v>0</v>
          </cell>
          <cell r="CB409">
            <v>0</v>
          </cell>
          <cell r="CC409">
            <v>0</v>
          </cell>
          <cell r="CD409">
            <v>0</v>
          </cell>
          <cell r="CE409">
            <v>0</v>
          </cell>
          <cell r="CF409">
            <v>0</v>
          </cell>
          <cell r="CG409">
            <v>0</v>
          </cell>
          <cell r="CH409">
            <v>0</v>
          </cell>
          <cell r="CI409">
            <v>0</v>
          </cell>
          <cell r="CJ409">
            <v>0</v>
          </cell>
          <cell r="CK409">
            <v>0</v>
          </cell>
          <cell r="CL409">
            <v>0</v>
          </cell>
        </row>
        <row r="410">
          <cell r="A410" t="str">
            <v>5203010122.101</v>
          </cell>
          <cell r="B410" t="str">
            <v>ค่าจำหน่าย-ครุภัณฑ์งานบ้านงานครัว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1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1</v>
          </cell>
          <cell r="AD410">
            <v>0</v>
          </cell>
          <cell r="AE410">
            <v>110000</v>
          </cell>
          <cell r="AF410">
            <v>0</v>
          </cell>
          <cell r="AG410">
            <v>2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2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</v>
          </cell>
          <cell r="BF410">
            <v>0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3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S410">
            <v>0</v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</v>
          </cell>
          <cell r="CB410">
            <v>0</v>
          </cell>
          <cell r="CC410">
            <v>0</v>
          </cell>
          <cell r="CD410">
            <v>0</v>
          </cell>
          <cell r="CE410">
            <v>0</v>
          </cell>
          <cell r="CF410">
            <v>0</v>
          </cell>
          <cell r="CG410">
            <v>0</v>
          </cell>
          <cell r="CH410">
            <v>0</v>
          </cell>
          <cell r="CI410">
            <v>0</v>
          </cell>
          <cell r="CJ410">
            <v>0</v>
          </cell>
          <cell r="CK410">
            <v>0</v>
          </cell>
          <cell r="CL410">
            <v>0</v>
          </cell>
        </row>
        <row r="411">
          <cell r="A411" t="str">
            <v>5203010126.101</v>
          </cell>
          <cell r="B411" t="str">
            <v>ค่าจำหน่าย-อุปกรณ์อื่น ๆ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85000</v>
          </cell>
          <cell r="AF411">
            <v>2218.89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S411">
            <v>0</v>
          </cell>
          <cell r="BT411">
            <v>0</v>
          </cell>
          <cell r="BU411">
            <v>0</v>
          </cell>
          <cell r="BV411">
            <v>0</v>
          </cell>
          <cell r="BW411">
            <v>0</v>
          </cell>
          <cell r="BX411">
            <v>0</v>
          </cell>
          <cell r="BY411">
            <v>0</v>
          </cell>
          <cell r="BZ411">
            <v>0</v>
          </cell>
          <cell r="CA411">
            <v>0</v>
          </cell>
          <cell r="CB411">
            <v>0</v>
          </cell>
          <cell r="CC411">
            <v>0</v>
          </cell>
          <cell r="CD411">
            <v>0</v>
          </cell>
          <cell r="CE411">
            <v>0</v>
          </cell>
          <cell r="CF411">
            <v>0</v>
          </cell>
          <cell r="CG411">
            <v>0</v>
          </cell>
          <cell r="CH411">
            <v>0</v>
          </cell>
          <cell r="CI411">
            <v>0</v>
          </cell>
          <cell r="CJ411">
            <v>0</v>
          </cell>
          <cell r="CK411">
            <v>0</v>
          </cell>
          <cell r="CL411">
            <v>0</v>
          </cell>
        </row>
        <row r="412">
          <cell r="A412" t="str">
            <v>5203010141.101</v>
          </cell>
          <cell r="B412" t="str">
            <v>ค่าจำหน่าย - ครุภัณฑ์ Interface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9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2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86353.75</v>
          </cell>
          <cell r="AD412">
            <v>0</v>
          </cell>
          <cell r="AE412">
            <v>264186</v>
          </cell>
          <cell r="AF412">
            <v>0</v>
          </cell>
          <cell r="AG412">
            <v>14696.56</v>
          </cell>
          <cell r="AH412">
            <v>54101.14</v>
          </cell>
          <cell r="AI412">
            <v>0</v>
          </cell>
          <cell r="AJ412">
            <v>690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23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S412">
            <v>0</v>
          </cell>
          <cell r="BT412">
            <v>0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</v>
          </cell>
          <cell r="CE412">
            <v>0</v>
          </cell>
          <cell r="CF412">
            <v>0</v>
          </cell>
          <cell r="CG412">
            <v>0</v>
          </cell>
          <cell r="CH412">
            <v>0</v>
          </cell>
          <cell r="CI412">
            <v>0</v>
          </cell>
          <cell r="CJ412">
            <v>0</v>
          </cell>
          <cell r="CK412">
            <v>0</v>
          </cell>
          <cell r="CL412">
            <v>0</v>
          </cell>
        </row>
        <row r="413">
          <cell r="A413" t="str">
            <v>5203010142.101</v>
          </cell>
          <cell r="B413" t="str">
            <v>ค่าจำหน่าย - สินทรัพย์ไม่มีตัวตน Interface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1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S413">
            <v>0</v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</v>
          </cell>
          <cell r="CC413">
            <v>0</v>
          </cell>
          <cell r="CD413">
            <v>0</v>
          </cell>
          <cell r="CE413">
            <v>0</v>
          </cell>
          <cell r="CF413">
            <v>0</v>
          </cell>
          <cell r="CG413">
            <v>0</v>
          </cell>
          <cell r="CH413">
            <v>0</v>
          </cell>
          <cell r="CI413">
            <v>0</v>
          </cell>
          <cell r="CJ413">
            <v>0</v>
          </cell>
          <cell r="CK413">
            <v>0</v>
          </cell>
          <cell r="CL413">
            <v>0</v>
          </cell>
        </row>
        <row r="414">
          <cell r="A414" t="str">
            <v>5203010145.101</v>
          </cell>
          <cell r="B414" t="str">
            <v>ค่าจำหน่าย-อาคารและสิ่งปลูกสร้างไม่ระบุรายละเอียด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E414">
            <v>0</v>
          </cell>
          <cell r="BF414">
            <v>0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S414">
            <v>0</v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</v>
          </cell>
          <cell r="CE414">
            <v>0</v>
          </cell>
          <cell r="CF414">
            <v>0</v>
          </cell>
          <cell r="CG414">
            <v>0</v>
          </cell>
          <cell r="CH414">
            <v>0</v>
          </cell>
          <cell r="CI414">
            <v>0</v>
          </cell>
          <cell r="CJ414">
            <v>0</v>
          </cell>
          <cell r="CK414">
            <v>0</v>
          </cell>
          <cell r="CL414">
            <v>0</v>
          </cell>
        </row>
        <row r="415">
          <cell r="A415" t="str">
            <v>5203010146.101</v>
          </cell>
          <cell r="B415" t="str">
            <v>ค่าจำหน่าย-ครุภัณฑ์ไม่ระบุรายละเอียด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S415">
            <v>0</v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</v>
          </cell>
          <cell r="CC415">
            <v>0</v>
          </cell>
          <cell r="CD415">
            <v>0</v>
          </cell>
          <cell r="CE415">
            <v>0</v>
          </cell>
          <cell r="CF415">
            <v>0</v>
          </cell>
          <cell r="CG415">
            <v>0</v>
          </cell>
          <cell r="CH415">
            <v>0</v>
          </cell>
          <cell r="CI415">
            <v>0</v>
          </cell>
          <cell r="CJ415">
            <v>0</v>
          </cell>
          <cell r="CK415">
            <v>0</v>
          </cell>
          <cell r="CL415">
            <v>0</v>
          </cell>
        </row>
        <row r="416">
          <cell r="A416" t="str">
            <v>5205010101.101</v>
          </cell>
          <cell r="B416" t="str">
            <v>ค่าใช้จ่ายเงินช่วยเหลือผู้ประสบภัย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20000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S416">
            <v>0</v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0</v>
          </cell>
          <cell r="BZ416">
            <v>0</v>
          </cell>
          <cell r="CA416">
            <v>0</v>
          </cell>
          <cell r="CB416">
            <v>0</v>
          </cell>
          <cell r="CC416">
            <v>0</v>
          </cell>
          <cell r="CD416">
            <v>32500</v>
          </cell>
          <cell r="CE416">
            <v>0</v>
          </cell>
          <cell r="CF416">
            <v>0</v>
          </cell>
          <cell r="CG416">
            <v>0</v>
          </cell>
          <cell r="CH416">
            <v>0</v>
          </cell>
          <cell r="CI416">
            <v>0</v>
          </cell>
          <cell r="CJ416">
            <v>0</v>
          </cell>
          <cell r="CK416">
            <v>0</v>
          </cell>
          <cell r="CL416">
            <v>0</v>
          </cell>
        </row>
        <row r="417">
          <cell r="A417" t="str">
            <v>5209010112.101</v>
          </cell>
          <cell r="B417" t="str">
            <v>ค่าใช้จ่ายระหว่างหน่วยงาน-หน่วยงานส่งเงินเบิกเกินส่งคืนให้กรมบัญชีกลาง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0</v>
          </cell>
          <cell r="AL417">
            <v>0</v>
          </cell>
          <cell r="AM417">
            <v>0</v>
          </cell>
          <cell r="AN417">
            <v>0</v>
          </cell>
          <cell r="AO417">
            <v>0</v>
          </cell>
          <cell r="AP417">
            <v>0</v>
          </cell>
          <cell r="AQ417">
            <v>0</v>
          </cell>
          <cell r="AR417">
            <v>0</v>
          </cell>
          <cell r="AS417">
            <v>0</v>
          </cell>
          <cell r="AT417">
            <v>0</v>
          </cell>
          <cell r="AU417">
            <v>0</v>
          </cell>
          <cell r="AV417">
            <v>0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S417">
            <v>0</v>
          </cell>
          <cell r="BT417">
            <v>0</v>
          </cell>
          <cell r="BU417">
            <v>0</v>
          </cell>
          <cell r="BV417">
            <v>0</v>
          </cell>
          <cell r="BW417">
            <v>0</v>
          </cell>
          <cell r="BX417">
            <v>0</v>
          </cell>
          <cell r="BY417">
            <v>0</v>
          </cell>
          <cell r="BZ417">
            <v>0</v>
          </cell>
          <cell r="CA417">
            <v>0</v>
          </cell>
          <cell r="CB417">
            <v>0</v>
          </cell>
          <cell r="CC417">
            <v>0</v>
          </cell>
          <cell r="CD417">
            <v>0</v>
          </cell>
          <cell r="CE417">
            <v>0</v>
          </cell>
          <cell r="CF417">
            <v>0</v>
          </cell>
          <cell r="CG417">
            <v>0</v>
          </cell>
          <cell r="CH417">
            <v>0</v>
          </cell>
          <cell r="CI417">
            <v>0</v>
          </cell>
          <cell r="CJ417">
            <v>0</v>
          </cell>
          <cell r="CK417">
            <v>0</v>
          </cell>
          <cell r="CL417">
            <v>0</v>
          </cell>
        </row>
        <row r="418">
          <cell r="A418" t="str">
            <v>5210010101.101</v>
          </cell>
          <cell r="B418" t="str">
            <v xml:space="preserve">ค่าใช้จ่ายระหว่างหน่วยงาน - กรมบัญชีกลางโอนเงินนอกงบประมาณให้หน่วยงาน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S418">
            <v>0</v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0</v>
          </cell>
          <cell r="BZ418">
            <v>0</v>
          </cell>
          <cell r="CA418">
            <v>0</v>
          </cell>
          <cell r="CB418">
            <v>0</v>
          </cell>
          <cell r="CC418">
            <v>0</v>
          </cell>
          <cell r="CD418">
            <v>0</v>
          </cell>
          <cell r="CE418">
            <v>0</v>
          </cell>
          <cell r="CF418">
            <v>0</v>
          </cell>
          <cell r="CG418">
            <v>0</v>
          </cell>
          <cell r="CH418">
            <v>0</v>
          </cell>
          <cell r="CI418">
            <v>0</v>
          </cell>
          <cell r="CJ418">
            <v>0</v>
          </cell>
          <cell r="CK418">
            <v>0</v>
          </cell>
          <cell r="CL418">
            <v>0</v>
          </cell>
        </row>
        <row r="419">
          <cell r="A419" t="str">
            <v>5210010102.101</v>
          </cell>
          <cell r="B419" t="str">
            <v>ค่าใช้จ่ายระหว่างหน่วยงาน  หน่วยงานโอนเงินนอกงบประมาณให้กรมบัญชีกลาง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0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0</v>
          </cell>
          <cell r="AQ419">
            <v>0</v>
          </cell>
          <cell r="AR419">
            <v>0</v>
          </cell>
          <cell r="AS419">
            <v>0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0</v>
          </cell>
          <cell r="BJ419">
            <v>0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5819713.6799999997</v>
          </cell>
          <cell r="BS419">
            <v>0</v>
          </cell>
          <cell r="BT419">
            <v>0</v>
          </cell>
          <cell r="BU419">
            <v>0</v>
          </cell>
          <cell r="BV419">
            <v>0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0</v>
          </cell>
          <cell r="CE419">
            <v>0</v>
          </cell>
          <cell r="CF419">
            <v>0</v>
          </cell>
          <cell r="CG419">
            <v>0</v>
          </cell>
          <cell r="CH419">
            <v>0</v>
          </cell>
          <cell r="CI419">
            <v>0</v>
          </cell>
          <cell r="CJ419">
            <v>0</v>
          </cell>
          <cell r="CK419">
            <v>0</v>
          </cell>
          <cell r="CL419">
            <v>0</v>
          </cell>
        </row>
        <row r="420">
          <cell r="A420" t="str">
            <v>5210010103.101</v>
          </cell>
          <cell r="B420" t="str">
            <v>ค่าใช้จ่ายระหว่างหน่วยงาน - หน่วยงานโอนเงินรายได้แผ่นดินให้กรมบัญชีกลาง</v>
          </cell>
          <cell r="C420">
            <v>124200</v>
          </cell>
          <cell r="D420">
            <v>0</v>
          </cell>
          <cell r="E420">
            <v>201.33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122940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11540.59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0</v>
          </cell>
          <cell r="AQ420">
            <v>0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13090</v>
          </cell>
          <cell r="BA420">
            <v>0</v>
          </cell>
          <cell r="BB420">
            <v>0</v>
          </cell>
          <cell r="BC420">
            <v>755731.65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439762.32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6548488.5999999996</v>
          </cell>
          <cell r="BS420">
            <v>0</v>
          </cell>
          <cell r="BT420">
            <v>0</v>
          </cell>
          <cell r="BU420">
            <v>0</v>
          </cell>
          <cell r="BV420">
            <v>0</v>
          </cell>
          <cell r="BW420">
            <v>0</v>
          </cell>
          <cell r="BX420">
            <v>0</v>
          </cell>
          <cell r="BY420">
            <v>0</v>
          </cell>
          <cell r="BZ420">
            <v>0</v>
          </cell>
          <cell r="CA420">
            <v>0</v>
          </cell>
          <cell r="CB420">
            <v>0</v>
          </cell>
          <cell r="CC420">
            <v>0</v>
          </cell>
          <cell r="CD420">
            <v>0</v>
          </cell>
          <cell r="CE420">
            <v>0</v>
          </cell>
          <cell r="CF420">
            <v>0</v>
          </cell>
          <cell r="CG420">
            <v>0</v>
          </cell>
          <cell r="CH420">
            <v>0</v>
          </cell>
          <cell r="CI420">
            <v>0</v>
          </cell>
          <cell r="CJ420">
            <v>0</v>
          </cell>
          <cell r="CK420">
            <v>0</v>
          </cell>
          <cell r="CL420">
            <v>0</v>
          </cell>
        </row>
        <row r="421">
          <cell r="A421" t="str">
            <v>5210010105.101</v>
          </cell>
          <cell r="B421" t="str">
            <v>ค่าใช้จ่ายระหว่างหน่วยงาน  - ปรับเงินฝากคลัง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S421">
            <v>0</v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0</v>
          </cell>
          <cell r="BZ421">
            <v>0</v>
          </cell>
          <cell r="CA421">
            <v>0</v>
          </cell>
          <cell r="CB421">
            <v>0</v>
          </cell>
          <cell r="CC421">
            <v>0</v>
          </cell>
          <cell r="CD421">
            <v>0</v>
          </cell>
          <cell r="CE421">
            <v>0</v>
          </cell>
          <cell r="CF421">
            <v>0</v>
          </cell>
          <cell r="CG421">
            <v>0</v>
          </cell>
          <cell r="CH421">
            <v>0</v>
          </cell>
          <cell r="CI421">
            <v>0</v>
          </cell>
          <cell r="CJ421">
            <v>597441.9</v>
          </cell>
          <cell r="CK421">
            <v>0</v>
          </cell>
          <cell r="CL421">
            <v>0</v>
          </cell>
        </row>
        <row r="422">
          <cell r="A422" t="str">
            <v>5210010112.101</v>
          </cell>
          <cell r="B422" t="str">
            <v>คชจ.ระหว่างหน่วยงาน - รายได้แผ่นดินรอนำส่งคลัง</v>
          </cell>
          <cell r="C422">
            <v>379653.59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55403.91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86700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141.87</v>
          </cell>
          <cell r="AQ422">
            <v>0</v>
          </cell>
          <cell r="AR422">
            <v>7703.16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S422">
            <v>0</v>
          </cell>
          <cell r="BT422">
            <v>0</v>
          </cell>
          <cell r="BU422">
            <v>0</v>
          </cell>
          <cell r="BV422">
            <v>2262.5700000000002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0</v>
          </cell>
          <cell r="CE422">
            <v>0</v>
          </cell>
          <cell r="CF422">
            <v>0</v>
          </cell>
          <cell r="CG422">
            <v>0</v>
          </cell>
          <cell r="CH422">
            <v>0</v>
          </cell>
          <cell r="CI422">
            <v>0</v>
          </cell>
          <cell r="CJ422">
            <v>0</v>
          </cell>
          <cell r="CK422">
            <v>0</v>
          </cell>
          <cell r="CL422">
            <v>0</v>
          </cell>
        </row>
        <row r="423">
          <cell r="A423" t="str">
            <v>5210010118.101</v>
          </cell>
          <cell r="B423" t="str">
            <v>ค่าใช้จ่ายระหว่างกัน-ภายในกรมเดียวกัน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3840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S423">
            <v>0</v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1000000</v>
          </cell>
          <cell r="BY423">
            <v>25092.04</v>
          </cell>
          <cell r="BZ423">
            <v>0</v>
          </cell>
          <cell r="CA423">
            <v>0</v>
          </cell>
          <cell r="CB423">
            <v>0</v>
          </cell>
          <cell r="CC423">
            <v>0</v>
          </cell>
          <cell r="CD423">
            <v>0</v>
          </cell>
          <cell r="CE423">
            <v>0</v>
          </cell>
          <cell r="CF423">
            <v>0</v>
          </cell>
          <cell r="CG423">
            <v>0</v>
          </cell>
          <cell r="CH423">
            <v>0</v>
          </cell>
          <cell r="CI423">
            <v>0</v>
          </cell>
          <cell r="CJ423">
            <v>0</v>
          </cell>
          <cell r="CK423">
            <v>0</v>
          </cell>
          <cell r="CL423">
            <v>0</v>
          </cell>
        </row>
        <row r="424">
          <cell r="A424" t="str">
            <v>5211010102.101</v>
          </cell>
          <cell r="B424" t="str">
            <v>โอนสินทรัพย์ให้หน่วยงานของรัฐ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0.01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S424">
            <v>0</v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</v>
          </cell>
          <cell r="CB424">
            <v>0</v>
          </cell>
          <cell r="CC424">
            <v>0</v>
          </cell>
          <cell r="CD424">
            <v>0</v>
          </cell>
          <cell r="CE424">
            <v>0</v>
          </cell>
          <cell r="CF424">
            <v>0</v>
          </cell>
          <cell r="CG424">
            <v>0</v>
          </cell>
          <cell r="CH424">
            <v>0</v>
          </cell>
          <cell r="CI424">
            <v>0</v>
          </cell>
          <cell r="CJ424">
            <v>0</v>
          </cell>
          <cell r="CK424">
            <v>0</v>
          </cell>
          <cell r="CL424">
            <v>0</v>
          </cell>
        </row>
        <row r="425">
          <cell r="A425" t="str">
            <v>5212010199.101</v>
          </cell>
          <cell r="B425" t="str">
            <v>ค่าใช้จ่ายโครงการผลิตแพทย์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81668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205940</v>
          </cell>
          <cell r="BS425">
            <v>0</v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</v>
          </cell>
          <cell r="CB425">
            <v>0</v>
          </cell>
          <cell r="CC425">
            <v>0</v>
          </cell>
          <cell r="CD425">
            <v>0</v>
          </cell>
          <cell r="CE425">
            <v>0</v>
          </cell>
          <cell r="CF425">
            <v>0</v>
          </cell>
          <cell r="CG425">
            <v>0</v>
          </cell>
          <cell r="CH425">
            <v>0</v>
          </cell>
          <cell r="CI425">
            <v>0</v>
          </cell>
          <cell r="CJ425">
            <v>0</v>
          </cell>
          <cell r="CK425">
            <v>0</v>
          </cell>
          <cell r="CL425">
            <v>0</v>
          </cell>
        </row>
        <row r="426">
          <cell r="A426" t="str">
            <v>5212010199.102</v>
          </cell>
          <cell r="B426" t="str">
            <v>ค่าใช้จ่ายโครงการผลิตบุคลากรทางการแพทย์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120000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450000</v>
          </cell>
          <cell r="P426">
            <v>30000</v>
          </cell>
          <cell r="Q426">
            <v>90000</v>
          </cell>
          <cell r="R426">
            <v>30000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2220000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90000</v>
          </cell>
          <cell r="AN426">
            <v>0</v>
          </cell>
          <cell r="AO426">
            <v>60000</v>
          </cell>
          <cell r="AP426">
            <v>150000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240000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750000</v>
          </cell>
          <cell r="BD426">
            <v>630000</v>
          </cell>
          <cell r="BE426">
            <v>120000</v>
          </cell>
          <cell r="BF426">
            <v>60000</v>
          </cell>
          <cell r="BG426">
            <v>811981</v>
          </cell>
          <cell r="BH426">
            <v>320460</v>
          </cell>
          <cell r="BI426">
            <v>0</v>
          </cell>
          <cell r="BJ426">
            <v>90000</v>
          </cell>
          <cell r="BK426">
            <v>60000</v>
          </cell>
          <cell r="BL426">
            <v>2489440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4200000</v>
          </cell>
          <cell r="BS426">
            <v>0</v>
          </cell>
          <cell r="BT426">
            <v>0</v>
          </cell>
          <cell r="BU426">
            <v>1260000</v>
          </cell>
          <cell r="BV426">
            <v>0</v>
          </cell>
          <cell r="BW426">
            <v>0</v>
          </cell>
          <cell r="BX426">
            <v>515000</v>
          </cell>
          <cell r="BY426">
            <v>0</v>
          </cell>
          <cell r="BZ426">
            <v>0</v>
          </cell>
          <cell r="CA426">
            <v>0</v>
          </cell>
          <cell r="CB426">
            <v>240000</v>
          </cell>
          <cell r="CC426">
            <v>180000</v>
          </cell>
          <cell r="CD426">
            <v>0</v>
          </cell>
          <cell r="CE426">
            <v>470000</v>
          </cell>
          <cell r="CF426">
            <v>0</v>
          </cell>
          <cell r="CG426">
            <v>30000</v>
          </cell>
          <cell r="CH426">
            <v>0</v>
          </cell>
          <cell r="CI426">
            <v>0</v>
          </cell>
          <cell r="CJ426">
            <v>0</v>
          </cell>
          <cell r="CK426">
            <v>0</v>
          </cell>
          <cell r="CL426">
            <v>0</v>
          </cell>
        </row>
        <row r="427">
          <cell r="A427" t="str">
            <v>5212010199.104</v>
          </cell>
          <cell r="B427" t="str">
            <v>ค่าใช้จ่ายที่ดิน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3000</v>
          </cell>
          <cell r="AC427">
            <v>0</v>
          </cell>
          <cell r="AD427">
            <v>15000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569000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S427">
            <v>0</v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18000</v>
          </cell>
          <cell r="BY427">
            <v>0</v>
          </cell>
          <cell r="BZ427">
            <v>0</v>
          </cell>
          <cell r="CA427">
            <v>0</v>
          </cell>
          <cell r="CB427">
            <v>0</v>
          </cell>
          <cell r="CC427">
            <v>0</v>
          </cell>
          <cell r="CD427">
            <v>0</v>
          </cell>
          <cell r="CE427">
            <v>0</v>
          </cell>
          <cell r="CF427">
            <v>0</v>
          </cell>
          <cell r="CG427">
            <v>0</v>
          </cell>
          <cell r="CH427">
            <v>0</v>
          </cell>
          <cell r="CI427">
            <v>0</v>
          </cell>
          <cell r="CJ427">
            <v>0</v>
          </cell>
          <cell r="CK427">
            <v>0</v>
          </cell>
          <cell r="CL427">
            <v>0</v>
          </cell>
        </row>
        <row r="428">
          <cell r="A428" t="str">
            <v>5212010199.105</v>
          </cell>
          <cell r="B428" t="str">
            <v>ค่าใช้จ่ายลักษณะอื่น</v>
          </cell>
          <cell r="C428">
            <v>685310</v>
          </cell>
          <cell r="D428">
            <v>16031.48</v>
          </cell>
          <cell r="E428">
            <v>609399.48</v>
          </cell>
          <cell r="F428">
            <v>177256.27</v>
          </cell>
          <cell r="G428">
            <v>0</v>
          </cell>
          <cell r="H428">
            <v>45914</v>
          </cell>
          <cell r="I428">
            <v>196495.1</v>
          </cell>
          <cell r="J428">
            <v>162900</v>
          </cell>
          <cell r="K428">
            <v>11850</v>
          </cell>
          <cell r="L428">
            <v>20960.400000000001</v>
          </cell>
          <cell r="M428">
            <v>520942.13</v>
          </cell>
          <cell r="N428">
            <v>12600</v>
          </cell>
          <cell r="O428">
            <v>62900</v>
          </cell>
          <cell r="P428">
            <v>2000</v>
          </cell>
          <cell r="Q428">
            <v>0</v>
          </cell>
          <cell r="R428">
            <v>15000</v>
          </cell>
          <cell r="S428">
            <v>6400</v>
          </cell>
          <cell r="T428">
            <v>0</v>
          </cell>
          <cell r="U428">
            <v>3500</v>
          </cell>
          <cell r="V428">
            <v>15568</v>
          </cell>
          <cell r="W428">
            <v>448666.2</v>
          </cell>
          <cell r="X428">
            <v>53900</v>
          </cell>
          <cell r="Y428">
            <v>420000</v>
          </cell>
          <cell r="Z428">
            <v>259296.06</v>
          </cell>
          <cell r="AA428">
            <v>30050</v>
          </cell>
          <cell r="AB428">
            <v>0</v>
          </cell>
          <cell r="AC428">
            <v>40723.9</v>
          </cell>
          <cell r="AD428">
            <v>5400</v>
          </cell>
          <cell r="AE428">
            <v>5659</v>
          </cell>
          <cell r="AF428">
            <v>70900</v>
          </cell>
          <cell r="AG428">
            <v>21050</v>
          </cell>
          <cell r="AH428">
            <v>477240</v>
          </cell>
          <cell r="AI428">
            <v>0</v>
          </cell>
          <cell r="AJ428">
            <v>20360</v>
          </cell>
          <cell r="AK428">
            <v>54180</v>
          </cell>
          <cell r="AL428">
            <v>18050</v>
          </cell>
          <cell r="AM428">
            <v>243016.7</v>
          </cell>
          <cell r="AN428">
            <v>44851.59</v>
          </cell>
          <cell r="AO428">
            <v>458997.87</v>
          </cell>
          <cell r="AP428">
            <v>58500</v>
          </cell>
          <cell r="AQ428">
            <v>380000</v>
          </cell>
          <cell r="AR428">
            <v>135868.06</v>
          </cell>
          <cell r="AS428">
            <v>27920</v>
          </cell>
          <cell r="AT428">
            <v>177715.20000000001</v>
          </cell>
          <cell r="AU428">
            <v>14700</v>
          </cell>
          <cell r="AV428">
            <v>447665.66</v>
          </cell>
          <cell r="AW428">
            <v>31394.03</v>
          </cell>
          <cell r="AX428">
            <v>74986.67</v>
          </cell>
          <cell r="AY428">
            <v>148285.07999999999</v>
          </cell>
          <cell r="AZ428">
            <v>19212.919999999998</v>
          </cell>
          <cell r="BA428">
            <v>923657.56</v>
          </cell>
          <cell r="BB428">
            <v>85122.29</v>
          </cell>
          <cell r="BC428">
            <v>295744.8</v>
          </cell>
          <cell r="BD428">
            <v>0</v>
          </cell>
          <cell r="BE428">
            <v>0</v>
          </cell>
          <cell r="BF428">
            <v>42850</v>
          </cell>
          <cell r="BG428">
            <v>0</v>
          </cell>
          <cell r="BH428">
            <v>36042</v>
          </cell>
          <cell r="BI428">
            <v>0</v>
          </cell>
          <cell r="BJ428">
            <v>92505</v>
          </cell>
          <cell r="BK428">
            <v>11867.44</v>
          </cell>
          <cell r="BL428">
            <v>453108.83</v>
          </cell>
          <cell r="BM428">
            <v>94159.5</v>
          </cell>
          <cell r="BN428">
            <v>158285.67000000001</v>
          </cell>
          <cell r="BO428">
            <v>0</v>
          </cell>
          <cell r="BP428">
            <v>225157.59</v>
          </cell>
          <cell r="BQ428">
            <v>1735368.32</v>
          </cell>
          <cell r="BR428">
            <v>401929</v>
          </cell>
          <cell r="BS428">
            <v>329300.2</v>
          </cell>
          <cell r="BT428">
            <v>0</v>
          </cell>
          <cell r="BU428">
            <v>5101119.5199999996</v>
          </cell>
          <cell r="BV428">
            <v>2500</v>
          </cell>
          <cell r="BW428">
            <v>35103</v>
          </cell>
          <cell r="BX428">
            <v>196748.34</v>
          </cell>
          <cell r="BY428">
            <v>12063.07</v>
          </cell>
          <cell r="BZ428">
            <v>168199.71</v>
          </cell>
          <cell r="CA428">
            <v>111331.77</v>
          </cell>
          <cell r="CB428">
            <v>18727</v>
          </cell>
          <cell r="CC428">
            <v>35800</v>
          </cell>
          <cell r="CD428">
            <v>0</v>
          </cell>
          <cell r="CE428">
            <v>1162569.8999999999</v>
          </cell>
          <cell r="CF428">
            <v>0.03</v>
          </cell>
          <cell r="CG428">
            <v>37586.379999999997</v>
          </cell>
          <cell r="CH428">
            <v>155.26</v>
          </cell>
          <cell r="CI428">
            <v>0</v>
          </cell>
          <cell r="CJ428">
            <v>761658.35</v>
          </cell>
          <cell r="CK428">
            <v>0</v>
          </cell>
          <cell r="CL428">
            <v>0</v>
          </cell>
        </row>
        <row r="429">
          <cell r="A429" t="str">
            <v>5212010199.106</v>
          </cell>
          <cell r="B429" t="str">
            <v>ค่าใช้จ่ายอื่น-สินค้าโอนไป สสจ./รพศ./รพท./รพช./รพ.สต.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162347.79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0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S429">
            <v>0</v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0</v>
          </cell>
          <cell r="BY429">
            <v>93235.46</v>
          </cell>
          <cell r="BZ429">
            <v>0</v>
          </cell>
          <cell r="CA429">
            <v>0</v>
          </cell>
          <cell r="CB429">
            <v>0</v>
          </cell>
          <cell r="CC429">
            <v>0</v>
          </cell>
          <cell r="CD429">
            <v>0</v>
          </cell>
          <cell r="CE429">
            <v>0</v>
          </cell>
          <cell r="CF429">
            <v>0</v>
          </cell>
          <cell r="CG429">
            <v>0</v>
          </cell>
          <cell r="CH429">
            <v>0</v>
          </cell>
          <cell r="CI429">
            <v>0</v>
          </cell>
          <cell r="CJ429">
            <v>0</v>
          </cell>
          <cell r="CK429">
            <v>0</v>
          </cell>
          <cell r="CL429">
            <v>0</v>
          </cell>
        </row>
        <row r="430">
          <cell r="A430" t="str">
            <v>5212010199.107</v>
          </cell>
          <cell r="B430" t="str">
            <v>ค่าใช้จ่ายอื่น-วัสดุโอนไป สสจ./ รพศ./รพท./รพช./รพ.สต.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1511551.18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0</v>
          </cell>
          <cell r="AJ430">
            <v>0</v>
          </cell>
          <cell r="AK430">
            <v>0</v>
          </cell>
          <cell r="AL430">
            <v>37793</v>
          </cell>
          <cell r="AM430">
            <v>0</v>
          </cell>
          <cell r="AN430">
            <v>0</v>
          </cell>
          <cell r="AO430">
            <v>0</v>
          </cell>
          <cell r="AP430">
            <v>920895.49</v>
          </cell>
          <cell r="AQ430">
            <v>0</v>
          </cell>
          <cell r="AR430">
            <v>863104.33</v>
          </cell>
          <cell r="AS430">
            <v>0</v>
          </cell>
          <cell r="AT430">
            <v>0</v>
          </cell>
          <cell r="AU430">
            <v>0</v>
          </cell>
          <cell r="AV430">
            <v>90000</v>
          </cell>
          <cell r="AW430">
            <v>0</v>
          </cell>
          <cell r="AX430">
            <v>0</v>
          </cell>
          <cell r="AY430">
            <v>0</v>
          </cell>
          <cell r="AZ430">
            <v>0</v>
          </cell>
          <cell r="BA430">
            <v>0</v>
          </cell>
          <cell r="BB430">
            <v>0</v>
          </cell>
          <cell r="BC430">
            <v>0</v>
          </cell>
          <cell r="BD430">
            <v>106770.66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0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S430">
            <v>859325.02</v>
          </cell>
          <cell r="BT430">
            <v>0</v>
          </cell>
          <cell r="BU430">
            <v>1122094.0800000001</v>
          </cell>
          <cell r="BV430">
            <v>0</v>
          </cell>
          <cell r="BW430">
            <v>388664.72</v>
          </cell>
          <cell r="BX430">
            <v>0</v>
          </cell>
          <cell r="BY430">
            <v>33779.5</v>
          </cell>
          <cell r="BZ430">
            <v>0</v>
          </cell>
          <cell r="CA430">
            <v>0</v>
          </cell>
          <cell r="CB430">
            <v>0</v>
          </cell>
          <cell r="CC430">
            <v>3249007.78</v>
          </cell>
          <cell r="CD430">
            <v>0</v>
          </cell>
          <cell r="CE430">
            <v>0</v>
          </cell>
          <cell r="CF430">
            <v>30273.02</v>
          </cell>
          <cell r="CG430">
            <v>67944.25</v>
          </cell>
          <cell r="CH430">
            <v>440802.06</v>
          </cell>
          <cell r="CI430">
            <v>0</v>
          </cell>
          <cell r="CJ430">
            <v>397412.82</v>
          </cell>
          <cell r="CK430">
            <v>0</v>
          </cell>
          <cell r="CL430">
            <v>0</v>
          </cell>
        </row>
        <row r="431">
          <cell r="A431" t="str">
            <v>5212010199.108</v>
          </cell>
          <cell r="B431" t="str">
            <v>ค่าใช้จ่ายอื่น-ครุภัณฑ์ ที่ดิน และสิ่งก่อสร้าง โอนไป  สสจ./รพศ./รพท./รพช./รพ.สต.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2246000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0</v>
          </cell>
          <cell r="AJ431">
            <v>61467.01</v>
          </cell>
          <cell r="AK431">
            <v>0</v>
          </cell>
          <cell r="AL431">
            <v>0</v>
          </cell>
          <cell r="AM431">
            <v>0</v>
          </cell>
          <cell r="AN431">
            <v>0</v>
          </cell>
          <cell r="AO431">
            <v>0</v>
          </cell>
          <cell r="AP431">
            <v>474700</v>
          </cell>
          <cell r="AQ431">
            <v>0</v>
          </cell>
          <cell r="AR431">
            <v>0</v>
          </cell>
          <cell r="AS431">
            <v>0</v>
          </cell>
          <cell r="AT431">
            <v>0</v>
          </cell>
          <cell r="AU431">
            <v>974900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0</v>
          </cell>
          <cell r="BA431">
            <v>0</v>
          </cell>
          <cell r="BB431">
            <v>0</v>
          </cell>
          <cell r="BC431">
            <v>1527700</v>
          </cell>
          <cell r="BD431">
            <v>105400</v>
          </cell>
          <cell r="BE431">
            <v>0</v>
          </cell>
          <cell r="BF431">
            <v>0</v>
          </cell>
          <cell r="BG431">
            <v>102075.02</v>
          </cell>
          <cell r="BH431">
            <v>0</v>
          </cell>
          <cell r="BI431">
            <v>0</v>
          </cell>
          <cell r="BJ431">
            <v>483500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0</v>
          </cell>
          <cell r="BS431">
            <v>0</v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0</v>
          </cell>
          <cell r="BZ431">
            <v>0</v>
          </cell>
          <cell r="CA431">
            <v>0</v>
          </cell>
          <cell r="CB431">
            <v>16500</v>
          </cell>
          <cell r="CC431">
            <v>0</v>
          </cell>
          <cell r="CD431">
            <v>0</v>
          </cell>
          <cell r="CE431">
            <v>0</v>
          </cell>
          <cell r="CF431">
            <v>0</v>
          </cell>
          <cell r="CG431">
            <v>0</v>
          </cell>
          <cell r="CH431">
            <v>78380</v>
          </cell>
          <cell r="CI431">
            <v>0</v>
          </cell>
          <cell r="CJ431">
            <v>0</v>
          </cell>
          <cell r="CK431">
            <v>0</v>
          </cell>
          <cell r="CL431">
            <v>40000</v>
          </cell>
        </row>
        <row r="432">
          <cell r="A432" t="str">
            <v>5212010199.109</v>
          </cell>
          <cell r="B432" t="str">
            <v>ค่าใช้จ่ายอื่น-เงินงบประมาณงบลงทุนโอนไปสสจ./รพศ./รพท./รพช./รพ.สต.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84495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>
            <v>0</v>
          </cell>
          <cell r="BT432">
            <v>0</v>
          </cell>
          <cell r="BU432">
            <v>3392100</v>
          </cell>
          <cell r="BV432">
            <v>0</v>
          </cell>
          <cell r="BW432">
            <v>0</v>
          </cell>
          <cell r="BX432">
            <v>0</v>
          </cell>
          <cell r="BY432">
            <v>0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0</v>
          </cell>
          <cell r="CE432">
            <v>0</v>
          </cell>
          <cell r="CF432">
            <v>0</v>
          </cell>
          <cell r="CG432">
            <v>0</v>
          </cell>
          <cell r="CH432">
            <v>0</v>
          </cell>
          <cell r="CI432">
            <v>0</v>
          </cell>
          <cell r="CJ432">
            <v>0</v>
          </cell>
          <cell r="CK432">
            <v>0</v>
          </cell>
          <cell r="CL432">
            <v>0</v>
          </cell>
        </row>
        <row r="433">
          <cell r="A433" t="str">
            <v>5212010199.110</v>
          </cell>
          <cell r="B433" t="str">
            <v>ค่าใช้จ่ายอื่น-เงินงบประมาณงบดำเนินงานโอนไป   สสจ./รพศ./รพท./รพช./รพ.สต.</v>
          </cell>
          <cell r="C433">
            <v>0</v>
          </cell>
          <cell r="D433">
            <v>2771158.5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30000</v>
          </cell>
          <cell r="AS433">
            <v>0</v>
          </cell>
          <cell r="AT433">
            <v>0</v>
          </cell>
          <cell r="AU433">
            <v>0</v>
          </cell>
          <cell r="AV433">
            <v>53680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S433">
            <v>0</v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0</v>
          </cell>
          <cell r="BZ433">
            <v>0</v>
          </cell>
          <cell r="CA433">
            <v>0</v>
          </cell>
          <cell r="CB433">
            <v>0</v>
          </cell>
          <cell r="CC433">
            <v>0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0</v>
          </cell>
          <cell r="CI433">
            <v>0</v>
          </cell>
          <cell r="CJ433">
            <v>0</v>
          </cell>
          <cell r="CK433">
            <v>0</v>
          </cell>
          <cell r="CL433">
            <v>0</v>
          </cell>
        </row>
        <row r="434">
          <cell r="A434" t="str">
            <v>5212010199.111</v>
          </cell>
          <cell r="B434" t="str">
            <v>ค่าใช้จ่ายอื่น-เงินงบประมาณงบ อุดหนุนโอนไป   สสจ./รพศ./รพท./รพช./รพ.สต.</v>
          </cell>
          <cell r="C434">
            <v>0</v>
          </cell>
          <cell r="D434">
            <v>1524500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307383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25000</v>
          </cell>
          <cell r="BK434">
            <v>0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>
            <v>0</v>
          </cell>
          <cell r="BT434">
            <v>0</v>
          </cell>
          <cell r="BU434">
            <v>100000</v>
          </cell>
          <cell r="BV434">
            <v>0</v>
          </cell>
          <cell r="BW434">
            <v>0</v>
          </cell>
          <cell r="BX434">
            <v>0</v>
          </cell>
          <cell r="BY434">
            <v>0</v>
          </cell>
          <cell r="BZ434">
            <v>0</v>
          </cell>
          <cell r="CA434">
            <v>0</v>
          </cell>
          <cell r="CB434">
            <v>0</v>
          </cell>
          <cell r="CC434">
            <v>0</v>
          </cell>
          <cell r="CD434">
            <v>0</v>
          </cell>
          <cell r="CE434">
            <v>0</v>
          </cell>
          <cell r="CF434">
            <v>0</v>
          </cell>
          <cell r="CG434">
            <v>0</v>
          </cell>
          <cell r="CH434">
            <v>0</v>
          </cell>
          <cell r="CI434">
            <v>0</v>
          </cell>
          <cell r="CJ434">
            <v>0</v>
          </cell>
          <cell r="CK434">
            <v>0</v>
          </cell>
          <cell r="CL434">
            <v>0</v>
          </cell>
        </row>
        <row r="435">
          <cell r="A435" t="str">
            <v>5212010199.112</v>
          </cell>
          <cell r="B435" t="str">
            <v>ค่าใช้จ่ายอื่น-เงินงบประมาณงบรายจ่ายอื่นโอนไป   สสจ./รพศ./รพท./รพช./รพ.สต.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16633.68</v>
          </cell>
          <cell r="V435">
            <v>248400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45530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0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25713</v>
          </cell>
          <cell r="BR435">
            <v>0</v>
          </cell>
          <cell r="BS435">
            <v>0</v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0</v>
          </cell>
          <cell r="CE435">
            <v>0</v>
          </cell>
          <cell r="CF435">
            <v>0</v>
          </cell>
          <cell r="CG435">
            <v>0</v>
          </cell>
          <cell r="CH435">
            <v>0</v>
          </cell>
          <cell r="CI435">
            <v>0</v>
          </cell>
          <cell r="CJ435">
            <v>0</v>
          </cell>
          <cell r="CK435">
            <v>0</v>
          </cell>
          <cell r="CL435">
            <v>0</v>
          </cell>
        </row>
        <row r="436">
          <cell r="A436" t="str">
            <v>5212010199.113</v>
          </cell>
          <cell r="B436" t="str">
            <v>ค่าใช้จ่ายอื่น-เงินงบประมาณงบกลางโอนไป สสจ./รพศ. /รพท./รพช./   รพ.สต.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0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S436">
            <v>0</v>
          </cell>
          <cell r="BT436">
            <v>0</v>
          </cell>
          <cell r="BU436">
            <v>0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</v>
          </cell>
          <cell r="CA436">
            <v>0</v>
          </cell>
          <cell r="CB436">
            <v>0</v>
          </cell>
          <cell r="CC436">
            <v>0</v>
          </cell>
          <cell r="CD436">
            <v>0</v>
          </cell>
          <cell r="CE436">
            <v>0</v>
          </cell>
          <cell r="CF436">
            <v>0</v>
          </cell>
          <cell r="CG436">
            <v>0</v>
          </cell>
          <cell r="CH436">
            <v>0</v>
          </cell>
          <cell r="CI436">
            <v>0</v>
          </cell>
          <cell r="CJ436">
            <v>0</v>
          </cell>
          <cell r="CK436">
            <v>0</v>
          </cell>
          <cell r="CL436">
            <v>0</v>
          </cell>
        </row>
        <row r="437">
          <cell r="A437" t="str">
            <v>5212010199.114</v>
          </cell>
          <cell r="B437" t="str">
            <v>ค่าใช้จ่ายอื่น-เงินนอกงบประมาณโอนไปสสจ./รพศ.  /รพท./รพช./     รพ.สต.</v>
          </cell>
          <cell r="C437">
            <v>800000</v>
          </cell>
          <cell r="D437">
            <v>895341.13</v>
          </cell>
          <cell r="E437">
            <v>1667528.27</v>
          </cell>
          <cell r="F437">
            <v>0</v>
          </cell>
          <cell r="G437">
            <v>0</v>
          </cell>
          <cell r="H437">
            <v>300022.49</v>
          </cell>
          <cell r="I437">
            <v>22076741.93</v>
          </cell>
          <cell r="J437">
            <v>1600000</v>
          </cell>
          <cell r="K437">
            <v>0</v>
          </cell>
          <cell r="L437">
            <v>289000</v>
          </cell>
          <cell r="M437">
            <v>2749716.01</v>
          </cell>
          <cell r="N437">
            <v>0</v>
          </cell>
          <cell r="O437">
            <v>2803892.31</v>
          </cell>
          <cell r="P437">
            <v>3007374.02</v>
          </cell>
          <cell r="Q437">
            <v>2202972</v>
          </cell>
          <cell r="R437">
            <v>2883400</v>
          </cell>
          <cell r="S437">
            <v>0</v>
          </cell>
          <cell r="T437">
            <v>0</v>
          </cell>
          <cell r="U437">
            <v>3454707.87</v>
          </cell>
          <cell r="V437">
            <v>2329282.69</v>
          </cell>
          <cell r="W437">
            <v>0</v>
          </cell>
          <cell r="X437">
            <v>189326</v>
          </cell>
          <cell r="Y437">
            <v>1753031.22</v>
          </cell>
          <cell r="Z437">
            <v>4528956.63</v>
          </cell>
          <cell r="AA437">
            <v>0</v>
          </cell>
          <cell r="AB437">
            <v>0</v>
          </cell>
          <cell r="AC437">
            <v>2043400</v>
          </cell>
          <cell r="AD437">
            <v>60000</v>
          </cell>
          <cell r="AE437">
            <v>0</v>
          </cell>
          <cell r="AF437">
            <v>1314114.1200000001</v>
          </cell>
          <cell r="AG437">
            <v>211600</v>
          </cell>
          <cell r="AH437">
            <v>1538000</v>
          </cell>
          <cell r="AI437">
            <v>927180</v>
          </cell>
          <cell r="AJ437">
            <v>882275</v>
          </cell>
          <cell r="AK437">
            <v>669670</v>
          </cell>
          <cell r="AL437">
            <v>0</v>
          </cell>
          <cell r="AM437">
            <v>0</v>
          </cell>
          <cell r="AN437">
            <v>1190319.77</v>
          </cell>
          <cell r="AO437">
            <v>0</v>
          </cell>
          <cell r="AP437">
            <v>0</v>
          </cell>
          <cell r="AQ437">
            <v>0</v>
          </cell>
          <cell r="AR437">
            <v>4044265</v>
          </cell>
          <cell r="AS437">
            <v>401256</v>
          </cell>
          <cell r="AT437">
            <v>155430.20000000001</v>
          </cell>
          <cell r="AU437">
            <v>1775384.5</v>
          </cell>
          <cell r="AV437">
            <v>530454</v>
          </cell>
          <cell r="AW437">
            <v>0</v>
          </cell>
          <cell r="AX437">
            <v>0</v>
          </cell>
          <cell r="AY437">
            <v>400033.94</v>
          </cell>
          <cell r="AZ437">
            <v>133553.19</v>
          </cell>
          <cell r="BA437">
            <v>896136.47</v>
          </cell>
          <cell r="BB437">
            <v>208002</v>
          </cell>
          <cell r="BC437">
            <v>5880</v>
          </cell>
          <cell r="BD437">
            <v>1963601.5</v>
          </cell>
          <cell r="BE437">
            <v>0</v>
          </cell>
          <cell r="BF437">
            <v>1083700</v>
          </cell>
          <cell r="BG437">
            <v>0</v>
          </cell>
          <cell r="BH437">
            <v>0</v>
          </cell>
          <cell r="BI437">
            <v>0</v>
          </cell>
          <cell r="BJ437">
            <v>251860</v>
          </cell>
          <cell r="BK437">
            <v>0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625404</v>
          </cell>
          <cell r="BQ437">
            <v>0</v>
          </cell>
          <cell r="BR437">
            <v>12234729.949999999</v>
          </cell>
          <cell r="BS437">
            <v>0</v>
          </cell>
          <cell r="BT437">
            <v>0</v>
          </cell>
          <cell r="BU437">
            <v>350000</v>
          </cell>
          <cell r="BV437">
            <v>86737.93</v>
          </cell>
          <cell r="BW437">
            <v>1824171.03</v>
          </cell>
          <cell r="BX437">
            <v>729779.74</v>
          </cell>
          <cell r="BY437">
            <v>130000</v>
          </cell>
          <cell r="BZ437">
            <v>298543.5</v>
          </cell>
          <cell r="CA437">
            <v>0</v>
          </cell>
          <cell r="CB437">
            <v>207680</v>
          </cell>
          <cell r="CC437">
            <v>0</v>
          </cell>
          <cell r="CD437">
            <v>1053378.6299999999</v>
          </cell>
          <cell r="CE437">
            <v>0</v>
          </cell>
          <cell r="CF437">
            <v>100000</v>
          </cell>
          <cell r="CG437">
            <v>0</v>
          </cell>
          <cell r="CH437">
            <v>2498620</v>
          </cell>
          <cell r="CI437">
            <v>0</v>
          </cell>
          <cell r="CJ437">
            <v>7802125</v>
          </cell>
          <cell r="CK437">
            <v>172652.5</v>
          </cell>
          <cell r="CL437">
            <v>0</v>
          </cell>
        </row>
        <row r="438">
          <cell r="A438" t="str">
            <v>5401010101.101</v>
          </cell>
          <cell r="B438" t="str">
            <v>ค่าใช้จ่ายรายการพิเศษนอกเหนือการดำเนินงานปกติ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357600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0</v>
          </cell>
          <cell r="BJ438">
            <v>0</v>
          </cell>
          <cell r="BK438">
            <v>0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S438">
            <v>0</v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0</v>
          </cell>
          <cell r="BZ438">
            <v>0</v>
          </cell>
          <cell r="CA438">
            <v>0</v>
          </cell>
          <cell r="CB438">
            <v>0</v>
          </cell>
          <cell r="CC438">
            <v>0</v>
          </cell>
          <cell r="CD438">
            <v>0</v>
          </cell>
          <cell r="CE438">
            <v>0</v>
          </cell>
          <cell r="CF438">
            <v>0</v>
          </cell>
          <cell r="CG438">
            <v>0</v>
          </cell>
          <cell r="CH438">
            <v>0</v>
          </cell>
          <cell r="CI438">
            <v>0</v>
          </cell>
          <cell r="CJ438">
            <v>0</v>
          </cell>
          <cell r="CK438">
            <v>0</v>
          </cell>
          <cell r="CL438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MI@MOP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8"/>
  <sheetViews>
    <sheetView topLeftCell="A10" workbookViewId="0">
      <selection activeCell="P18" sqref="P18"/>
    </sheetView>
  </sheetViews>
  <sheetFormatPr defaultRowHeight="14.4"/>
  <cols>
    <col min="1" max="1" width="2.88671875" customWidth="1"/>
    <col min="2" max="2" width="12.44140625" customWidth="1"/>
    <col min="3" max="3" width="2.44140625" customWidth="1"/>
    <col min="4" max="4" width="14.21875" customWidth="1"/>
    <col min="5" max="5" width="3" customWidth="1"/>
    <col min="6" max="6" width="11" customWidth="1"/>
    <col min="7" max="7" width="2.44140625" customWidth="1"/>
    <col min="8" max="8" width="12.88671875" customWidth="1"/>
    <col min="9" max="9" width="3.21875" customWidth="1"/>
    <col min="10" max="10" width="13.6640625" customWidth="1"/>
    <col min="11" max="11" width="2.5546875" customWidth="1"/>
    <col min="12" max="12" width="14.88671875" customWidth="1"/>
    <col min="13" max="13" width="3.44140625" customWidth="1"/>
    <col min="14" max="14" width="14.109375" customWidth="1"/>
  </cols>
  <sheetData>
    <row r="1" spans="1:14" ht="21">
      <c r="A1" s="71"/>
      <c r="B1" s="72" t="s">
        <v>282</v>
      </c>
      <c r="C1" s="73"/>
      <c r="D1" s="74" t="s">
        <v>283</v>
      </c>
      <c r="E1" s="75"/>
      <c r="F1" s="76" t="s">
        <v>284</v>
      </c>
      <c r="G1" s="77"/>
      <c r="H1" s="78" t="s">
        <v>285</v>
      </c>
      <c r="I1" s="79"/>
      <c r="J1" s="80" t="s">
        <v>286</v>
      </c>
      <c r="K1" s="81"/>
      <c r="L1" s="82" t="s">
        <v>287</v>
      </c>
      <c r="M1" s="83"/>
      <c r="N1" s="84" t="s">
        <v>288</v>
      </c>
    </row>
    <row r="2" spans="1:14" ht="21">
      <c r="A2" s="85">
        <v>1</v>
      </c>
      <c r="B2" s="86" t="s">
        <v>47</v>
      </c>
      <c r="C2" s="87">
        <v>1</v>
      </c>
      <c r="D2" s="88" t="s">
        <v>51</v>
      </c>
      <c r="E2" s="89">
        <v>1</v>
      </c>
      <c r="F2" s="90" t="s">
        <v>289</v>
      </c>
      <c r="G2" s="91">
        <v>1</v>
      </c>
      <c r="H2" s="92" t="s">
        <v>88</v>
      </c>
      <c r="I2" s="93">
        <v>1</v>
      </c>
      <c r="J2" s="94" t="s">
        <v>55</v>
      </c>
      <c r="K2" s="95">
        <v>1</v>
      </c>
      <c r="L2" s="96" t="s">
        <v>45</v>
      </c>
      <c r="M2" s="97">
        <v>1</v>
      </c>
      <c r="N2" s="98" t="s">
        <v>49</v>
      </c>
    </row>
    <row r="3" spans="1:14" ht="21">
      <c r="A3" s="99">
        <v>2</v>
      </c>
      <c r="B3" s="100" t="s">
        <v>120</v>
      </c>
      <c r="C3" s="87">
        <v>2</v>
      </c>
      <c r="D3" s="88" t="s">
        <v>69</v>
      </c>
      <c r="E3" s="89">
        <v>2</v>
      </c>
      <c r="F3" s="90" t="s">
        <v>71</v>
      </c>
      <c r="G3" s="91">
        <v>2</v>
      </c>
      <c r="H3" s="92" t="s">
        <v>115</v>
      </c>
      <c r="I3" s="93">
        <v>2</v>
      </c>
      <c r="J3" s="94" t="s">
        <v>103</v>
      </c>
      <c r="K3" s="95">
        <v>2</v>
      </c>
      <c r="L3" s="96" t="s">
        <v>110</v>
      </c>
      <c r="M3" s="97">
        <v>2</v>
      </c>
      <c r="N3" s="98" t="s">
        <v>91</v>
      </c>
    </row>
    <row r="4" spans="1:14" ht="21">
      <c r="A4" s="99">
        <v>3</v>
      </c>
      <c r="B4" s="100" t="s">
        <v>68</v>
      </c>
      <c r="C4" s="87">
        <v>3</v>
      </c>
      <c r="D4" s="88" t="s">
        <v>73</v>
      </c>
      <c r="E4" s="89">
        <v>3</v>
      </c>
      <c r="F4" s="90" t="s">
        <v>111</v>
      </c>
      <c r="G4" s="91">
        <v>3</v>
      </c>
      <c r="H4" s="92" t="s">
        <v>99</v>
      </c>
      <c r="I4" s="93">
        <v>3</v>
      </c>
      <c r="J4" s="94" t="s">
        <v>107</v>
      </c>
      <c r="K4" s="95">
        <v>3</v>
      </c>
      <c r="L4" s="96" t="s">
        <v>108</v>
      </c>
      <c r="M4" s="97">
        <v>3</v>
      </c>
      <c r="N4" s="98" t="s">
        <v>79</v>
      </c>
    </row>
    <row r="5" spans="1:14" ht="21">
      <c r="A5" s="99">
        <v>4</v>
      </c>
      <c r="B5" s="100" t="s">
        <v>75</v>
      </c>
      <c r="C5" s="87">
        <v>4</v>
      </c>
      <c r="D5" s="88" t="s">
        <v>74</v>
      </c>
      <c r="E5" s="89">
        <v>4</v>
      </c>
      <c r="F5" s="90" t="s">
        <v>96</v>
      </c>
      <c r="G5" s="91">
        <v>4</v>
      </c>
      <c r="H5" s="92" t="s">
        <v>121</v>
      </c>
      <c r="I5" s="93">
        <v>4</v>
      </c>
      <c r="J5" s="94" t="s">
        <v>118</v>
      </c>
      <c r="K5" s="95">
        <v>4</v>
      </c>
      <c r="L5" s="96" t="s">
        <v>128</v>
      </c>
      <c r="M5" s="97">
        <v>4</v>
      </c>
      <c r="N5" s="98" t="s">
        <v>133</v>
      </c>
    </row>
    <row r="6" spans="1:14" ht="21">
      <c r="A6" s="99">
        <v>5</v>
      </c>
      <c r="B6" s="100" t="s">
        <v>130</v>
      </c>
      <c r="C6" s="87">
        <v>5</v>
      </c>
      <c r="D6" s="88" t="s">
        <v>57</v>
      </c>
      <c r="E6" s="89">
        <v>5</v>
      </c>
      <c r="F6" s="90" t="s">
        <v>54</v>
      </c>
      <c r="G6" s="91">
        <v>5</v>
      </c>
      <c r="H6" s="92" t="s">
        <v>109</v>
      </c>
      <c r="I6" s="93">
        <v>5</v>
      </c>
      <c r="J6" s="94" t="s">
        <v>101</v>
      </c>
      <c r="K6" s="95">
        <v>5</v>
      </c>
      <c r="L6" s="96" t="s">
        <v>46</v>
      </c>
      <c r="M6" s="97">
        <v>5</v>
      </c>
      <c r="N6" s="98" t="s">
        <v>117</v>
      </c>
    </row>
    <row r="7" spans="1:14" ht="21">
      <c r="A7" s="99">
        <v>6</v>
      </c>
      <c r="B7" s="100" t="s">
        <v>60</v>
      </c>
      <c r="C7" s="87">
        <v>6</v>
      </c>
      <c r="D7" s="88" t="s">
        <v>90</v>
      </c>
      <c r="E7" s="89">
        <v>6</v>
      </c>
      <c r="F7" s="90" t="s">
        <v>65</v>
      </c>
      <c r="G7" s="91">
        <v>6</v>
      </c>
      <c r="H7" s="92" t="s">
        <v>290</v>
      </c>
      <c r="I7" s="93">
        <v>6</v>
      </c>
      <c r="J7" s="94" t="s">
        <v>98</v>
      </c>
      <c r="K7" s="95">
        <v>6</v>
      </c>
      <c r="L7" s="96" t="s">
        <v>100</v>
      </c>
      <c r="M7" s="97">
        <v>6</v>
      </c>
      <c r="N7" s="98" t="s">
        <v>86</v>
      </c>
    </row>
    <row r="8" spans="1:14" ht="21">
      <c r="A8" s="99">
        <v>7</v>
      </c>
      <c r="B8" s="100" t="s">
        <v>48</v>
      </c>
      <c r="C8" s="87">
        <v>7</v>
      </c>
      <c r="D8" s="101" t="s">
        <v>106</v>
      </c>
      <c r="E8" s="89">
        <v>7</v>
      </c>
      <c r="F8" s="90" t="s">
        <v>93</v>
      </c>
      <c r="G8" s="102"/>
      <c r="H8" s="103"/>
      <c r="I8" s="93">
        <v>7</v>
      </c>
      <c r="J8" s="94" t="s">
        <v>84</v>
      </c>
      <c r="K8" s="95">
        <v>7</v>
      </c>
      <c r="L8" s="96" t="s">
        <v>124</v>
      </c>
      <c r="M8" s="97">
        <v>7</v>
      </c>
      <c r="N8" s="98" t="s">
        <v>50</v>
      </c>
    </row>
    <row r="9" spans="1:14" ht="21">
      <c r="A9" s="99">
        <v>8</v>
      </c>
      <c r="B9" s="100" t="s">
        <v>66</v>
      </c>
      <c r="C9" s="87">
        <v>8</v>
      </c>
      <c r="D9" s="88" t="s">
        <v>113</v>
      </c>
      <c r="E9" s="89">
        <v>8</v>
      </c>
      <c r="F9" s="90" t="s">
        <v>123</v>
      </c>
      <c r="G9" s="104"/>
      <c r="H9" s="104"/>
      <c r="I9" s="93">
        <v>8</v>
      </c>
      <c r="J9" s="94" t="s">
        <v>56</v>
      </c>
      <c r="K9" s="95">
        <v>8</v>
      </c>
      <c r="L9" s="96" t="s">
        <v>81</v>
      </c>
      <c r="M9" s="97">
        <v>8</v>
      </c>
      <c r="N9" s="98" t="s">
        <v>127</v>
      </c>
    </row>
    <row r="10" spans="1:14" ht="21">
      <c r="A10" s="99">
        <v>9</v>
      </c>
      <c r="B10" s="100" t="s">
        <v>64</v>
      </c>
      <c r="C10" s="87">
        <v>9</v>
      </c>
      <c r="D10" s="88" t="s">
        <v>83</v>
      </c>
      <c r="E10" s="89">
        <v>9</v>
      </c>
      <c r="F10" s="90" t="s">
        <v>97</v>
      </c>
      <c r="G10" s="104"/>
      <c r="H10" s="104"/>
      <c r="I10" s="105"/>
      <c r="J10" s="106"/>
      <c r="K10" s="95">
        <v>9</v>
      </c>
      <c r="L10" s="96" t="s">
        <v>76</v>
      </c>
      <c r="M10" s="97">
        <v>9</v>
      </c>
      <c r="N10" s="98" t="s">
        <v>94</v>
      </c>
    </row>
    <row r="11" spans="1:14" ht="21">
      <c r="A11" s="107"/>
      <c r="B11" s="108"/>
      <c r="C11" s="87">
        <v>10</v>
      </c>
      <c r="D11" s="88" t="s">
        <v>80</v>
      </c>
      <c r="E11" s="89">
        <v>10</v>
      </c>
      <c r="F11" s="90" t="s">
        <v>77</v>
      </c>
      <c r="G11" s="104"/>
      <c r="H11" s="104"/>
      <c r="I11" s="104"/>
      <c r="J11" s="104"/>
      <c r="K11" s="95">
        <v>10</v>
      </c>
      <c r="L11" s="96" t="s">
        <v>92</v>
      </c>
      <c r="M11" s="97">
        <v>10</v>
      </c>
      <c r="N11" s="98" t="s">
        <v>114</v>
      </c>
    </row>
    <row r="12" spans="1:14" ht="21">
      <c r="A12" s="109"/>
      <c r="B12" s="109"/>
      <c r="C12" s="87">
        <v>11</v>
      </c>
      <c r="D12" s="88" t="s">
        <v>102</v>
      </c>
      <c r="E12" s="89">
        <v>11</v>
      </c>
      <c r="F12" s="90" t="s">
        <v>104</v>
      </c>
      <c r="G12" s="104"/>
      <c r="H12" s="104"/>
      <c r="I12" s="104"/>
      <c r="J12" s="104"/>
      <c r="K12" s="95">
        <v>11</v>
      </c>
      <c r="L12" s="96" t="s">
        <v>105</v>
      </c>
      <c r="M12" s="97">
        <v>11</v>
      </c>
      <c r="N12" s="98" t="s">
        <v>119</v>
      </c>
    </row>
    <row r="13" spans="1:14" ht="21">
      <c r="A13" s="109"/>
      <c r="B13" s="109"/>
      <c r="C13" s="87">
        <v>12</v>
      </c>
      <c r="D13" s="88" t="s">
        <v>52</v>
      </c>
      <c r="E13" s="89">
        <v>12</v>
      </c>
      <c r="F13" s="90" t="s">
        <v>291</v>
      </c>
      <c r="G13" s="104"/>
      <c r="H13" s="104"/>
      <c r="I13" s="104"/>
      <c r="J13" s="104"/>
      <c r="K13" s="95">
        <v>12</v>
      </c>
      <c r="L13" s="96" t="s">
        <v>125</v>
      </c>
      <c r="M13" s="97">
        <v>12</v>
      </c>
      <c r="N13" s="98" t="s">
        <v>78</v>
      </c>
    </row>
    <row r="14" spans="1:14" ht="21">
      <c r="A14" s="109"/>
      <c r="B14" s="109"/>
      <c r="C14" s="110"/>
      <c r="D14" s="111"/>
      <c r="E14" s="89">
        <v>13</v>
      </c>
      <c r="F14" s="90" t="s">
        <v>87</v>
      </c>
      <c r="G14" s="104"/>
      <c r="H14" s="104"/>
      <c r="I14" s="104"/>
      <c r="J14" s="104"/>
      <c r="K14" s="95">
        <v>13</v>
      </c>
      <c r="L14" s="96" t="s">
        <v>112</v>
      </c>
      <c r="M14" s="97">
        <v>13</v>
      </c>
      <c r="N14" s="98" t="s">
        <v>61</v>
      </c>
    </row>
    <row r="15" spans="1:14" ht="21">
      <c r="A15" s="109"/>
      <c r="B15" s="109"/>
      <c r="C15" s="104"/>
      <c r="D15" s="104"/>
      <c r="E15" s="112">
        <v>14</v>
      </c>
      <c r="F15" s="113" t="s">
        <v>62</v>
      </c>
      <c r="G15" s="104"/>
      <c r="H15" s="104"/>
      <c r="I15" s="104"/>
      <c r="J15" s="104"/>
      <c r="K15" s="95">
        <v>14</v>
      </c>
      <c r="L15" s="96" t="s">
        <v>122</v>
      </c>
      <c r="M15" s="97">
        <v>14</v>
      </c>
      <c r="N15" s="98" t="s">
        <v>95</v>
      </c>
    </row>
    <row r="16" spans="1:14" ht="21">
      <c r="A16" s="109"/>
      <c r="B16" s="109" t="s">
        <v>292</v>
      </c>
      <c r="C16" s="104"/>
      <c r="D16" s="104"/>
      <c r="E16" s="104"/>
      <c r="F16" s="104"/>
      <c r="G16" s="104"/>
      <c r="H16" s="104"/>
      <c r="I16" s="104"/>
      <c r="J16" s="104"/>
      <c r="K16" s="95">
        <v>15</v>
      </c>
      <c r="L16" s="96" t="s">
        <v>72</v>
      </c>
      <c r="M16" s="97">
        <v>15</v>
      </c>
      <c r="N16" s="98" t="s">
        <v>82</v>
      </c>
    </row>
    <row r="17" spans="1:14" ht="21">
      <c r="A17" s="109"/>
      <c r="B17" s="109"/>
      <c r="C17" s="104"/>
      <c r="D17" s="104"/>
      <c r="E17" s="104"/>
      <c r="F17" s="104"/>
      <c r="G17" s="104"/>
      <c r="H17" s="104"/>
      <c r="I17" s="104"/>
      <c r="J17" s="104"/>
      <c r="K17" s="95">
        <v>16</v>
      </c>
      <c r="L17" s="96" t="s">
        <v>63</v>
      </c>
      <c r="M17" s="97">
        <v>16</v>
      </c>
      <c r="N17" s="98" t="s">
        <v>85</v>
      </c>
    </row>
    <row r="18" spans="1:14" ht="21">
      <c r="A18" s="109"/>
      <c r="B18" s="109"/>
      <c r="C18" s="104"/>
      <c r="D18" s="104"/>
      <c r="E18" s="104"/>
      <c r="F18" s="104"/>
      <c r="G18" s="104"/>
      <c r="H18" s="104"/>
      <c r="I18" s="104"/>
      <c r="J18" s="104"/>
      <c r="K18" s="95">
        <v>17</v>
      </c>
      <c r="L18" s="96" t="s">
        <v>293</v>
      </c>
      <c r="M18" s="97">
        <v>17</v>
      </c>
      <c r="N18" s="98" t="s">
        <v>129</v>
      </c>
    </row>
    <row r="19" spans="1:14" ht="21">
      <c r="A19" s="104"/>
      <c r="B19" s="104"/>
      <c r="C19" s="104"/>
      <c r="D19" s="104"/>
      <c r="E19" s="104"/>
      <c r="F19" s="104"/>
      <c r="G19" s="104"/>
      <c r="H19" s="104"/>
      <c r="I19" s="104"/>
      <c r="J19" s="104"/>
      <c r="K19" s="95">
        <v>18</v>
      </c>
      <c r="L19" s="96" t="s">
        <v>70</v>
      </c>
      <c r="M19" s="97">
        <v>18</v>
      </c>
      <c r="N19" s="98" t="s">
        <v>294</v>
      </c>
    </row>
    <row r="20" spans="1:14" ht="21">
      <c r="A20" s="109"/>
      <c r="B20" s="114"/>
      <c r="C20" s="104"/>
      <c r="D20" s="104"/>
      <c r="E20" s="104"/>
      <c r="F20" s="104"/>
      <c r="G20" s="104"/>
      <c r="H20" s="104"/>
      <c r="I20" s="104"/>
      <c r="J20" s="104"/>
      <c r="K20" s="95">
        <v>19</v>
      </c>
      <c r="L20" s="96" t="s">
        <v>126</v>
      </c>
      <c r="M20" s="115"/>
      <c r="N20" s="116"/>
    </row>
    <row r="21" spans="1:14" ht="21">
      <c r="A21" s="104"/>
      <c r="B21" s="104"/>
      <c r="C21" s="104"/>
      <c r="D21" s="104"/>
      <c r="E21" s="104"/>
      <c r="F21" s="104"/>
      <c r="G21" s="104"/>
      <c r="H21" s="104"/>
      <c r="I21" s="104"/>
      <c r="J21" s="104"/>
      <c r="K21" s="95">
        <v>20</v>
      </c>
      <c r="L21" s="96" t="s">
        <v>59</v>
      </c>
      <c r="M21" s="104"/>
      <c r="N21" s="104"/>
    </row>
    <row r="22" spans="1:14" ht="21">
      <c r="A22" s="104"/>
      <c r="B22" s="104"/>
      <c r="C22" s="104"/>
      <c r="D22" s="104"/>
      <c r="E22" s="104"/>
      <c r="F22" s="104"/>
      <c r="G22" s="104"/>
      <c r="H22" s="104"/>
      <c r="I22" s="104"/>
      <c r="J22" s="104"/>
      <c r="K22" s="117">
        <v>21</v>
      </c>
      <c r="L22" s="118" t="s">
        <v>58</v>
      </c>
      <c r="M22" s="104"/>
      <c r="N22" s="104">
        <f>9+12+14+6+8+21+18</f>
        <v>88</v>
      </c>
    </row>
    <row r="23" spans="1:14" ht="21">
      <c r="A23" s="104"/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</row>
    <row r="24" spans="1:14" ht="2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</row>
    <row r="25" spans="1:14" ht="21">
      <c r="A25" s="104"/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</row>
    <row r="26" spans="1:14" ht="21">
      <c r="A26" s="104"/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</row>
    <row r="27" spans="1:14" ht="21">
      <c r="A27" s="104"/>
      <c r="B27" s="104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</row>
    <row r="28" spans="1:14" ht="21">
      <c r="A28" s="104"/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X154"/>
  <sheetViews>
    <sheetView topLeftCell="AL128" zoomScale="90" zoomScaleNormal="90" zoomScaleSheetLayoutView="76" workbookViewId="0">
      <selection activeCell="AL133" sqref="A133:XFD133"/>
    </sheetView>
  </sheetViews>
  <sheetFormatPr defaultColWidth="9" defaultRowHeight="13.2"/>
  <cols>
    <col min="1" max="1" width="11.77734375" style="175" customWidth="1"/>
    <col min="2" max="2" width="30.77734375" style="11" customWidth="1"/>
    <col min="3" max="4" width="16.5546875" style="11" customWidth="1"/>
    <col min="5" max="8" width="14.21875" style="11" customWidth="1"/>
    <col min="9" max="13" width="14.44140625" style="11" customWidth="1"/>
    <col min="14" max="14" width="20.6640625" style="11" customWidth="1"/>
    <col min="15" max="15" width="16.6640625" style="48" customWidth="1"/>
    <col min="16" max="16" width="16.6640625" style="49" customWidth="1"/>
    <col min="17" max="20" width="14.5546875" style="48" customWidth="1"/>
    <col min="21" max="21" width="14.5546875" style="49" customWidth="1"/>
    <col min="22" max="25" width="14.44140625" style="11" customWidth="1"/>
    <col min="26" max="26" width="20.6640625" style="11" customWidth="1"/>
    <col min="27" max="27" width="16.6640625" style="59" customWidth="1"/>
    <col min="28" max="28" width="16.6640625" style="60" customWidth="1"/>
    <col min="29" max="32" width="14.5546875" style="59" customWidth="1"/>
    <col min="33" max="37" width="14.5546875" style="60" customWidth="1"/>
    <col min="38" max="38" width="20.6640625" style="11" customWidth="1"/>
    <col min="39" max="39" width="16.6640625" style="11" customWidth="1"/>
    <col min="40" max="40" width="16.6640625" style="22" customWidth="1"/>
    <col min="41" max="44" width="15.109375" style="11" customWidth="1"/>
    <col min="45" max="45" width="15.109375" style="22" customWidth="1"/>
    <col min="46" max="49" width="14.5546875" style="60" customWidth="1"/>
    <col min="50" max="271" width="9" style="11"/>
    <col min="272" max="272" width="20.5546875" style="11" customWidth="1"/>
    <col min="273" max="274" width="16.5546875" style="11" customWidth="1"/>
    <col min="275" max="279" width="14.21875" style="11" customWidth="1"/>
    <col min="280" max="280" width="9" style="11" customWidth="1"/>
    <col min="281" max="281" width="20.6640625" style="11" customWidth="1"/>
    <col min="282" max="283" width="16.6640625" style="11" customWidth="1"/>
    <col min="284" max="288" width="14.5546875" style="11" customWidth="1"/>
    <col min="289" max="289" width="9" style="11" customWidth="1"/>
    <col min="290" max="290" width="20.6640625" style="11" customWidth="1"/>
    <col min="291" max="292" width="16.6640625" style="11" customWidth="1"/>
    <col min="293" max="297" width="15.109375" style="11" customWidth="1"/>
    <col min="298" max="527" width="9" style="11"/>
    <col min="528" max="528" width="20.5546875" style="11" customWidth="1"/>
    <col min="529" max="530" width="16.5546875" style="11" customWidth="1"/>
    <col min="531" max="535" width="14.21875" style="11" customWidth="1"/>
    <col min="536" max="536" width="9" style="11" customWidth="1"/>
    <col min="537" max="537" width="20.6640625" style="11" customWidth="1"/>
    <col min="538" max="539" width="16.6640625" style="11" customWidth="1"/>
    <col min="540" max="544" width="14.5546875" style="11" customWidth="1"/>
    <col min="545" max="545" width="9" style="11" customWidth="1"/>
    <col min="546" max="546" width="20.6640625" style="11" customWidth="1"/>
    <col min="547" max="548" width="16.6640625" style="11" customWidth="1"/>
    <col min="549" max="553" width="15.109375" style="11" customWidth="1"/>
    <col min="554" max="783" width="9" style="11"/>
    <col min="784" max="784" width="20.5546875" style="11" customWidth="1"/>
    <col min="785" max="786" width="16.5546875" style="11" customWidth="1"/>
    <col min="787" max="791" width="14.21875" style="11" customWidth="1"/>
    <col min="792" max="792" width="9" style="11" customWidth="1"/>
    <col min="793" max="793" width="20.6640625" style="11" customWidth="1"/>
    <col min="794" max="795" width="16.6640625" style="11" customWidth="1"/>
    <col min="796" max="800" width="14.5546875" style="11" customWidth="1"/>
    <col min="801" max="801" width="9" style="11" customWidth="1"/>
    <col min="802" max="802" width="20.6640625" style="11" customWidth="1"/>
    <col min="803" max="804" width="16.6640625" style="11" customWidth="1"/>
    <col min="805" max="809" width="15.109375" style="11" customWidth="1"/>
    <col min="810" max="1039" width="9" style="11"/>
    <col min="1040" max="1040" width="20.5546875" style="11" customWidth="1"/>
    <col min="1041" max="1042" width="16.5546875" style="11" customWidth="1"/>
    <col min="1043" max="1047" width="14.21875" style="11" customWidth="1"/>
    <col min="1048" max="1048" width="9" style="11" customWidth="1"/>
    <col min="1049" max="1049" width="20.6640625" style="11" customWidth="1"/>
    <col min="1050" max="1051" width="16.6640625" style="11" customWidth="1"/>
    <col min="1052" max="1056" width="14.5546875" style="11" customWidth="1"/>
    <col min="1057" max="1057" width="9" style="11" customWidth="1"/>
    <col min="1058" max="1058" width="20.6640625" style="11" customWidth="1"/>
    <col min="1059" max="1060" width="16.6640625" style="11" customWidth="1"/>
    <col min="1061" max="1065" width="15.109375" style="11" customWidth="1"/>
    <col min="1066" max="1295" width="9" style="11"/>
    <col min="1296" max="1296" width="20.5546875" style="11" customWidth="1"/>
    <col min="1297" max="1298" width="16.5546875" style="11" customWidth="1"/>
    <col min="1299" max="1303" width="14.21875" style="11" customWidth="1"/>
    <col min="1304" max="1304" width="9" style="11" customWidth="1"/>
    <col min="1305" max="1305" width="20.6640625" style="11" customWidth="1"/>
    <col min="1306" max="1307" width="16.6640625" style="11" customWidth="1"/>
    <col min="1308" max="1312" width="14.5546875" style="11" customWidth="1"/>
    <col min="1313" max="1313" width="9" style="11" customWidth="1"/>
    <col min="1314" max="1314" width="20.6640625" style="11" customWidth="1"/>
    <col min="1315" max="1316" width="16.6640625" style="11" customWidth="1"/>
    <col min="1317" max="1321" width="15.109375" style="11" customWidth="1"/>
    <col min="1322" max="1551" width="9" style="11"/>
    <col min="1552" max="1552" width="20.5546875" style="11" customWidth="1"/>
    <col min="1553" max="1554" width="16.5546875" style="11" customWidth="1"/>
    <col min="1555" max="1559" width="14.21875" style="11" customWidth="1"/>
    <col min="1560" max="1560" width="9" style="11" customWidth="1"/>
    <col min="1561" max="1561" width="20.6640625" style="11" customWidth="1"/>
    <col min="1562" max="1563" width="16.6640625" style="11" customWidth="1"/>
    <col min="1564" max="1568" width="14.5546875" style="11" customWidth="1"/>
    <col min="1569" max="1569" width="9" style="11" customWidth="1"/>
    <col min="1570" max="1570" width="20.6640625" style="11" customWidth="1"/>
    <col min="1571" max="1572" width="16.6640625" style="11" customWidth="1"/>
    <col min="1573" max="1577" width="15.109375" style="11" customWidth="1"/>
    <col min="1578" max="1807" width="9" style="11"/>
    <col min="1808" max="1808" width="20.5546875" style="11" customWidth="1"/>
    <col min="1809" max="1810" width="16.5546875" style="11" customWidth="1"/>
    <col min="1811" max="1815" width="14.21875" style="11" customWidth="1"/>
    <col min="1816" max="1816" width="9" style="11" customWidth="1"/>
    <col min="1817" max="1817" width="20.6640625" style="11" customWidth="1"/>
    <col min="1818" max="1819" width="16.6640625" style="11" customWidth="1"/>
    <col min="1820" max="1824" width="14.5546875" style="11" customWidth="1"/>
    <col min="1825" max="1825" width="9" style="11" customWidth="1"/>
    <col min="1826" max="1826" width="20.6640625" style="11" customWidth="1"/>
    <col min="1827" max="1828" width="16.6640625" style="11" customWidth="1"/>
    <col min="1829" max="1833" width="15.109375" style="11" customWidth="1"/>
    <col min="1834" max="2063" width="9" style="11"/>
    <col min="2064" max="2064" width="20.5546875" style="11" customWidth="1"/>
    <col min="2065" max="2066" width="16.5546875" style="11" customWidth="1"/>
    <col min="2067" max="2071" width="14.21875" style="11" customWidth="1"/>
    <col min="2072" max="2072" width="9" style="11" customWidth="1"/>
    <col min="2073" max="2073" width="20.6640625" style="11" customWidth="1"/>
    <col min="2074" max="2075" width="16.6640625" style="11" customWidth="1"/>
    <col min="2076" max="2080" width="14.5546875" style="11" customWidth="1"/>
    <col min="2081" max="2081" width="9" style="11" customWidth="1"/>
    <col min="2082" max="2082" width="20.6640625" style="11" customWidth="1"/>
    <col min="2083" max="2084" width="16.6640625" style="11" customWidth="1"/>
    <col min="2085" max="2089" width="15.109375" style="11" customWidth="1"/>
    <col min="2090" max="2319" width="9" style="11"/>
    <col min="2320" max="2320" width="20.5546875" style="11" customWidth="1"/>
    <col min="2321" max="2322" width="16.5546875" style="11" customWidth="1"/>
    <col min="2323" max="2327" width="14.21875" style="11" customWidth="1"/>
    <col min="2328" max="2328" width="9" style="11" customWidth="1"/>
    <col min="2329" max="2329" width="20.6640625" style="11" customWidth="1"/>
    <col min="2330" max="2331" width="16.6640625" style="11" customWidth="1"/>
    <col min="2332" max="2336" width="14.5546875" style="11" customWidth="1"/>
    <col min="2337" max="2337" width="9" style="11" customWidth="1"/>
    <col min="2338" max="2338" width="20.6640625" style="11" customWidth="1"/>
    <col min="2339" max="2340" width="16.6640625" style="11" customWidth="1"/>
    <col min="2341" max="2345" width="15.109375" style="11" customWidth="1"/>
    <col min="2346" max="2575" width="9" style="11"/>
    <col min="2576" max="2576" width="20.5546875" style="11" customWidth="1"/>
    <col min="2577" max="2578" width="16.5546875" style="11" customWidth="1"/>
    <col min="2579" max="2583" width="14.21875" style="11" customWidth="1"/>
    <col min="2584" max="2584" width="9" style="11" customWidth="1"/>
    <col min="2585" max="2585" width="20.6640625" style="11" customWidth="1"/>
    <col min="2586" max="2587" width="16.6640625" style="11" customWidth="1"/>
    <col min="2588" max="2592" width="14.5546875" style="11" customWidth="1"/>
    <col min="2593" max="2593" width="9" style="11" customWidth="1"/>
    <col min="2594" max="2594" width="20.6640625" style="11" customWidth="1"/>
    <col min="2595" max="2596" width="16.6640625" style="11" customWidth="1"/>
    <col min="2597" max="2601" width="15.109375" style="11" customWidth="1"/>
    <col min="2602" max="2831" width="9" style="11"/>
    <col min="2832" max="2832" width="20.5546875" style="11" customWidth="1"/>
    <col min="2833" max="2834" width="16.5546875" style="11" customWidth="1"/>
    <col min="2835" max="2839" width="14.21875" style="11" customWidth="1"/>
    <col min="2840" max="2840" width="9" style="11" customWidth="1"/>
    <col min="2841" max="2841" width="20.6640625" style="11" customWidth="1"/>
    <col min="2842" max="2843" width="16.6640625" style="11" customWidth="1"/>
    <col min="2844" max="2848" width="14.5546875" style="11" customWidth="1"/>
    <col min="2849" max="2849" width="9" style="11" customWidth="1"/>
    <col min="2850" max="2850" width="20.6640625" style="11" customWidth="1"/>
    <col min="2851" max="2852" width="16.6640625" style="11" customWidth="1"/>
    <col min="2853" max="2857" width="15.109375" style="11" customWidth="1"/>
    <col min="2858" max="3087" width="9" style="11"/>
    <col min="3088" max="3088" width="20.5546875" style="11" customWidth="1"/>
    <col min="3089" max="3090" width="16.5546875" style="11" customWidth="1"/>
    <col min="3091" max="3095" width="14.21875" style="11" customWidth="1"/>
    <col min="3096" max="3096" width="9" style="11" customWidth="1"/>
    <col min="3097" max="3097" width="20.6640625" style="11" customWidth="1"/>
    <col min="3098" max="3099" width="16.6640625" style="11" customWidth="1"/>
    <col min="3100" max="3104" width="14.5546875" style="11" customWidth="1"/>
    <col min="3105" max="3105" width="9" style="11" customWidth="1"/>
    <col min="3106" max="3106" width="20.6640625" style="11" customWidth="1"/>
    <col min="3107" max="3108" width="16.6640625" style="11" customWidth="1"/>
    <col min="3109" max="3113" width="15.109375" style="11" customWidth="1"/>
    <col min="3114" max="3343" width="9" style="11"/>
    <col min="3344" max="3344" width="20.5546875" style="11" customWidth="1"/>
    <col min="3345" max="3346" width="16.5546875" style="11" customWidth="1"/>
    <col min="3347" max="3351" width="14.21875" style="11" customWidth="1"/>
    <col min="3352" max="3352" width="9" style="11" customWidth="1"/>
    <col min="3353" max="3353" width="20.6640625" style="11" customWidth="1"/>
    <col min="3354" max="3355" width="16.6640625" style="11" customWidth="1"/>
    <col min="3356" max="3360" width="14.5546875" style="11" customWidth="1"/>
    <col min="3361" max="3361" width="9" style="11" customWidth="1"/>
    <col min="3362" max="3362" width="20.6640625" style="11" customWidth="1"/>
    <col min="3363" max="3364" width="16.6640625" style="11" customWidth="1"/>
    <col min="3365" max="3369" width="15.109375" style="11" customWidth="1"/>
    <col min="3370" max="3599" width="9" style="11"/>
    <col min="3600" max="3600" width="20.5546875" style="11" customWidth="1"/>
    <col min="3601" max="3602" width="16.5546875" style="11" customWidth="1"/>
    <col min="3603" max="3607" width="14.21875" style="11" customWidth="1"/>
    <col min="3608" max="3608" width="9" style="11" customWidth="1"/>
    <col min="3609" max="3609" width="20.6640625" style="11" customWidth="1"/>
    <col min="3610" max="3611" width="16.6640625" style="11" customWidth="1"/>
    <col min="3612" max="3616" width="14.5546875" style="11" customWidth="1"/>
    <col min="3617" max="3617" width="9" style="11" customWidth="1"/>
    <col min="3618" max="3618" width="20.6640625" style="11" customWidth="1"/>
    <col min="3619" max="3620" width="16.6640625" style="11" customWidth="1"/>
    <col min="3621" max="3625" width="15.109375" style="11" customWidth="1"/>
    <col min="3626" max="3855" width="9" style="11"/>
    <col min="3856" max="3856" width="20.5546875" style="11" customWidth="1"/>
    <col min="3857" max="3858" width="16.5546875" style="11" customWidth="1"/>
    <col min="3859" max="3863" width="14.21875" style="11" customWidth="1"/>
    <col min="3864" max="3864" width="9" style="11" customWidth="1"/>
    <col min="3865" max="3865" width="20.6640625" style="11" customWidth="1"/>
    <col min="3866" max="3867" width="16.6640625" style="11" customWidth="1"/>
    <col min="3868" max="3872" width="14.5546875" style="11" customWidth="1"/>
    <col min="3873" max="3873" width="9" style="11" customWidth="1"/>
    <col min="3874" max="3874" width="20.6640625" style="11" customWidth="1"/>
    <col min="3875" max="3876" width="16.6640625" style="11" customWidth="1"/>
    <col min="3877" max="3881" width="15.109375" style="11" customWidth="1"/>
    <col min="3882" max="4111" width="9" style="11"/>
    <col min="4112" max="4112" width="20.5546875" style="11" customWidth="1"/>
    <col min="4113" max="4114" width="16.5546875" style="11" customWidth="1"/>
    <col min="4115" max="4119" width="14.21875" style="11" customWidth="1"/>
    <col min="4120" max="4120" width="9" style="11" customWidth="1"/>
    <col min="4121" max="4121" width="20.6640625" style="11" customWidth="1"/>
    <col min="4122" max="4123" width="16.6640625" style="11" customWidth="1"/>
    <col min="4124" max="4128" width="14.5546875" style="11" customWidth="1"/>
    <col min="4129" max="4129" width="9" style="11" customWidth="1"/>
    <col min="4130" max="4130" width="20.6640625" style="11" customWidth="1"/>
    <col min="4131" max="4132" width="16.6640625" style="11" customWidth="1"/>
    <col min="4133" max="4137" width="15.109375" style="11" customWidth="1"/>
    <col min="4138" max="4367" width="9" style="11"/>
    <col min="4368" max="4368" width="20.5546875" style="11" customWidth="1"/>
    <col min="4369" max="4370" width="16.5546875" style="11" customWidth="1"/>
    <col min="4371" max="4375" width="14.21875" style="11" customWidth="1"/>
    <col min="4376" max="4376" width="9" style="11" customWidth="1"/>
    <col min="4377" max="4377" width="20.6640625" style="11" customWidth="1"/>
    <col min="4378" max="4379" width="16.6640625" style="11" customWidth="1"/>
    <col min="4380" max="4384" width="14.5546875" style="11" customWidth="1"/>
    <col min="4385" max="4385" width="9" style="11" customWidth="1"/>
    <col min="4386" max="4386" width="20.6640625" style="11" customWidth="1"/>
    <col min="4387" max="4388" width="16.6640625" style="11" customWidth="1"/>
    <col min="4389" max="4393" width="15.109375" style="11" customWidth="1"/>
    <col min="4394" max="4623" width="9" style="11"/>
    <col min="4624" max="4624" width="20.5546875" style="11" customWidth="1"/>
    <col min="4625" max="4626" width="16.5546875" style="11" customWidth="1"/>
    <col min="4627" max="4631" width="14.21875" style="11" customWidth="1"/>
    <col min="4632" max="4632" width="9" style="11" customWidth="1"/>
    <col min="4633" max="4633" width="20.6640625" style="11" customWidth="1"/>
    <col min="4634" max="4635" width="16.6640625" style="11" customWidth="1"/>
    <col min="4636" max="4640" width="14.5546875" style="11" customWidth="1"/>
    <col min="4641" max="4641" width="9" style="11" customWidth="1"/>
    <col min="4642" max="4642" width="20.6640625" style="11" customWidth="1"/>
    <col min="4643" max="4644" width="16.6640625" style="11" customWidth="1"/>
    <col min="4645" max="4649" width="15.109375" style="11" customWidth="1"/>
    <col min="4650" max="4879" width="9" style="11"/>
    <col min="4880" max="4880" width="20.5546875" style="11" customWidth="1"/>
    <col min="4881" max="4882" width="16.5546875" style="11" customWidth="1"/>
    <col min="4883" max="4887" width="14.21875" style="11" customWidth="1"/>
    <col min="4888" max="4888" width="9" style="11" customWidth="1"/>
    <col min="4889" max="4889" width="20.6640625" style="11" customWidth="1"/>
    <col min="4890" max="4891" width="16.6640625" style="11" customWidth="1"/>
    <col min="4892" max="4896" width="14.5546875" style="11" customWidth="1"/>
    <col min="4897" max="4897" width="9" style="11" customWidth="1"/>
    <col min="4898" max="4898" width="20.6640625" style="11" customWidth="1"/>
    <col min="4899" max="4900" width="16.6640625" style="11" customWidth="1"/>
    <col min="4901" max="4905" width="15.109375" style="11" customWidth="1"/>
    <col min="4906" max="5135" width="9" style="11"/>
    <col min="5136" max="5136" width="20.5546875" style="11" customWidth="1"/>
    <col min="5137" max="5138" width="16.5546875" style="11" customWidth="1"/>
    <col min="5139" max="5143" width="14.21875" style="11" customWidth="1"/>
    <col min="5144" max="5144" width="9" style="11" customWidth="1"/>
    <col min="5145" max="5145" width="20.6640625" style="11" customWidth="1"/>
    <col min="5146" max="5147" width="16.6640625" style="11" customWidth="1"/>
    <col min="5148" max="5152" width="14.5546875" style="11" customWidth="1"/>
    <col min="5153" max="5153" width="9" style="11" customWidth="1"/>
    <col min="5154" max="5154" width="20.6640625" style="11" customWidth="1"/>
    <col min="5155" max="5156" width="16.6640625" style="11" customWidth="1"/>
    <col min="5157" max="5161" width="15.109375" style="11" customWidth="1"/>
    <col min="5162" max="5391" width="9" style="11"/>
    <col min="5392" max="5392" width="20.5546875" style="11" customWidth="1"/>
    <col min="5393" max="5394" width="16.5546875" style="11" customWidth="1"/>
    <col min="5395" max="5399" width="14.21875" style="11" customWidth="1"/>
    <col min="5400" max="5400" width="9" style="11" customWidth="1"/>
    <col min="5401" max="5401" width="20.6640625" style="11" customWidth="1"/>
    <col min="5402" max="5403" width="16.6640625" style="11" customWidth="1"/>
    <col min="5404" max="5408" width="14.5546875" style="11" customWidth="1"/>
    <col min="5409" max="5409" width="9" style="11" customWidth="1"/>
    <col min="5410" max="5410" width="20.6640625" style="11" customWidth="1"/>
    <col min="5411" max="5412" width="16.6640625" style="11" customWidth="1"/>
    <col min="5413" max="5417" width="15.109375" style="11" customWidth="1"/>
    <col min="5418" max="5647" width="9" style="11"/>
    <col min="5648" max="5648" width="20.5546875" style="11" customWidth="1"/>
    <col min="5649" max="5650" width="16.5546875" style="11" customWidth="1"/>
    <col min="5651" max="5655" width="14.21875" style="11" customWidth="1"/>
    <col min="5656" max="5656" width="9" style="11" customWidth="1"/>
    <col min="5657" max="5657" width="20.6640625" style="11" customWidth="1"/>
    <col min="5658" max="5659" width="16.6640625" style="11" customWidth="1"/>
    <col min="5660" max="5664" width="14.5546875" style="11" customWidth="1"/>
    <col min="5665" max="5665" width="9" style="11" customWidth="1"/>
    <col min="5666" max="5666" width="20.6640625" style="11" customWidth="1"/>
    <col min="5667" max="5668" width="16.6640625" style="11" customWidth="1"/>
    <col min="5669" max="5673" width="15.109375" style="11" customWidth="1"/>
    <col min="5674" max="5903" width="9" style="11"/>
    <col min="5904" max="5904" width="20.5546875" style="11" customWidth="1"/>
    <col min="5905" max="5906" width="16.5546875" style="11" customWidth="1"/>
    <col min="5907" max="5911" width="14.21875" style="11" customWidth="1"/>
    <col min="5912" max="5912" width="9" style="11" customWidth="1"/>
    <col min="5913" max="5913" width="20.6640625" style="11" customWidth="1"/>
    <col min="5914" max="5915" width="16.6640625" style="11" customWidth="1"/>
    <col min="5916" max="5920" width="14.5546875" style="11" customWidth="1"/>
    <col min="5921" max="5921" width="9" style="11" customWidth="1"/>
    <col min="5922" max="5922" width="20.6640625" style="11" customWidth="1"/>
    <col min="5923" max="5924" width="16.6640625" style="11" customWidth="1"/>
    <col min="5925" max="5929" width="15.109375" style="11" customWidth="1"/>
    <col min="5930" max="6159" width="9" style="11"/>
    <col min="6160" max="6160" width="20.5546875" style="11" customWidth="1"/>
    <col min="6161" max="6162" width="16.5546875" style="11" customWidth="1"/>
    <col min="6163" max="6167" width="14.21875" style="11" customWidth="1"/>
    <col min="6168" max="6168" width="9" style="11" customWidth="1"/>
    <col min="6169" max="6169" width="20.6640625" style="11" customWidth="1"/>
    <col min="6170" max="6171" width="16.6640625" style="11" customWidth="1"/>
    <col min="6172" max="6176" width="14.5546875" style="11" customWidth="1"/>
    <col min="6177" max="6177" width="9" style="11" customWidth="1"/>
    <col min="6178" max="6178" width="20.6640625" style="11" customWidth="1"/>
    <col min="6179" max="6180" width="16.6640625" style="11" customWidth="1"/>
    <col min="6181" max="6185" width="15.109375" style="11" customWidth="1"/>
    <col min="6186" max="6415" width="9" style="11"/>
    <col min="6416" max="6416" width="20.5546875" style="11" customWidth="1"/>
    <col min="6417" max="6418" width="16.5546875" style="11" customWidth="1"/>
    <col min="6419" max="6423" width="14.21875" style="11" customWidth="1"/>
    <col min="6424" max="6424" width="9" style="11" customWidth="1"/>
    <col min="6425" max="6425" width="20.6640625" style="11" customWidth="1"/>
    <col min="6426" max="6427" width="16.6640625" style="11" customWidth="1"/>
    <col min="6428" max="6432" width="14.5546875" style="11" customWidth="1"/>
    <col min="6433" max="6433" width="9" style="11" customWidth="1"/>
    <col min="6434" max="6434" width="20.6640625" style="11" customWidth="1"/>
    <col min="6435" max="6436" width="16.6640625" style="11" customWidth="1"/>
    <col min="6437" max="6441" width="15.109375" style="11" customWidth="1"/>
    <col min="6442" max="6671" width="9" style="11"/>
    <col min="6672" max="6672" width="20.5546875" style="11" customWidth="1"/>
    <col min="6673" max="6674" width="16.5546875" style="11" customWidth="1"/>
    <col min="6675" max="6679" width="14.21875" style="11" customWidth="1"/>
    <col min="6680" max="6680" width="9" style="11" customWidth="1"/>
    <col min="6681" max="6681" width="20.6640625" style="11" customWidth="1"/>
    <col min="6682" max="6683" width="16.6640625" style="11" customWidth="1"/>
    <col min="6684" max="6688" width="14.5546875" style="11" customWidth="1"/>
    <col min="6689" max="6689" width="9" style="11" customWidth="1"/>
    <col min="6690" max="6690" width="20.6640625" style="11" customWidth="1"/>
    <col min="6691" max="6692" width="16.6640625" style="11" customWidth="1"/>
    <col min="6693" max="6697" width="15.109375" style="11" customWidth="1"/>
    <col min="6698" max="6927" width="9" style="11"/>
    <col min="6928" max="6928" width="20.5546875" style="11" customWidth="1"/>
    <col min="6929" max="6930" width="16.5546875" style="11" customWidth="1"/>
    <col min="6931" max="6935" width="14.21875" style="11" customWidth="1"/>
    <col min="6936" max="6936" width="9" style="11" customWidth="1"/>
    <col min="6937" max="6937" width="20.6640625" style="11" customWidth="1"/>
    <col min="6938" max="6939" width="16.6640625" style="11" customWidth="1"/>
    <col min="6940" max="6944" width="14.5546875" style="11" customWidth="1"/>
    <col min="6945" max="6945" width="9" style="11" customWidth="1"/>
    <col min="6946" max="6946" width="20.6640625" style="11" customWidth="1"/>
    <col min="6947" max="6948" width="16.6640625" style="11" customWidth="1"/>
    <col min="6949" max="6953" width="15.109375" style="11" customWidth="1"/>
    <col min="6954" max="7183" width="9" style="11"/>
    <col min="7184" max="7184" width="20.5546875" style="11" customWidth="1"/>
    <col min="7185" max="7186" width="16.5546875" style="11" customWidth="1"/>
    <col min="7187" max="7191" width="14.21875" style="11" customWidth="1"/>
    <col min="7192" max="7192" width="9" style="11" customWidth="1"/>
    <col min="7193" max="7193" width="20.6640625" style="11" customWidth="1"/>
    <col min="7194" max="7195" width="16.6640625" style="11" customWidth="1"/>
    <col min="7196" max="7200" width="14.5546875" style="11" customWidth="1"/>
    <col min="7201" max="7201" width="9" style="11" customWidth="1"/>
    <col min="7202" max="7202" width="20.6640625" style="11" customWidth="1"/>
    <col min="7203" max="7204" width="16.6640625" style="11" customWidth="1"/>
    <col min="7205" max="7209" width="15.109375" style="11" customWidth="1"/>
    <col min="7210" max="7439" width="9" style="11"/>
    <col min="7440" max="7440" width="20.5546875" style="11" customWidth="1"/>
    <col min="7441" max="7442" width="16.5546875" style="11" customWidth="1"/>
    <col min="7443" max="7447" width="14.21875" style="11" customWidth="1"/>
    <col min="7448" max="7448" width="9" style="11" customWidth="1"/>
    <col min="7449" max="7449" width="20.6640625" style="11" customWidth="1"/>
    <col min="7450" max="7451" width="16.6640625" style="11" customWidth="1"/>
    <col min="7452" max="7456" width="14.5546875" style="11" customWidth="1"/>
    <col min="7457" max="7457" width="9" style="11" customWidth="1"/>
    <col min="7458" max="7458" width="20.6640625" style="11" customWidth="1"/>
    <col min="7459" max="7460" width="16.6640625" style="11" customWidth="1"/>
    <col min="7461" max="7465" width="15.109375" style="11" customWidth="1"/>
    <col min="7466" max="7695" width="9" style="11"/>
    <col min="7696" max="7696" width="20.5546875" style="11" customWidth="1"/>
    <col min="7697" max="7698" width="16.5546875" style="11" customWidth="1"/>
    <col min="7699" max="7703" width="14.21875" style="11" customWidth="1"/>
    <col min="7704" max="7704" width="9" style="11" customWidth="1"/>
    <col min="7705" max="7705" width="20.6640625" style="11" customWidth="1"/>
    <col min="7706" max="7707" width="16.6640625" style="11" customWidth="1"/>
    <col min="7708" max="7712" width="14.5546875" style="11" customWidth="1"/>
    <col min="7713" max="7713" width="9" style="11" customWidth="1"/>
    <col min="7714" max="7714" width="20.6640625" style="11" customWidth="1"/>
    <col min="7715" max="7716" width="16.6640625" style="11" customWidth="1"/>
    <col min="7717" max="7721" width="15.109375" style="11" customWidth="1"/>
    <col min="7722" max="7951" width="9" style="11"/>
    <col min="7952" max="7952" width="20.5546875" style="11" customWidth="1"/>
    <col min="7953" max="7954" width="16.5546875" style="11" customWidth="1"/>
    <col min="7955" max="7959" width="14.21875" style="11" customWidth="1"/>
    <col min="7960" max="7960" width="9" style="11" customWidth="1"/>
    <col min="7961" max="7961" width="20.6640625" style="11" customWidth="1"/>
    <col min="7962" max="7963" width="16.6640625" style="11" customWidth="1"/>
    <col min="7964" max="7968" width="14.5546875" style="11" customWidth="1"/>
    <col min="7969" max="7969" width="9" style="11" customWidth="1"/>
    <col min="7970" max="7970" width="20.6640625" style="11" customWidth="1"/>
    <col min="7971" max="7972" width="16.6640625" style="11" customWidth="1"/>
    <col min="7973" max="7977" width="15.109375" style="11" customWidth="1"/>
    <col min="7978" max="8207" width="9" style="11"/>
    <col min="8208" max="8208" width="20.5546875" style="11" customWidth="1"/>
    <col min="8209" max="8210" width="16.5546875" style="11" customWidth="1"/>
    <col min="8211" max="8215" width="14.21875" style="11" customWidth="1"/>
    <col min="8216" max="8216" width="9" style="11" customWidth="1"/>
    <col min="8217" max="8217" width="20.6640625" style="11" customWidth="1"/>
    <col min="8218" max="8219" width="16.6640625" style="11" customWidth="1"/>
    <col min="8220" max="8224" width="14.5546875" style="11" customWidth="1"/>
    <col min="8225" max="8225" width="9" style="11" customWidth="1"/>
    <col min="8226" max="8226" width="20.6640625" style="11" customWidth="1"/>
    <col min="8227" max="8228" width="16.6640625" style="11" customWidth="1"/>
    <col min="8229" max="8233" width="15.109375" style="11" customWidth="1"/>
    <col min="8234" max="8463" width="9" style="11"/>
    <col min="8464" max="8464" width="20.5546875" style="11" customWidth="1"/>
    <col min="8465" max="8466" width="16.5546875" style="11" customWidth="1"/>
    <col min="8467" max="8471" width="14.21875" style="11" customWidth="1"/>
    <col min="8472" max="8472" width="9" style="11" customWidth="1"/>
    <col min="8473" max="8473" width="20.6640625" style="11" customWidth="1"/>
    <col min="8474" max="8475" width="16.6640625" style="11" customWidth="1"/>
    <col min="8476" max="8480" width="14.5546875" style="11" customWidth="1"/>
    <col min="8481" max="8481" width="9" style="11" customWidth="1"/>
    <col min="8482" max="8482" width="20.6640625" style="11" customWidth="1"/>
    <col min="8483" max="8484" width="16.6640625" style="11" customWidth="1"/>
    <col min="8485" max="8489" width="15.109375" style="11" customWidth="1"/>
    <col min="8490" max="8719" width="9" style="11"/>
    <col min="8720" max="8720" width="20.5546875" style="11" customWidth="1"/>
    <col min="8721" max="8722" width="16.5546875" style="11" customWidth="1"/>
    <col min="8723" max="8727" width="14.21875" style="11" customWidth="1"/>
    <col min="8728" max="8728" width="9" style="11" customWidth="1"/>
    <col min="8729" max="8729" width="20.6640625" style="11" customWidth="1"/>
    <col min="8730" max="8731" width="16.6640625" style="11" customWidth="1"/>
    <col min="8732" max="8736" width="14.5546875" style="11" customWidth="1"/>
    <col min="8737" max="8737" width="9" style="11" customWidth="1"/>
    <col min="8738" max="8738" width="20.6640625" style="11" customWidth="1"/>
    <col min="8739" max="8740" width="16.6640625" style="11" customWidth="1"/>
    <col min="8741" max="8745" width="15.109375" style="11" customWidth="1"/>
    <col min="8746" max="8975" width="9" style="11"/>
    <col min="8976" max="8976" width="20.5546875" style="11" customWidth="1"/>
    <col min="8977" max="8978" width="16.5546875" style="11" customWidth="1"/>
    <col min="8979" max="8983" width="14.21875" style="11" customWidth="1"/>
    <col min="8984" max="8984" width="9" style="11" customWidth="1"/>
    <col min="8985" max="8985" width="20.6640625" style="11" customWidth="1"/>
    <col min="8986" max="8987" width="16.6640625" style="11" customWidth="1"/>
    <col min="8988" max="8992" width="14.5546875" style="11" customWidth="1"/>
    <col min="8993" max="8993" width="9" style="11" customWidth="1"/>
    <col min="8994" max="8994" width="20.6640625" style="11" customWidth="1"/>
    <col min="8995" max="8996" width="16.6640625" style="11" customWidth="1"/>
    <col min="8997" max="9001" width="15.109375" style="11" customWidth="1"/>
    <col min="9002" max="9231" width="9" style="11"/>
    <col min="9232" max="9232" width="20.5546875" style="11" customWidth="1"/>
    <col min="9233" max="9234" width="16.5546875" style="11" customWidth="1"/>
    <col min="9235" max="9239" width="14.21875" style="11" customWidth="1"/>
    <col min="9240" max="9240" width="9" style="11" customWidth="1"/>
    <col min="9241" max="9241" width="20.6640625" style="11" customWidth="1"/>
    <col min="9242" max="9243" width="16.6640625" style="11" customWidth="1"/>
    <col min="9244" max="9248" width="14.5546875" style="11" customWidth="1"/>
    <col min="9249" max="9249" width="9" style="11" customWidth="1"/>
    <col min="9250" max="9250" width="20.6640625" style="11" customWidth="1"/>
    <col min="9251" max="9252" width="16.6640625" style="11" customWidth="1"/>
    <col min="9253" max="9257" width="15.109375" style="11" customWidth="1"/>
    <col min="9258" max="9487" width="9" style="11"/>
    <col min="9488" max="9488" width="20.5546875" style="11" customWidth="1"/>
    <col min="9489" max="9490" width="16.5546875" style="11" customWidth="1"/>
    <col min="9491" max="9495" width="14.21875" style="11" customWidth="1"/>
    <col min="9496" max="9496" width="9" style="11" customWidth="1"/>
    <col min="9497" max="9497" width="20.6640625" style="11" customWidth="1"/>
    <col min="9498" max="9499" width="16.6640625" style="11" customWidth="1"/>
    <col min="9500" max="9504" width="14.5546875" style="11" customWidth="1"/>
    <col min="9505" max="9505" width="9" style="11" customWidth="1"/>
    <col min="9506" max="9506" width="20.6640625" style="11" customWidth="1"/>
    <col min="9507" max="9508" width="16.6640625" style="11" customWidth="1"/>
    <col min="9509" max="9513" width="15.109375" style="11" customWidth="1"/>
    <col min="9514" max="9743" width="9" style="11"/>
    <col min="9744" max="9744" width="20.5546875" style="11" customWidth="1"/>
    <col min="9745" max="9746" width="16.5546875" style="11" customWidth="1"/>
    <col min="9747" max="9751" width="14.21875" style="11" customWidth="1"/>
    <col min="9752" max="9752" width="9" style="11" customWidth="1"/>
    <col min="9753" max="9753" width="20.6640625" style="11" customWidth="1"/>
    <col min="9754" max="9755" width="16.6640625" style="11" customWidth="1"/>
    <col min="9756" max="9760" width="14.5546875" style="11" customWidth="1"/>
    <col min="9761" max="9761" width="9" style="11" customWidth="1"/>
    <col min="9762" max="9762" width="20.6640625" style="11" customWidth="1"/>
    <col min="9763" max="9764" width="16.6640625" style="11" customWidth="1"/>
    <col min="9765" max="9769" width="15.109375" style="11" customWidth="1"/>
    <col min="9770" max="9999" width="9" style="11"/>
    <col min="10000" max="10000" width="20.5546875" style="11" customWidth="1"/>
    <col min="10001" max="10002" width="16.5546875" style="11" customWidth="1"/>
    <col min="10003" max="10007" width="14.21875" style="11" customWidth="1"/>
    <col min="10008" max="10008" width="9" style="11" customWidth="1"/>
    <col min="10009" max="10009" width="20.6640625" style="11" customWidth="1"/>
    <col min="10010" max="10011" width="16.6640625" style="11" customWidth="1"/>
    <col min="10012" max="10016" width="14.5546875" style="11" customWidth="1"/>
    <col min="10017" max="10017" width="9" style="11" customWidth="1"/>
    <col min="10018" max="10018" width="20.6640625" style="11" customWidth="1"/>
    <col min="10019" max="10020" width="16.6640625" style="11" customWidth="1"/>
    <col min="10021" max="10025" width="15.109375" style="11" customWidth="1"/>
    <col min="10026" max="10255" width="9" style="11"/>
    <col min="10256" max="10256" width="20.5546875" style="11" customWidth="1"/>
    <col min="10257" max="10258" width="16.5546875" style="11" customWidth="1"/>
    <col min="10259" max="10263" width="14.21875" style="11" customWidth="1"/>
    <col min="10264" max="10264" width="9" style="11" customWidth="1"/>
    <col min="10265" max="10265" width="20.6640625" style="11" customWidth="1"/>
    <col min="10266" max="10267" width="16.6640625" style="11" customWidth="1"/>
    <col min="10268" max="10272" width="14.5546875" style="11" customWidth="1"/>
    <col min="10273" max="10273" width="9" style="11" customWidth="1"/>
    <col min="10274" max="10274" width="20.6640625" style="11" customWidth="1"/>
    <col min="10275" max="10276" width="16.6640625" style="11" customWidth="1"/>
    <col min="10277" max="10281" width="15.109375" style="11" customWidth="1"/>
    <col min="10282" max="10511" width="9" style="11"/>
    <col min="10512" max="10512" width="20.5546875" style="11" customWidth="1"/>
    <col min="10513" max="10514" width="16.5546875" style="11" customWidth="1"/>
    <col min="10515" max="10519" width="14.21875" style="11" customWidth="1"/>
    <col min="10520" max="10520" width="9" style="11" customWidth="1"/>
    <col min="10521" max="10521" width="20.6640625" style="11" customWidth="1"/>
    <col min="10522" max="10523" width="16.6640625" style="11" customWidth="1"/>
    <col min="10524" max="10528" width="14.5546875" style="11" customWidth="1"/>
    <col min="10529" max="10529" width="9" style="11" customWidth="1"/>
    <col min="10530" max="10530" width="20.6640625" style="11" customWidth="1"/>
    <col min="10531" max="10532" width="16.6640625" style="11" customWidth="1"/>
    <col min="10533" max="10537" width="15.109375" style="11" customWidth="1"/>
    <col min="10538" max="10767" width="9" style="11"/>
    <col min="10768" max="10768" width="20.5546875" style="11" customWidth="1"/>
    <col min="10769" max="10770" width="16.5546875" style="11" customWidth="1"/>
    <col min="10771" max="10775" width="14.21875" style="11" customWidth="1"/>
    <col min="10776" max="10776" width="9" style="11" customWidth="1"/>
    <col min="10777" max="10777" width="20.6640625" style="11" customWidth="1"/>
    <col min="10778" max="10779" width="16.6640625" style="11" customWidth="1"/>
    <col min="10780" max="10784" width="14.5546875" style="11" customWidth="1"/>
    <col min="10785" max="10785" width="9" style="11" customWidth="1"/>
    <col min="10786" max="10786" width="20.6640625" style="11" customWidth="1"/>
    <col min="10787" max="10788" width="16.6640625" style="11" customWidth="1"/>
    <col min="10789" max="10793" width="15.109375" style="11" customWidth="1"/>
    <col min="10794" max="11023" width="9" style="11"/>
    <col min="11024" max="11024" width="20.5546875" style="11" customWidth="1"/>
    <col min="11025" max="11026" width="16.5546875" style="11" customWidth="1"/>
    <col min="11027" max="11031" width="14.21875" style="11" customWidth="1"/>
    <col min="11032" max="11032" width="9" style="11" customWidth="1"/>
    <col min="11033" max="11033" width="20.6640625" style="11" customWidth="1"/>
    <col min="11034" max="11035" width="16.6640625" style="11" customWidth="1"/>
    <col min="11036" max="11040" width="14.5546875" style="11" customWidth="1"/>
    <col min="11041" max="11041" width="9" style="11" customWidth="1"/>
    <col min="11042" max="11042" width="20.6640625" style="11" customWidth="1"/>
    <col min="11043" max="11044" width="16.6640625" style="11" customWidth="1"/>
    <col min="11045" max="11049" width="15.109375" style="11" customWidth="1"/>
    <col min="11050" max="11279" width="9" style="11"/>
    <col min="11280" max="11280" width="20.5546875" style="11" customWidth="1"/>
    <col min="11281" max="11282" width="16.5546875" style="11" customWidth="1"/>
    <col min="11283" max="11287" width="14.21875" style="11" customWidth="1"/>
    <col min="11288" max="11288" width="9" style="11" customWidth="1"/>
    <col min="11289" max="11289" width="20.6640625" style="11" customWidth="1"/>
    <col min="11290" max="11291" width="16.6640625" style="11" customWidth="1"/>
    <col min="11292" max="11296" width="14.5546875" style="11" customWidth="1"/>
    <col min="11297" max="11297" width="9" style="11" customWidth="1"/>
    <col min="11298" max="11298" width="20.6640625" style="11" customWidth="1"/>
    <col min="11299" max="11300" width="16.6640625" style="11" customWidth="1"/>
    <col min="11301" max="11305" width="15.109375" style="11" customWidth="1"/>
    <col min="11306" max="11535" width="9" style="11"/>
    <col min="11536" max="11536" width="20.5546875" style="11" customWidth="1"/>
    <col min="11537" max="11538" width="16.5546875" style="11" customWidth="1"/>
    <col min="11539" max="11543" width="14.21875" style="11" customWidth="1"/>
    <col min="11544" max="11544" width="9" style="11" customWidth="1"/>
    <col min="11545" max="11545" width="20.6640625" style="11" customWidth="1"/>
    <col min="11546" max="11547" width="16.6640625" style="11" customWidth="1"/>
    <col min="11548" max="11552" width="14.5546875" style="11" customWidth="1"/>
    <col min="11553" max="11553" width="9" style="11" customWidth="1"/>
    <col min="11554" max="11554" width="20.6640625" style="11" customWidth="1"/>
    <col min="11555" max="11556" width="16.6640625" style="11" customWidth="1"/>
    <col min="11557" max="11561" width="15.109375" style="11" customWidth="1"/>
    <col min="11562" max="11791" width="9" style="11"/>
    <col min="11792" max="11792" width="20.5546875" style="11" customWidth="1"/>
    <col min="11793" max="11794" width="16.5546875" style="11" customWidth="1"/>
    <col min="11795" max="11799" width="14.21875" style="11" customWidth="1"/>
    <col min="11800" max="11800" width="9" style="11" customWidth="1"/>
    <col min="11801" max="11801" width="20.6640625" style="11" customWidth="1"/>
    <col min="11802" max="11803" width="16.6640625" style="11" customWidth="1"/>
    <col min="11804" max="11808" width="14.5546875" style="11" customWidth="1"/>
    <col min="11809" max="11809" width="9" style="11" customWidth="1"/>
    <col min="11810" max="11810" width="20.6640625" style="11" customWidth="1"/>
    <col min="11811" max="11812" width="16.6640625" style="11" customWidth="1"/>
    <col min="11813" max="11817" width="15.109375" style="11" customWidth="1"/>
    <col min="11818" max="12047" width="9" style="11"/>
    <col min="12048" max="12048" width="20.5546875" style="11" customWidth="1"/>
    <col min="12049" max="12050" width="16.5546875" style="11" customWidth="1"/>
    <col min="12051" max="12055" width="14.21875" style="11" customWidth="1"/>
    <col min="12056" max="12056" width="9" style="11" customWidth="1"/>
    <col min="12057" max="12057" width="20.6640625" style="11" customWidth="1"/>
    <col min="12058" max="12059" width="16.6640625" style="11" customWidth="1"/>
    <col min="12060" max="12064" width="14.5546875" style="11" customWidth="1"/>
    <col min="12065" max="12065" width="9" style="11" customWidth="1"/>
    <col min="12066" max="12066" width="20.6640625" style="11" customWidth="1"/>
    <col min="12067" max="12068" width="16.6640625" style="11" customWidth="1"/>
    <col min="12069" max="12073" width="15.109375" style="11" customWidth="1"/>
    <col min="12074" max="12303" width="9" style="11"/>
    <col min="12304" max="12304" width="20.5546875" style="11" customWidth="1"/>
    <col min="12305" max="12306" width="16.5546875" style="11" customWidth="1"/>
    <col min="12307" max="12311" width="14.21875" style="11" customWidth="1"/>
    <col min="12312" max="12312" width="9" style="11" customWidth="1"/>
    <col min="12313" max="12313" width="20.6640625" style="11" customWidth="1"/>
    <col min="12314" max="12315" width="16.6640625" style="11" customWidth="1"/>
    <col min="12316" max="12320" width="14.5546875" style="11" customWidth="1"/>
    <col min="12321" max="12321" width="9" style="11" customWidth="1"/>
    <col min="12322" max="12322" width="20.6640625" style="11" customWidth="1"/>
    <col min="12323" max="12324" width="16.6640625" style="11" customWidth="1"/>
    <col min="12325" max="12329" width="15.109375" style="11" customWidth="1"/>
    <col min="12330" max="12559" width="9" style="11"/>
    <col min="12560" max="12560" width="20.5546875" style="11" customWidth="1"/>
    <col min="12561" max="12562" width="16.5546875" style="11" customWidth="1"/>
    <col min="12563" max="12567" width="14.21875" style="11" customWidth="1"/>
    <col min="12568" max="12568" width="9" style="11" customWidth="1"/>
    <col min="12569" max="12569" width="20.6640625" style="11" customWidth="1"/>
    <col min="12570" max="12571" width="16.6640625" style="11" customWidth="1"/>
    <col min="12572" max="12576" width="14.5546875" style="11" customWidth="1"/>
    <col min="12577" max="12577" width="9" style="11" customWidth="1"/>
    <col min="12578" max="12578" width="20.6640625" style="11" customWidth="1"/>
    <col min="12579" max="12580" width="16.6640625" style="11" customWidth="1"/>
    <col min="12581" max="12585" width="15.109375" style="11" customWidth="1"/>
    <col min="12586" max="12815" width="9" style="11"/>
    <col min="12816" max="12816" width="20.5546875" style="11" customWidth="1"/>
    <col min="12817" max="12818" width="16.5546875" style="11" customWidth="1"/>
    <col min="12819" max="12823" width="14.21875" style="11" customWidth="1"/>
    <col min="12824" max="12824" width="9" style="11" customWidth="1"/>
    <col min="12825" max="12825" width="20.6640625" style="11" customWidth="1"/>
    <col min="12826" max="12827" width="16.6640625" style="11" customWidth="1"/>
    <col min="12828" max="12832" width="14.5546875" style="11" customWidth="1"/>
    <col min="12833" max="12833" width="9" style="11" customWidth="1"/>
    <col min="12834" max="12834" width="20.6640625" style="11" customWidth="1"/>
    <col min="12835" max="12836" width="16.6640625" style="11" customWidth="1"/>
    <col min="12837" max="12841" width="15.109375" style="11" customWidth="1"/>
    <col min="12842" max="13071" width="9" style="11"/>
    <col min="13072" max="13072" width="20.5546875" style="11" customWidth="1"/>
    <col min="13073" max="13074" width="16.5546875" style="11" customWidth="1"/>
    <col min="13075" max="13079" width="14.21875" style="11" customWidth="1"/>
    <col min="13080" max="13080" width="9" style="11" customWidth="1"/>
    <col min="13081" max="13081" width="20.6640625" style="11" customWidth="1"/>
    <col min="13082" max="13083" width="16.6640625" style="11" customWidth="1"/>
    <col min="13084" max="13088" width="14.5546875" style="11" customWidth="1"/>
    <col min="13089" max="13089" width="9" style="11" customWidth="1"/>
    <col min="13090" max="13090" width="20.6640625" style="11" customWidth="1"/>
    <col min="13091" max="13092" width="16.6640625" style="11" customWidth="1"/>
    <col min="13093" max="13097" width="15.109375" style="11" customWidth="1"/>
    <col min="13098" max="13327" width="9" style="11"/>
    <col min="13328" max="13328" width="20.5546875" style="11" customWidth="1"/>
    <col min="13329" max="13330" width="16.5546875" style="11" customWidth="1"/>
    <col min="13331" max="13335" width="14.21875" style="11" customWidth="1"/>
    <col min="13336" max="13336" width="9" style="11" customWidth="1"/>
    <col min="13337" max="13337" width="20.6640625" style="11" customWidth="1"/>
    <col min="13338" max="13339" width="16.6640625" style="11" customWidth="1"/>
    <col min="13340" max="13344" width="14.5546875" style="11" customWidth="1"/>
    <col min="13345" max="13345" width="9" style="11" customWidth="1"/>
    <col min="13346" max="13346" width="20.6640625" style="11" customWidth="1"/>
    <col min="13347" max="13348" width="16.6640625" style="11" customWidth="1"/>
    <col min="13349" max="13353" width="15.109375" style="11" customWidth="1"/>
    <col min="13354" max="13583" width="9" style="11"/>
    <col min="13584" max="13584" width="20.5546875" style="11" customWidth="1"/>
    <col min="13585" max="13586" width="16.5546875" style="11" customWidth="1"/>
    <col min="13587" max="13591" width="14.21875" style="11" customWidth="1"/>
    <col min="13592" max="13592" width="9" style="11" customWidth="1"/>
    <col min="13593" max="13593" width="20.6640625" style="11" customWidth="1"/>
    <col min="13594" max="13595" width="16.6640625" style="11" customWidth="1"/>
    <col min="13596" max="13600" width="14.5546875" style="11" customWidth="1"/>
    <col min="13601" max="13601" width="9" style="11" customWidth="1"/>
    <col min="13602" max="13602" width="20.6640625" style="11" customWidth="1"/>
    <col min="13603" max="13604" width="16.6640625" style="11" customWidth="1"/>
    <col min="13605" max="13609" width="15.109375" style="11" customWidth="1"/>
    <col min="13610" max="13839" width="9" style="11"/>
    <col min="13840" max="13840" width="20.5546875" style="11" customWidth="1"/>
    <col min="13841" max="13842" width="16.5546875" style="11" customWidth="1"/>
    <col min="13843" max="13847" width="14.21875" style="11" customWidth="1"/>
    <col min="13848" max="13848" width="9" style="11" customWidth="1"/>
    <col min="13849" max="13849" width="20.6640625" style="11" customWidth="1"/>
    <col min="13850" max="13851" width="16.6640625" style="11" customWidth="1"/>
    <col min="13852" max="13856" width="14.5546875" style="11" customWidth="1"/>
    <col min="13857" max="13857" width="9" style="11" customWidth="1"/>
    <col min="13858" max="13858" width="20.6640625" style="11" customWidth="1"/>
    <col min="13859" max="13860" width="16.6640625" style="11" customWidth="1"/>
    <col min="13861" max="13865" width="15.109375" style="11" customWidth="1"/>
    <col min="13866" max="14095" width="9" style="11"/>
    <col min="14096" max="14096" width="20.5546875" style="11" customWidth="1"/>
    <col min="14097" max="14098" width="16.5546875" style="11" customWidth="1"/>
    <col min="14099" max="14103" width="14.21875" style="11" customWidth="1"/>
    <col min="14104" max="14104" width="9" style="11" customWidth="1"/>
    <col min="14105" max="14105" width="20.6640625" style="11" customWidth="1"/>
    <col min="14106" max="14107" width="16.6640625" style="11" customWidth="1"/>
    <col min="14108" max="14112" width="14.5546875" style="11" customWidth="1"/>
    <col min="14113" max="14113" width="9" style="11" customWidth="1"/>
    <col min="14114" max="14114" width="20.6640625" style="11" customWidth="1"/>
    <col min="14115" max="14116" width="16.6640625" style="11" customWidth="1"/>
    <col min="14117" max="14121" width="15.109375" style="11" customWidth="1"/>
    <col min="14122" max="14351" width="9" style="11"/>
    <col min="14352" max="14352" width="20.5546875" style="11" customWidth="1"/>
    <col min="14353" max="14354" width="16.5546875" style="11" customWidth="1"/>
    <col min="14355" max="14359" width="14.21875" style="11" customWidth="1"/>
    <col min="14360" max="14360" width="9" style="11" customWidth="1"/>
    <col min="14361" max="14361" width="20.6640625" style="11" customWidth="1"/>
    <col min="14362" max="14363" width="16.6640625" style="11" customWidth="1"/>
    <col min="14364" max="14368" width="14.5546875" style="11" customWidth="1"/>
    <col min="14369" max="14369" width="9" style="11" customWidth="1"/>
    <col min="14370" max="14370" width="20.6640625" style="11" customWidth="1"/>
    <col min="14371" max="14372" width="16.6640625" style="11" customWidth="1"/>
    <col min="14373" max="14377" width="15.109375" style="11" customWidth="1"/>
    <col min="14378" max="14607" width="9" style="11"/>
    <col min="14608" max="14608" width="20.5546875" style="11" customWidth="1"/>
    <col min="14609" max="14610" width="16.5546875" style="11" customWidth="1"/>
    <col min="14611" max="14615" width="14.21875" style="11" customWidth="1"/>
    <col min="14616" max="14616" width="9" style="11" customWidth="1"/>
    <col min="14617" max="14617" width="20.6640625" style="11" customWidth="1"/>
    <col min="14618" max="14619" width="16.6640625" style="11" customWidth="1"/>
    <col min="14620" max="14624" width="14.5546875" style="11" customWidth="1"/>
    <col min="14625" max="14625" width="9" style="11" customWidth="1"/>
    <col min="14626" max="14626" width="20.6640625" style="11" customWidth="1"/>
    <col min="14627" max="14628" width="16.6640625" style="11" customWidth="1"/>
    <col min="14629" max="14633" width="15.109375" style="11" customWidth="1"/>
    <col min="14634" max="14863" width="9" style="11"/>
    <col min="14864" max="14864" width="20.5546875" style="11" customWidth="1"/>
    <col min="14865" max="14866" width="16.5546875" style="11" customWidth="1"/>
    <col min="14867" max="14871" width="14.21875" style="11" customWidth="1"/>
    <col min="14872" max="14872" width="9" style="11" customWidth="1"/>
    <col min="14873" max="14873" width="20.6640625" style="11" customWidth="1"/>
    <col min="14874" max="14875" width="16.6640625" style="11" customWidth="1"/>
    <col min="14876" max="14880" width="14.5546875" style="11" customWidth="1"/>
    <col min="14881" max="14881" width="9" style="11" customWidth="1"/>
    <col min="14882" max="14882" width="20.6640625" style="11" customWidth="1"/>
    <col min="14883" max="14884" width="16.6640625" style="11" customWidth="1"/>
    <col min="14885" max="14889" width="15.109375" style="11" customWidth="1"/>
    <col min="14890" max="15119" width="9" style="11"/>
    <col min="15120" max="15120" width="20.5546875" style="11" customWidth="1"/>
    <col min="15121" max="15122" width="16.5546875" style="11" customWidth="1"/>
    <col min="15123" max="15127" width="14.21875" style="11" customWidth="1"/>
    <col min="15128" max="15128" width="9" style="11" customWidth="1"/>
    <col min="15129" max="15129" width="20.6640625" style="11" customWidth="1"/>
    <col min="15130" max="15131" width="16.6640625" style="11" customWidth="1"/>
    <col min="15132" max="15136" width="14.5546875" style="11" customWidth="1"/>
    <col min="15137" max="15137" width="9" style="11" customWidth="1"/>
    <col min="15138" max="15138" width="20.6640625" style="11" customWidth="1"/>
    <col min="15139" max="15140" width="16.6640625" style="11" customWidth="1"/>
    <col min="15141" max="15145" width="15.109375" style="11" customWidth="1"/>
    <col min="15146" max="15375" width="9" style="11"/>
    <col min="15376" max="15376" width="20.5546875" style="11" customWidth="1"/>
    <col min="15377" max="15378" width="16.5546875" style="11" customWidth="1"/>
    <col min="15379" max="15383" width="14.21875" style="11" customWidth="1"/>
    <col min="15384" max="15384" width="9" style="11" customWidth="1"/>
    <col min="15385" max="15385" width="20.6640625" style="11" customWidth="1"/>
    <col min="15386" max="15387" width="16.6640625" style="11" customWidth="1"/>
    <col min="15388" max="15392" width="14.5546875" style="11" customWidth="1"/>
    <col min="15393" max="15393" width="9" style="11" customWidth="1"/>
    <col min="15394" max="15394" width="20.6640625" style="11" customWidth="1"/>
    <col min="15395" max="15396" width="16.6640625" style="11" customWidth="1"/>
    <col min="15397" max="15401" width="15.109375" style="11" customWidth="1"/>
    <col min="15402" max="15631" width="9" style="11"/>
    <col min="15632" max="15632" width="20.5546875" style="11" customWidth="1"/>
    <col min="15633" max="15634" width="16.5546875" style="11" customWidth="1"/>
    <col min="15635" max="15639" width="14.21875" style="11" customWidth="1"/>
    <col min="15640" max="15640" width="9" style="11" customWidth="1"/>
    <col min="15641" max="15641" width="20.6640625" style="11" customWidth="1"/>
    <col min="15642" max="15643" width="16.6640625" style="11" customWidth="1"/>
    <col min="15644" max="15648" width="14.5546875" style="11" customWidth="1"/>
    <col min="15649" max="15649" width="9" style="11" customWidth="1"/>
    <col min="15650" max="15650" width="20.6640625" style="11" customWidth="1"/>
    <col min="15651" max="15652" width="16.6640625" style="11" customWidth="1"/>
    <col min="15653" max="15657" width="15.109375" style="11" customWidth="1"/>
    <col min="15658" max="15887" width="9" style="11"/>
    <col min="15888" max="15888" width="20.5546875" style="11" customWidth="1"/>
    <col min="15889" max="15890" width="16.5546875" style="11" customWidth="1"/>
    <col min="15891" max="15895" width="14.21875" style="11" customWidth="1"/>
    <col min="15896" max="15896" width="9" style="11" customWidth="1"/>
    <col min="15897" max="15897" width="20.6640625" style="11" customWidth="1"/>
    <col min="15898" max="15899" width="16.6640625" style="11" customWidth="1"/>
    <col min="15900" max="15904" width="14.5546875" style="11" customWidth="1"/>
    <col min="15905" max="15905" width="9" style="11" customWidth="1"/>
    <col min="15906" max="15906" width="20.6640625" style="11" customWidth="1"/>
    <col min="15907" max="15908" width="16.6640625" style="11" customWidth="1"/>
    <col min="15909" max="15913" width="15.109375" style="11" customWidth="1"/>
    <col min="15914" max="16143" width="9" style="11"/>
    <col min="16144" max="16144" width="20.5546875" style="11" customWidth="1"/>
    <col min="16145" max="16146" width="16.5546875" style="11" customWidth="1"/>
    <col min="16147" max="16151" width="14.21875" style="11" customWidth="1"/>
    <col min="16152" max="16152" width="9" style="11" customWidth="1"/>
    <col min="16153" max="16153" width="20.6640625" style="11" customWidth="1"/>
    <col min="16154" max="16155" width="16.6640625" style="11" customWidth="1"/>
    <col min="16156" max="16160" width="14.5546875" style="11" customWidth="1"/>
    <col min="16161" max="16161" width="9" style="11" customWidth="1"/>
    <col min="16162" max="16162" width="20.6640625" style="11" customWidth="1"/>
    <col min="16163" max="16164" width="16.6640625" style="11" customWidth="1"/>
    <col min="16165" max="16169" width="15.109375" style="11" customWidth="1"/>
    <col min="16170" max="16384" width="9" style="11"/>
  </cols>
  <sheetData>
    <row r="1" spans="1:50" s="9" customFormat="1" ht="28.5" customHeight="1">
      <c r="A1" s="174"/>
      <c r="B1" s="8" t="s">
        <v>1355</v>
      </c>
      <c r="C1" s="8"/>
      <c r="N1" s="37" t="s">
        <v>1340</v>
      </c>
      <c r="O1" s="43"/>
      <c r="P1" s="44"/>
      <c r="Q1" s="43"/>
      <c r="R1" s="43"/>
      <c r="S1" s="43"/>
      <c r="T1" s="43"/>
      <c r="U1" s="44"/>
      <c r="V1" s="43"/>
      <c r="W1" s="43"/>
      <c r="X1" s="43"/>
      <c r="Y1" s="43"/>
      <c r="Z1" s="37" t="s">
        <v>1349</v>
      </c>
      <c r="AA1" s="55"/>
      <c r="AB1" s="56"/>
      <c r="AC1" s="55"/>
      <c r="AD1" s="55"/>
      <c r="AE1" s="55"/>
      <c r="AF1" s="55"/>
      <c r="AG1" s="56"/>
      <c r="AH1" s="56"/>
      <c r="AI1" s="56"/>
      <c r="AJ1" s="56"/>
      <c r="AK1" s="56"/>
      <c r="AL1" s="37" t="s">
        <v>1356</v>
      </c>
      <c r="AN1" s="10"/>
      <c r="AS1" s="10"/>
      <c r="AT1" s="56"/>
      <c r="AU1" s="56"/>
      <c r="AV1" s="56"/>
      <c r="AW1" s="56"/>
    </row>
    <row r="2" spans="1:50" ht="13.5" customHeight="1">
      <c r="B2" s="390" t="s">
        <v>134</v>
      </c>
      <c r="C2" s="402" t="s">
        <v>248</v>
      </c>
      <c r="D2" s="403"/>
      <c r="E2" s="403"/>
      <c r="F2" s="403"/>
      <c r="G2" s="403"/>
      <c r="H2" s="403"/>
      <c r="I2" s="403"/>
      <c r="J2" s="403"/>
      <c r="K2" s="403"/>
      <c r="L2" s="403"/>
      <c r="M2" s="404"/>
      <c r="N2" s="390" t="s">
        <v>134</v>
      </c>
      <c r="O2" s="402" t="s">
        <v>731</v>
      </c>
      <c r="P2" s="403"/>
      <c r="Q2" s="403"/>
      <c r="R2" s="403"/>
      <c r="S2" s="403"/>
      <c r="T2" s="403"/>
      <c r="U2" s="403"/>
      <c r="V2" s="403"/>
      <c r="W2" s="403"/>
      <c r="X2" s="403"/>
      <c r="Y2" s="404"/>
      <c r="Z2" s="390" t="s">
        <v>134</v>
      </c>
      <c r="AA2" s="402" t="s">
        <v>731</v>
      </c>
      <c r="AB2" s="403"/>
      <c r="AC2" s="403"/>
      <c r="AD2" s="403"/>
      <c r="AE2" s="403"/>
      <c r="AF2" s="403"/>
      <c r="AG2" s="403"/>
      <c r="AH2" s="403"/>
      <c r="AI2" s="403"/>
      <c r="AJ2" s="403"/>
      <c r="AK2" s="404"/>
      <c r="AL2" s="390" t="s">
        <v>134</v>
      </c>
      <c r="AM2" s="402" t="s">
        <v>732</v>
      </c>
      <c r="AN2" s="403"/>
      <c r="AO2" s="403"/>
      <c r="AP2" s="403"/>
      <c r="AQ2" s="403"/>
      <c r="AR2" s="403"/>
      <c r="AS2" s="403"/>
      <c r="AT2" s="403"/>
      <c r="AU2" s="403"/>
      <c r="AV2" s="403"/>
      <c r="AW2" s="404"/>
    </row>
    <row r="3" spans="1:50" ht="13.5" customHeight="1">
      <c r="B3" s="390"/>
      <c r="C3" s="38" t="s">
        <v>5</v>
      </c>
      <c r="D3" s="38" t="s">
        <v>8</v>
      </c>
      <c r="E3" s="38" t="s">
        <v>11</v>
      </c>
      <c r="F3" s="38" t="s">
        <v>17</v>
      </c>
      <c r="G3" s="38" t="s">
        <v>20</v>
      </c>
      <c r="H3" s="38" t="s">
        <v>23</v>
      </c>
      <c r="I3" s="38" t="s">
        <v>26</v>
      </c>
      <c r="J3" s="38" t="s">
        <v>29</v>
      </c>
      <c r="K3" s="38" t="s">
        <v>32</v>
      </c>
      <c r="L3" s="38" t="s">
        <v>35</v>
      </c>
      <c r="M3" s="38" t="s">
        <v>38</v>
      </c>
      <c r="N3" s="390"/>
      <c r="O3" s="38" t="s">
        <v>5</v>
      </c>
      <c r="P3" s="38" t="s">
        <v>8</v>
      </c>
      <c r="Q3" s="38" t="s">
        <v>11</v>
      </c>
      <c r="R3" s="38" t="s">
        <v>17</v>
      </c>
      <c r="S3" s="38" t="s">
        <v>20</v>
      </c>
      <c r="T3" s="38" t="s">
        <v>23</v>
      </c>
      <c r="U3" s="38" t="s">
        <v>26</v>
      </c>
      <c r="V3" s="38" t="s">
        <v>29</v>
      </c>
      <c r="W3" s="38" t="s">
        <v>32</v>
      </c>
      <c r="X3" s="38" t="s">
        <v>35</v>
      </c>
      <c r="Y3" s="38" t="s">
        <v>38</v>
      </c>
      <c r="Z3" s="390"/>
      <c r="AA3" s="38" t="s">
        <v>5</v>
      </c>
      <c r="AB3" s="38" t="s">
        <v>8</v>
      </c>
      <c r="AC3" s="38" t="s">
        <v>11</v>
      </c>
      <c r="AD3" s="38" t="s">
        <v>17</v>
      </c>
      <c r="AE3" s="38" t="s">
        <v>20</v>
      </c>
      <c r="AF3" s="38" t="s">
        <v>23</v>
      </c>
      <c r="AG3" s="38" t="s">
        <v>26</v>
      </c>
      <c r="AH3" s="38" t="s">
        <v>29</v>
      </c>
      <c r="AI3" s="38" t="s">
        <v>32</v>
      </c>
      <c r="AJ3" s="38" t="s">
        <v>35</v>
      </c>
      <c r="AK3" s="38" t="s">
        <v>38</v>
      </c>
      <c r="AL3" s="390"/>
      <c r="AM3" s="38" t="s">
        <v>5</v>
      </c>
      <c r="AN3" s="38" t="s">
        <v>8</v>
      </c>
      <c r="AO3" s="38" t="s">
        <v>11</v>
      </c>
      <c r="AP3" s="38" t="s">
        <v>17</v>
      </c>
      <c r="AQ3" s="38" t="s">
        <v>20</v>
      </c>
      <c r="AR3" s="38" t="s">
        <v>23</v>
      </c>
      <c r="AS3" s="38" t="s">
        <v>26</v>
      </c>
      <c r="AT3" s="38" t="s">
        <v>29</v>
      </c>
      <c r="AU3" s="38" t="s">
        <v>32</v>
      </c>
      <c r="AV3" s="38" t="s">
        <v>35</v>
      </c>
      <c r="AW3" s="38" t="s">
        <v>38</v>
      </c>
    </row>
    <row r="4" spans="1:50" ht="13.5" customHeight="1">
      <c r="A4" s="297" t="str">
        <f>+'8.คำนวณ'!E3</f>
        <v>อุดรธานี</v>
      </c>
      <c r="B4" s="14" t="str">
        <f>+'8.คำนวณ'!G3</f>
        <v>ห้วยเกิ้ง,รพช.</v>
      </c>
      <c r="C4" s="330">
        <f>+'8.คำนวณ'!Y3</f>
        <v>13701.161073549045</v>
      </c>
      <c r="D4" s="330">
        <f>+'8.คำนวณ'!Z3</f>
        <v>102.49871261893348</v>
      </c>
      <c r="E4" s="330">
        <f>+'8.คำนวณ'!AA3</f>
        <v>2172.9940893994876</v>
      </c>
      <c r="F4" s="330">
        <f>+'8.คำนวณ'!AB3</f>
        <v>346.86576934534929</v>
      </c>
      <c r="G4" s="330">
        <f>+'8.คำนวณ'!AC3</f>
        <v>14.416265062456553</v>
      </c>
      <c r="H4" s="330">
        <f>+'8.คำนวณ'!AD3</f>
        <v>685.74662290805168</v>
      </c>
      <c r="I4" s="330">
        <f>+'8.คำนวณ'!AE3</f>
        <v>2915.5487622090332</v>
      </c>
      <c r="J4" s="330">
        <f>+'8.คำนวณ'!AF3</f>
        <v>369.59250300666798</v>
      </c>
      <c r="K4" s="330">
        <f>+'8.คำนวณ'!AG3</f>
        <v>790.0785512089808</v>
      </c>
      <c r="L4" s="330">
        <f>+'8.คำนวณ'!AH3</f>
        <v>68.58204188616466</v>
      </c>
      <c r="M4" s="330">
        <f>+'8.คำนวณ'!AI3</f>
        <v>1194.5556866788361</v>
      </c>
      <c r="N4" s="14" t="str">
        <f>+B4</f>
        <v>ห้วยเกิ้ง,รพช.</v>
      </c>
      <c r="O4" s="47">
        <f t="shared" ref="O4:Y4" si="0">+(C4-C11)*100/C11</f>
        <v>2.2946005321419056</v>
      </c>
      <c r="P4" s="47">
        <f t="shared" si="0"/>
        <v>10.53731287460524</v>
      </c>
      <c r="Q4" s="47">
        <f t="shared" si="0"/>
        <v>37.495153344266363</v>
      </c>
      <c r="R4" s="47">
        <f t="shared" si="0"/>
        <v>-37.395801378845711</v>
      </c>
      <c r="S4" s="47">
        <f t="shared" si="0"/>
        <v>-98.048823169761448</v>
      </c>
      <c r="T4" s="47">
        <f t="shared" si="0"/>
        <v>-12.007958854067923</v>
      </c>
      <c r="U4" s="47">
        <f t="shared" si="0"/>
        <v>118.39142220445702</v>
      </c>
      <c r="V4" s="47">
        <f t="shared" si="0"/>
        <v>49.835442023367285</v>
      </c>
      <c r="W4" s="47">
        <f t="shared" si="0"/>
        <v>53.540429935121949</v>
      </c>
      <c r="X4" s="47">
        <f t="shared" si="0"/>
        <v>29.374903372512694</v>
      </c>
      <c r="Y4" s="47">
        <f t="shared" si="0"/>
        <v>111.84094310215248</v>
      </c>
      <c r="Z4" s="14" t="str">
        <f>+N4</f>
        <v>ห้วยเกิ้ง,รพช.</v>
      </c>
      <c r="AA4" s="15">
        <f t="shared" ref="AA4:AG4" si="1">+O4/100</f>
        <v>2.2946005321419057E-2</v>
      </c>
      <c r="AB4" s="15">
        <f t="shared" si="1"/>
        <v>0.1053731287460524</v>
      </c>
      <c r="AC4" s="15">
        <f t="shared" si="1"/>
        <v>0.37495153344266363</v>
      </c>
      <c r="AD4" s="15">
        <f t="shared" si="1"/>
        <v>-0.37395801378845711</v>
      </c>
      <c r="AE4" s="15">
        <f t="shared" si="1"/>
        <v>-0.98048823169761445</v>
      </c>
      <c r="AF4" s="15">
        <f t="shared" si="1"/>
        <v>-0.12007958854067922</v>
      </c>
      <c r="AG4" s="15">
        <f t="shared" si="1"/>
        <v>1.1839142220445702</v>
      </c>
      <c r="AH4" s="15">
        <f>+V4/100</f>
        <v>0.49835442023367288</v>
      </c>
      <c r="AI4" s="15">
        <f>+W4/100</f>
        <v>0.53540429935121947</v>
      </c>
      <c r="AJ4" s="15">
        <f>+X4/100</f>
        <v>0.29374903372512695</v>
      </c>
      <c r="AK4" s="15">
        <f>+Y4/100</f>
        <v>1.1184094310215249</v>
      </c>
      <c r="AL4" s="14" t="str">
        <f>+Z4</f>
        <v>ห้วยเกิ้ง,รพช.</v>
      </c>
      <c r="AM4" s="331" t="str">
        <f>+IF(AND(C4&lt;C13),"OK","Not OK")</f>
        <v>OK</v>
      </c>
      <c r="AN4" s="331" t="str">
        <f t="shared" ref="AN4:AW4" si="2">+IF(AND(D4&lt;D13),"OK","Not OK")</f>
        <v>OK</v>
      </c>
      <c r="AO4" s="331" t="str">
        <f t="shared" si="2"/>
        <v>Not OK</v>
      </c>
      <c r="AP4" s="331" t="str">
        <f t="shared" si="2"/>
        <v>OK</v>
      </c>
      <c r="AQ4" s="331" t="str">
        <f t="shared" si="2"/>
        <v>OK</v>
      </c>
      <c r="AR4" s="331" t="str">
        <f t="shared" si="2"/>
        <v>OK</v>
      </c>
      <c r="AS4" s="331" t="str">
        <f t="shared" si="2"/>
        <v>Not OK</v>
      </c>
      <c r="AT4" s="331" t="str">
        <f t="shared" si="2"/>
        <v>Not OK</v>
      </c>
      <c r="AU4" s="331" t="str">
        <f t="shared" si="2"/>
        <v>Not OK</v>
      </c>
      <c r="AV4" s="331" t="str">
        <f t="shared" si="2"/>
        <v>OK</v>
      </c>
      <c r="AW4" s="331" t="str">
        <f t="shared" si="2"/>
        <v>Not OK</v>
      </c>
    </row>
    <row r="5" spans="1:50" ht="13.5" customHeight="1">
      <c r="A5" s="297" t="str">
        <f>+'8.คำนวณ'!E4</f>
        <v>เลย</v>
      </c>
      <c r="B5" s="14" t="str">
        <f>+'8.คำนวณ'!G4</f>
        <v>นาแห้ว,รพช.</v>
      </c>
      <c r="C5" s="330">
        <f>+'8.คำนวณ'!Y4</f>
        <v>16414.849566969719</v>
      </c>
      <c r="D5" s="330">
        <f>+'8.คำนวณ'!Z4</f>
        <v>148.68565621331956</v>
      </c>
      <c r="E5" s="330">
        <f>+'8.คำนวณ'!AA4</f>
        <v>1597.2873367680313</v>
      </c>
      <c r="F5" s="330">
        <f>+'8.คำนวณ'!AB4</f>
        <v>568.80768737883807</v>
      </c>
      <c r="G5" s="330">
        <f>+'8.คำนวณ'!AC4</f>
        <v>972.03736369999785</v>
      </c>
      <c r="H5" s="330">
        <f>+'8.คำนวณ'!AD4</f>
        <v>1093.0524879776212</v>
      </c>
      <c r="I5" s="330">
        <f>+'8.คำนวณ'!AE4</f>
        <v>1857.0779786372066</v>
      </c>
      <c r="J5" s="330">
        <f>+'8.คำนวณ'!AF4</f>
        <v>182.36820567751383</v>
      </c>
      <c r="K5" s="330">
        <f>+'8.คำนวณ'!AG4</f>
        <v>493.27877674242166</v>
      </c>
      <c r="L5" s="330">
        <f>+'8.คำนวณ'!AH4</f>
        <v>149.0331332113779</v>
      </c>
      <c r="M5" s="330">
        <f>+'8.คำนวณ'!AI4</f>
        <v>743.19366458035404</v>
      </c>
      <c r="N5" s="14" t="str">
        <f t="shared" ref="N5:N10" si="3">+B5</f>
        <v>นาแห้ว,รพช.</v>
      </c>
      <c r="O5" s="47">
        <f t="shared" ref="O5:Y5" si="4">+(C5-C11)*100/C11</f>
        <v>22.555341860046866</v>
      </c>
      <c r="P5" s="47">
        <f t="shared" si="4"/>
        <v>60.34653002833695</v>
      </c>
      <c r="Q5" s="47">
        <f t="shared" si="4"/>
        <v>1.0675861361719714</v>
      </c>
      <c r="R5" s="47">
        <f t="shared" si="4"/>
        <v>2.6614690319878367</v>
      </c>
      <c r="S5" s="47">
        <f t="shared" si="4"/>
        <v>31.560898329821342</v>
      </c>
      <c r="T5" s="47">
        <f t="shared" si="4"/>
        <v>40.255768360796665</v>
      </c>
      <c r="U5" s="47">
        <f t="shared" si="4"/>
        <v>39.10585415552039</v>
      </c>
      <c r="V5" s="47">
        <f t="shared" si="4"/>
        <v>-26.066626118209822</v>
      </c>
      <c r="W5" s="47">
        <f t="shared" si="4"/>
        <v>-4.1383475820125009</v>
      </c>
      <c r="X5" s="47">
        <f t="shared" si="4"/>
        <v>181.13988266095203</v>
      </c>
      <c r="Y5" s="47">
        <f t="shared" si="4"/>
        <v>31.796992444920157</v>
      </c>
      <c r="Z5" s="14" t="str">
        <f t="shared" ref="Z5:Z10" si="5">+N5</f>
        <v>นาแห้ว,รพช.</v>
      </c>
      <c r="AA5" s="15">
        <f t="shared" ref="AA5:AA10" si="6">+O5/100</f>
        <v>0.22555341860046865</v>
      </c>
      <c r="AB5" s="15">
        <f t="shared" ref="AB5:AB10" si="7">+P5/100</f>
        <v>0.60346530028336953</v>
      </c>
      <c r="AC5" s="15">
        <f t="shared" ref="AC5:AC10" si="8">+Q5/100</f>
        <v>1.0675861361719713E-2</v>
      </c>
      <c r="AD5" s="15">
        <f t="shared" ref="AD5:AD10" si="9">+R5/100</f>
        <v>2.6614690319878367E-2</v>
      </c>
      <c r="AE5" s="15">
        <f t="shared" ref="AE5:AE10" si="10">+S5/100</f>
        <v>0.31560898329821341</v>
      </c>
      <c r="AF5" s="15">
        <f t="shared" ref="AF5:AF10" si="11">+T5/100</f>
        <v>0.40255768360796668</v>
      </c>
      <c r="AG5" s="15">
        <f t="shared" ref="AG5:AG10" si="12">+U5/100</f>
        <v>0.39105854155520392</v>
      </c>
      <c r="AH5" s="15">
        <f t="shared" ref="AH5:AH10" si="13">+V5/100</f>
        <v>-0.26066626118209824</v>
      </c>
      <c r="AI5" s="15">
        <f t="shared" ref="AI5:AI10" si="14">+W5/100</f>
        <v>-4.1383475820125006E-2</v>
      </c>
      <c r="AJ5" s="15">
        <f t="shared" ref="AJ5:AJ10" si="15">+X5/100</f>
        <v>1.8113988266095202</v>
      </c>
      <c r="AK5" s="15">
        <f t="shared" ref="AK5:AK10" si="16">+Y5/100</f>
        <v>0.31796992444920158</v>
      </c>
      <c r="AL5" s="14" t="str">
        <f t="shared" ref="AL5:AL10" si="17">+Z5</f>
        <v>นาแห้ว,รพช.</v>
      </c>
      <c r="AM5" s="331" t="str">
        <f>+IF(AND(C5&lt;C13),"OK","Not OK")</f>
        <v>Not OK</v>
      </c>
      <c r="AN5" s="331" t="str">
        <f t="shared" ref="AN5:AW5" si="18">+IF(AND(D5&lt;D13),"OK","Not OK")</f>
        <v>Not OK</v>
      </c>
      <c r="AO5" s="331" t="str">
        <f t="shared" si="18"/>
        <v>OK</v>
      </c>
      <c r="AP5" s="331" t="str">
        <f t="shared" si="18"/>
        <v>OK</v>
      </c>
      <c r="AQ5" s="331" t="str">
        <f t="shared" si="18"/>
        <v>OK</v>
      </c>
      <c r="AR5" s="331" t="str">
        <f t="shared" si="18"/>
        <v>Not OK</v>
      </c>
      <c r="AS5" s="331" t="str">
        <f t="shared" si="18"/>
        <v>OK</v>
      </c>
      <c r="AT5" s="331" t="str">
        <f t="shared" si="18"/>
        <v>OK</v>
      </c>
      <c r="AU5" s="331" t="str">
        <f t="shared" si="18"/>
        <v>OK</v>
      </c>
      <c r="AV5" s="331" t="str">
        <f t="shared" si="18"/>
        <v>Not OK</v>
      </c>
      <c r="AW5" s="331" t="str">
        <f t="shared" si="18"/>
        <v>OK</v>
      </c>
    </row>
    <row r="6" spans="1:50" ht="13.5" customHeight="1">
      <c r="A6" s="297" t="str">
        <f>+'8.คำนวณ'!E5</f>
        <v>บึงกาฬ</v>
      </c>
      <c r="B6" s="14" t="str">
        <f>+'8.คำนวณ'!G5</f>
        <v>บุ่งคล้า,รพช.</v>
      </c>
      <c r="C6" s="330">
        <f>+'8.คำนวณ'!Y5</f>
        <v>15234.828737830881</v>
      </c>
      <c r="D6" s="330">
        <f>+'8.คำนวณ'!Z5</f>
        <v>56.152107055992467</v>
      </c>
      <c r="E6" s="330">
        <f>+'8.คำนวณ'!AA5</f>
        <v>1536.314125371767</v>
      </c>
      <c r="F6" s="330">
        <f>+'8.คำนวณ'!AB5</f>
        <v>533.99058985955105</v>
      </c>
      <c r="G6" s="330">
        <f>+'8.คำนวณ'!AC5</f>
        <v>732.86946591356298</v>
      </c>
      <c r="H6" s="330">
        <f>+'8.คำนวณ'!AD5</f>
        <v>723.51480745533968</v>
      </c>
      <c r="I6" s="330">
        <f>+'8.คำนวณ'!AE5</f>
        <v>479.9326164654878</v>
      </c>
      <c r="J6" s="330">
        <f>+'8.คำนวณ'!AF5</f>
        <v>291.42964974871455</v>
      </c>
      <c r="K6" s="330">
        <f>+'8.คำนวณ'!AG5</f>
        <v>520.3751443520448</v>
      </c>
      <c r="L6" s="330">
        <f>+'8.คำนวณ'!AH5</f>
        <v>24.300851596420713</v>
      </c>
      <c r="M6" s="330">
        <f>+'8.คำนวณ'!AI5</f>
        <v>892.93907440501152</v>
      </c>
      <c r="N6" s="14" t="str">
        <f t="shared" si="3"/>
        <v>บุ่งคล้า,รพช.</v>
      </c>
      <c r="O6" s="47">
        <f t="shared" ref="O6:Y6" si="19">+(C6-C11)*100/C11</f>
        <v>13.745157183844347</v>
      </c>
      <c r="P6" s="47">
        <f t="shared" si="19"/>
        <v>-39.444087953646807</v>
      </c>
      <c r="Q6" s="47">
        <f t="shared" si="19"/>
        <v>-2.7904644180007465</v>
      </c>
      <c r="R6" s="47">
        <f t="shared" si="19"/>
        <v>-3.6225078868743288</v>
      </c>
      <c r="S6" s="47">
        <f t="shared" si="19"/>
        <v>-0.80940414977492658</v>
      </c>
      <c r="T6" s="47">
        <f t="shared" si="19"/>
        <v>-7.1617087411632809</v>
      </c>
      <c r="U6" s="47">
        <f t="shared" si="19"/>
        <v>-64.050278276673396</v>
      </c>
      <c r="V6" s="47">
        <f t="shared" si="19"/>
        <v>18.1476627193002</v>
      </c>
      <c r="W6" s="47">
        <f t="shared" si="19"/>
        <v>1.1274426689636974</v>
      </c>
      <c r="X6" s="47">
        <f t="shared" si="19"/>
        <v>-54.158257166283981</v>
      </c>
      <c r="Y6" s="47">
        <f t="shared" si="19"/>
        <v>58.352647569437167</v>
      </c>
      <c r="Z6" s="14" t="str">
        <f t="shared" si="5"/>
        <v>บุ่งคล้า,รพช.</v>
      </c>
      <c r="AA6" s="15">
        <f t="shared" si="6"/>
        <v>0.13745157183844348</v>
      </c>
      <c r="AB6" s="15">
        <f t="shared" si="7"/>
        <v>-0.39444087953646806</v>
      </c>
      <c r="AC6" s="15">
        <f t="shared" si="8"/>
        <v>-2.7904644180007467E-2</v>
      </c>
      <c r="AD6" s="15">
        <f t="shared" si="9"/>
        <v>-3.6225078868743286E-2</v>
      </c>
      <c r="AE6" s="15">
        <f t="shared" si="10"/>
        <v>-8.0940414977492652E-3</v>
      </c>
      <c r="AF6" s="15">
        <f t="shared" si="11"/>
        <v>-7.1617087411632807E-2</v>
      </c>
      <c r="AG6" s="15">
        <f t="shared" si="12"/>
        <v>-0.640502782766734</v>
      </c>
      <c r="AH6" s="15">
        <f t="shared" si="13"/>
        <v>0.181476627193002</v>
      </c>
      <c r="AI6" s="15">
        <f t="shared" si="14"/>
        <v>1.1274426689636973E-2</v>
      </c>
      <c r="AJ6" s="15">
        <f t="shared" si="15"/>
        <v>-0.54158257166283985</v>
      </c>
      <c r="AK6" s="15">
        <f t="shared" si="16"/>
        <v>0.58352647569437166</v>
      </c>
      <c r="AL6" s="14" t="str">
        <f t="shared" si="17"/>
        <v>บุ่งคล้า,รพช.</v>
      </c>
      <c r="AM6" s="331" t="str">
        <f>+IF(AND(C6&lt;C13),"OK","Not OK")</f>
        <v>OK</v>
      </c>
      <c r="AN6" s="331" t="str">
        <f t="shared" ref="AN6:AW6" si="20">+IF(AND(D6&lt;D13),"OK","Not OK")</f>
        <v>OK</v>
      </c>
      <c r="AO6" s="331" t="str">
        <f t="shared" si="20"/>
        <v>OK</v>
      </c>
      <c r="AP6" s="331" t="str">
        <f t="shared" si="20"/>
        <v>OK</v>
      </c>
      <c r="AQ6" s="331" t="str">
        <f t="shared" si="20"/>
        <v>OK</v>
      </c>
      <c r="AR6" s="331" t="str">
        <f t="shared" si="20"/>
        <v>OK</v>
      </c>
      <c r="AS6" s="331" t="str">
        <f t="shared" si="20"/>
        <v>OK</v>
      </c>
      <c r="AT6" s="331" t="str">
        <f t="shared" si="20"/>
        <v>OK</v>
      </c>
      <c r="AU6" s="331" t="str">
        <f t="shared" si="20"/>
        <v>OK</v>
      </c>
      <c r="AV6" s="331" t="str">
        <f t="shared" si="20"/>
        <v>OK</v>
      </c>
      <c r="AW6" s="331" t="str">
        <f t="shared" si="20"/>
        <v>OK</v>
      </c>
    </row>
    <row r="7" spans="1:50" ht="13.5" customHeight="1">
      <c r="A7" s="297" t="str">
        <f>+'8.คำนวณ'!E6</f>
        <v>สกลนคร</v>
      </c>
      <c r="B7" s="14" t="str">
        <f>+'8.คำนวณ'!G6</f>
        <v>นิคมน้ำอูน,รพช.</v>
      </c>
      <c r="C7" s="330">
        <f>+'8.คำนวณ'!Y6</f>
        <v>16184.732013083139</v>
      </c>
      <c r="D7" s="330">
        <f>+'8.คำนวณ'!Z6</f>
        <v>55.284941363694173</v>
      </c>
      <c r="E7" s="330">
        <f>+'8.คำนวณ'!AA6</f>
        <v>1354.4436743369197</v>
      </c>
      <c r="F7" s="330">
        <f>+'8.คำนวณ'!AB6</f>
        <v>556.95534550333321</v>
      </c>
      <c r="G7" s="330">
        <f>+'8.คำนวณ'!AC6</f>
        <v>750.8852731679973</v>
      </c>
      <c r="H7" s="330">
        <f>+'8.คำนวณ'!AD6</f>
        <v>1134.8367600439383</v>
      </c>
      <c r="I7" s="330">
        <f>+'8.คำนวณ'!AE6</f>
        <v>1999.7618260993515</v>
      </c>
      <c r="J7" s="330">
        <f>+'8.คำนวณ'!AF6</f>
        <v>229.91912174059715</v>
      </c>
      <c r="K7" s="330">
        <f>+'8.คำนวณ'!AG6</f>
        <v>451.74135478048322</v>
      </c>
      <c r="L7" s="330">
        <f>+'8.คำนวณ'!AH6</f>
        <v>32.092105278324105</v>
      </c>
      <c r="M7" s="330">
        <f>+'8.คำนวณ'!AI6</f>
        <v>175.60640924810363</v>
      </c>
      <c r="N7" s="14" t="str">
        <f t="shared" si="3"/>
        <v>นิคมน้ำอูน,รพช.</v>
      </c>
      <c r="O7" s="47">
        <f t="shared" ref="O7:Y7" si="21">+(C7-C11)*100/C11</f>
        <v>20.837255113682989</v>
      </c>
      <c r="P7" s="47">
        <f t="shared" si="21"/>
        <v>-40.379262288958358</v>
      </c>
      <c r="Q7" s="47">
        <f t="shared" si="21"/>
        <v>-14.298229522294138</v>
      </c>
      <c r="R7" s="47">
        <f t="shared" si="21"/>
        <v>0.52229465828027055</v>
      </c>
      <c r="S7" s="47">
        <f t="shared" si="21"/>
        <v>1.6289545749436063</v>
      </c>
      <c r="T7" s="47">
        <f t="shared" si="21"/>
        <v>45.617345456605676</v>
      </c>
      <c r="U7" s="47">
        <f t="shared" si="21"/>
        <v>49.793697479139453</v>
      </c>
      <c r="V7" s="47">
        <f t="shared" si="21"/>
        <v>-6.7891449221164502</v>
      </c>
      <c r="W7" s="47">
        <f t="shared" si="21"/>
        <v>-12.210549537974305</v>
      </c>
      <c r="X7" s="47">
        <f t="shared" si="21"/>
        <v>-39.460638598436532</v>
      </c>
      <c r="Y7" s="47">
        <f t="shared" si="21"/>
        <v>-68.858189061635215</v>
      </c>
      <c r="Z7" s="14" t="str">
        <f t="shared" si="5"/>
        <v>นิคมน้ำอูน,รพช.</v>
      </c>
      <c r="AA7" s="15">
        <f t="shared" si="6"/>
        <v>0.2083725511368299</v>
      </c>
      <c r="AB7" s="15">
        <f t="shared" si="7"/>
        <v>-0.40379262288958356</v>
      </c>
      <c r="AC7" s="15">
        <f t="shared" si="8"/>
        <v>-0.14298229522294137</v>
      </c>
      <c r="AD7" s="15">
        <f t="shared" si="9"/>
        <v>5.2229465828027054E-3</v>
      </c>
      <c r="AE7" s="15">
        <f t="shared" si="10"/>
        <v>1.6289545749436064E-2</v>
      </c>
      <c r="AF7" s="15">
        <f t="shared" si="11"/>
        <v>0.45617345456605674</v>
      </c>
      <c r="AG7" s="15">
        <f t="shared" si="12"/>
        <v>0.49793697479139454</v>
      </c>
      <c r="AH7" s="15">
        <f t="shared" si="13"/>
        <v>-6.7891449221164496E-2</v>
      </c>
      <c r="AI7" s="15">
        <f t="shared" si="14"/>
        <v>-0.12210549537974305</v>
      </c>
      <c r="AJ7" s="15">
        <f t="shared" si="15"/>
        <v>-0.39460638598436532</v>
      </c>
      <c r="AK7" s="15">
        <f t="shared" si="16"/>
        <v>-0.68858189061635211</v>
      </c>
      <c r="AL7" s="14" t="str">
        <f t="shared" si="17"/>
        <v>นิคมน้ำอูน,รพช.</v>
      </c>
      <c r="AM7" s="331" t="str">
        <f>+IF(AND(C7&lt;C13),"OK","Not OK")</f>
        <v>OK</v>
      </c>
      <c r="AN7" s="331" t="str">
        <f t="shared" ref="AN7:AW7" si="22">+IF(AND(D7&lt;D13),"OK","Not OK")</f>
        <v>OK</v>
      </c>
      <c r="AO7" s="331" t="str">
        <f t="shared" si="22"/>
        <v>OK</v>
      </c>
      <c r="AP7" s="331" t="str">
        <f t="shared" si="22"/>
        <v>OK</v>
      </c>
      <c r="AQ7" s="331" t="str">
        <f t="shared" si="22"/>
        <v>OK</v>
      </c>
      <c r="AR7" s="331" t="str">
        <f t="shared" si="22"/>
        <v>Not OK</v>
      </c>
      <c r="AS7" s="331" t="str">
        <f t="shared" si="22"/>
        <v>OK</v>
      </c>
      <c r="AT7" s="331" t="str">
        <f t="shared" si="22"/>
        <v>OK</v>
      </c>
      <c r="AU7" s="331" t="str">
        <f t="shared" si="22"/>
        <v>OK</v>
      </c>
      <c r="AV7" s="331" t="str">
        <f t="shared" si="22"/>
        <v>OK</v>
      </c>
      <c r="AW7" s="331" t="str">
        <f t="shared" si="22"/>
        <v>OK</v>
      </c>
    </row>
    <row r="8" spans="1:50" ht="13.5" customHeight="1">
      <c r="A8" s="297" t="str">
        <f>+'8.คำนวณ'!E7</f>
        <v>อุดรธานี</v>
      </c>
      <c r="B8" s="14" t="str">
        <f>+'8.คำนวณ'!G7</f>
        <v>ประจักษ์ศิลปาคม,รพช.</v>
      </c>
      <c r="C8" s="330">
        <f>+'8.คำนวณ'!Y7</f>
        <v>9655.8060007554959</v>
      </c>
      <c r="D8" s="330">
        <f>+'8.คำนวณ'!Z7</f>
        <v>102.09044619145641</v>
      </c>
      <c r="E8" s="330">
        <f>+'8.คำนวณ'!AA7</f>
        <v>1398.0215439970298</v>
      </c>
      <c r="F8" s="330">
        <f>+'8.คำนวณ'!AB7</f>
        <v>646.13408388709934</v>
      </c>
      <c r="G8" s="330">
        <f>+'8.คำนวณ'!AC7</f>
        <v>934.03676655027277</v>
      </c>
      <c r="H8" s="330">
        <f>+'8.คำนวณ'!AD7</f>
        <v>482.71781607965471</v>
      </c>
      <c r="I8" s="330">
        <f>+'8.คำนวณ'!AE7</f>
        <v>726.06780254241335</v>
      </c>
      <c r="J8" s="330">
        <f>+'8.คำนวณ'!AF7</f>
        <v>173.32758705640649</v>
      </c>
      <c r="K8" s="330">
        <f>+'8.คำนวณ'!AG7</f>
        <v>487.86534389072256</v>
      </c>
      <c r="L8" s="330">
        <f>+'8.คำนวณ'!AH7</f>
        <v>12.193398778263967</v>
      </c>
      <c r="M8" s="330">
        <f>+'8.คำนวณ'!AI7</f>
        <v>459.8687310627929</v>
      </c>
      <c r="N8" s="14" t="str">
        <f t="shared" si="3"/>
        <v>ประจักษ์ศิลปาคม,รพช.</v>
      </c>
      <c r="O8" s="47">
        <f>+(C8-C11)*100/C11</f>
        <v>-27.908531812677516</v>
      </c>
      <c r="P8" s="47">
        <f t="shared" ref="P8:Y8" si="23">+(D8-D11)*100/D11</f>
        <v>10.097027600018343</v>
      </c>
      <c r="Q8" s="47">
        <f t="shared" si="23"/>
        <v>-11.540860829685718</v>
      </c>
      <c r="R8" s="47">
        <f t="shared" si="23"/>
        <v>16.617752740229822</v>
      </c>
      <c r="S8" s="47">
        <f t="shared" si="23"/>
        <v>26.41768790933132</v>
      </c>
      <c r="T8" s="47">
        <f t="shared" si="23"/>
        <v>-38.059737349883015</v>
      </c>
      <c r="U8" s="47">
        <f t="shared" si="23"/>
        <v>-45.613332875982991</v>
      </c>
      <c r="V8" s="47">
        <f t="shared" si="23"/>
        <v>-29.731757516272474</v>
      </c>
      <c r="W8" s="47">
        <f t="shared" si="23"/>
        <v>-5.1903705817546371</v>
      </c>
      <c r="X8" s="47">
        <f t="shared" si="23"/>
        <v>-76.998063263574906</v>
      </c>
      <c r="Y8" s="47">
        <f t="shared" si="23"/>
        <v>-18.447480701061789</v>
      </c>
      <c r="Z8" s="14" t="str">
        <f t="shared" si="5"/>
        <v>ประจักษ์ศิลปาคม,รพช.</v>
      </c>
      <c r="AA8" s="15">
        <f>+O8/100</f>
        <v>-0.27908531812677517</v>
      </c>
      <c r="AB8" s="15">
        <f t="shared" si="7"/>
        <v>0.10097027600018343</v>
      </c>
      <c r="AC8" s="15">
        <f t="shared" si="8"/>
        <v>-0.11540860829685717</v>
      </c>
      <c r="AD8" s="15">
        <f t="shared" si="9"/>
        <v>0.16617752740229821</v>
      </c>
      <c r="AE8" s="15">
        <f t="shared" si="10"/>
        <v>0.26417687909331322</v>
      </c>
      <c r="AF8" s="15">
        <f t="shared" si="11"/>
        <v>-0.38059737349883016</v>
      </c>
      <c r="AG8" s="15">
        <f t="shared" si="12"/>
        <v>-0.45613332875982993</v>
      </c>
      <c r="AH8" s="15">
        <f t="shared" si="13"/>
        <v>-0.29731757516272472</v>
      </c>
      <c r="AI8" s="15">
        <f t="shared" si="14"/>
        <v>-5.1903705817546372E-2</v>
      </c>
      <c r="AJ8" s="15">
        <f t="shared" si="15"/>
        <v>-0.76998063263574901</v>
      </c>
      <c r="AK8" s="15">
        <f t="shared" si="16"/>
        <v>-0.18447480701061789</v>
      </c>
      <c r="AL8" s="14" t="str">
        <f t="shared" si="17"/>
        <v>ประจักษ์ศิลปาคม,รพช.</v>
      </c>
      <c r="AM8" s="331" t="str">
        <f>+IF(AND(C8&lt;C13),"OK","Not OK")</f>
        <v>OK</v>
      </c>
      <c r="AN8" s="331" t="str">
        <f t="shared" ref="AN8:AW8" si="24">+IF(AND(D8&lt;D13),"OK","Not OK")</f>
        <v>OK</v>
      </c>
      <c r="AO8" s="331" t="str">
        <f>+IF(AND(E8&lt;E13),"OK","Not OK")</f>
        <v>OK</v>
      </c>
      <c r="AP8" s="331" t="str">
        <f t="shared" si="24"/>
        <v>OK</v>
      </c>
      <c r="AQ8" s="331" t="str">
        <f t="shared" si="24"/>
        <v>OK</v>
      </c>
      <c r="AR8" s="331" t="str">
        <f t="shared" si="24"/>
        <v>OK</v>
      </c>
      <c r="AS8" s="331" t="str">
        <f t="shared" si="24"/>
        <v>OK</v>
      </c>
      <c r="AT8" s="331" t="str">
        <f t="shared" si="24"/>
        <v>OK</v>
      </c>
      <c r="AU8" s="331" t="str">
        <f t="shared" si="24"/>
        <v>OK</v>
      </c>
      <c r="AV8" s="331" t="str">
        <f t="shared" si="24"/>
        <v>OK</v>
      </c>
      <c r="AW8" s="331" t="str">
        <f t="shared" si="24"/>
        <v>OK</v>
      </c>
    </row>
    <row r="9" spans="1:50" ht="13.5" customHeight="1">
      <c r="A9" s="297" t="str">
        <f>+'8.คำนวณ'!E8</f>
        <v>หนองคาย</v>
      </c>
      <c r="B9" s="14" t="str">
        <f>+'8.คำนวณ'!G8</f>
        <v>โพธิ์ตาก,รพช.</v>
      </c>
      <c r="C9" s="330">
        <f>+'8.คำนวณ'!Y8</f>
        <v>13439.893315680136</v>
      </c>
      <c r="D9" s="330">
        <f>+'8.คำนวณ'!Z8</f>
        <v>92.550400778745839</v>
      </c>
      <c r="E9" s="330">
        <f>+'8.คำนวณ'!AA8</f>
        <v>1318.1179138471762</v>
      </c>
      <c r="F9" s="330">
        <f>+'8.คำนวณ'!AB8</f>
        <v>772.73725761357673</v>
      </c>
      <c r="G9" s="330">
        <f>+'8.คำนวณ'!AC8</f>
        <v>829.34439232370391</v>
      </c>
      <c r="H9" s="330">
        <f>+'8.คำนวณ'!AD8</f>
        <v>757.49950185262048</v>
      </c>
      <c r="I9" s="330">
        <f>+'8.คำนวณ'!AE8</f>
        <v>978.8948403515127</v>
      </c>
      <c r="J9" s="330">
        <f>+'8.คำนวณ'!AF8</f>
        <v>260.79173679934848</v>
      </c>
      <c r="K9" s="330">
        <f>+'8.คำนวณ'!AG8</f>
        <v>439.73269426858707</v>
      </c>
      <c r="L9" s="330">
        <f>+'8.คำนวณ'!AH8</f>
        <v>81.275484899859919</v>
      </c>
      <c r="M9" s="330">
        <f>+'8.คำนวณ'!AI8</f>
        <v>10.882526127969768</v>
      </c>
      <c r="N9" s="14" t="str">
        <f t="shared" si="3"/>
        <v>โพธิ์ตาก,รพช.</v>
      </c>
      <c r="O9" s="47">
        <f t="shared" ref="O9:Y9" si="25">+(C9-C11)*100/C11</f>
        <v>0.34394242516400902</v>
      </c>
      <c r="P9" s="47">
        <f t="shared" si="25"/>
        <v>-0.19120878538127689</v>
      </c>
      <c r="Q9" s="47">
        <f t="shared" si="25"/>
        <v>-16.59672450359648</v>
      </c>
      <c r="R9" s="47">
        <f t="shared" si="25"/>
        <v>39.467774087103209</v>
      </c>
      <c r="S9" s="47">
        <f t="shared" si="25"/>
        <v>12.248044523297697</v>
      </c>
      <c r="T9" s="47">
        <f t="shared" si="25"/>
        <v>-2.8009397226355359</v>
      </c>
      <c r="U9" s="47">
        <f t="shared" si="25"/>
        <v>-26.675129174998027</v>
      </c>
      <c r="V9" s="47">
        <f t="shared" si="25"/>
        <v>5.7268338548172775</v>
      </c>
      <c r="W9" s="47">
        <f t="shared" si="25"/>
        <v>-14.544260401432181</v>
      </c>
      <c r="X9" s="47">
        <f t="shared" si="25"/>
        <v>53.320136238094832</v>
      </c>
      <c r="Y9" s="47">
        <f t="shared" si="25"/>
        <v>-98.070107049850122</v>
      </c>
      <c r="Z9" s="14" t="str">
        <f t="shared" si="5"/>
        <v>โพธิ์ตาก,รพช.</v>
      </c>
      <c r="AA9" s="15">
        <f t="shared" si="6"/>
        <v>3.4394242516400902E-3</v>
      </c>
      <c r="AB9" s="15">
        <f t="shared" si="7"/>
        <v>-1.912087853812769E-3</v>
      </c>
      <c r="AC9" s="15">
        <f t="shared" si="8"/>
        <v>-0.1659672450359648</v>
      </c>
      <c r="AD9" s="15">
        <f t="shared" si="9"/>
        <v>0.39467774087103208</v>
      </c>
      <c r="AE9" s="15">
        <f t="shared" si="10"/>
        <v>0.12248044523297696</v>
      </c>
      <c r="AF9" s="15">
        <f t="shared" si="11"/>
        <v>-2.800939722635536E-2</v>
      </c>
      <c r="AG9" s="15">
        <f t="shared" si="12"/>
        <v>-0.26675129174998025</v>
      </c>
      <c r="AH9" s="15">
        <f t="shared" si="13"/>
        <v>5.7268338548172773E-2</v>
      </c>
      <c r="AI9" s="15">
        <f t="shared" si="14"/>
        <v>-0.14544260401432182</v>
      </c>
      <c r="AJ9" s="15">
        <f t="shared" si="15"/>
        <v>0.53320136238094828</v>
      </c>
      <c r="AK9" s="15">
        <f t="shared" si="16"/>
        <v>-0.98070107049850119</v>
      </c>
      <c r="AL9" s="14" t="str">
        <f t="shared" si="17"/>
        <v>โพธิ์ตาก,รพช.</v>
      </c>
      <c r="AM9" s="331" t="str">
        <f>+IF(AND(C9&lt;C13),"OK","Not OK")</f>
        <v>OK</v>
      </c>
      <c r="AN9" s="331" t="str">
        <f t="shared" ref="AN9:AW9" si="26">+IF(AND(D9&lt;D13),"OK","Not OK")</f>
        <v>OK</v>
      </c>
      <c r="AO9" s="331" t="str">
        <f t="shared" si="26"/>
        <v>OK</v>
      </c>
      <c r="AP9" s="331" t="str">
        <f t="shared" si="26"/>
        <v>Not OK</v>
      </c>
      <c r="AQ9" s="331" t="str">
        <f t="shared" si="26"/>
        <v>OK</v>
      </c>
      <c r="AR9" s="331" t="str">
        <f t="shared" si="26"/>
        <v>OK</v>
      </c>
      <c r="AS9" s="331" t="str">
        <f t="shared" si="26"/>
        <v>OK</v>
      </c>
      <c r="AT9" s="331" t="str">
        <f t="shared" si="26"/>
        <v>OK</v>
      </c>
      <c r="AU9" s="331" t="str">
        <f t="shared" si="26"/>
        <v>OK</v>
      </c>
      <c r="AV9" s="331" t="str">
        <f t="shared" si="26"/>
        <v>OK</v>
      </c>
      <c r="AW9" s="331" t="str">
        <f t="shared" si="26"/>
        <v>OK</v>
      </c>
    </row>
    <row r="10" spans="1:50" ht="13.5" customHeight="1">
      <c r="A10" s="297" t="str">
        <f>+'8.คำนวณ'!E9</f>
        <v>นครพนม</v>
      </c>
      <c r="B10" s="14" t="str">
        <f>+'8.คำนวณ'!G9</f>
        <v>วังยาง,รพช.</v>
      </c>
      <c r="C10" s="330">
        <f>+'8.คำนวณ'!Y9</f>
        <v>9125.5131457506395</v>
      </c>
      <c r="D10" s="330">
        <f>+'8.คำนวณ'!Z9</f>
        <v>91.831665848751157</v>
      </c>
      <c r="E10" s="330">
        <f>+'8.คำนวณ'!AA9</f>
        <v>1685.7266302658566</v>
      </c>
      <c r="F10" s="330">
        <f>+'8.คำนวณ'!AB9</f>
        <v>452.93984917669786</v>
      </c>
      <c r="G10" s="330">
        <f>+'8.คำนวณ'!AC9</f>
        <v>938.35869823392136</v>
      </c>
      <c r="H10" s="330">
        <f>+'8.คำนวณ'!AD9</f>
        <v>577.92807119339659</v>
      </c>
      <c r="I10" s="330">
        <f>+'8.คำนวณ'!AE9</f>
        <v>387.79077848261841</v>
      </c>
      <c r="J10" s="330">
        <f>+'8.คำนวณ'!AF9</f>
        <v>219.23044701978085</v>
      </c>
      <c r="K10" s="330">
        <f>+'8.คำนวณ'!AG9</f>
        <v>418.94348719506075</v>
      </c>
      <c r="L10" s="330">
        <f>+'8.คำนวณ'!AH9</f>
        <v>3.5951789473784421</v>
      </c>
      <c r="M10" s="330">
        <f>+'8.คำนวณ'!AI9</f>
        <v>470.20304883360166</v>
      </c>
      <c r="N10" s="14" t="str">
        <f t="shared" si="3"/>
        <v>วังยาง,รพช.</v>
      </c>
      <c r="O10" s="47">
        <f t="shared" ref="O10:Y10" si="27">+(C10-C11)*100/C11</f>
        <v>-31.867765302202454</v>
      </c>
      <c r="P10" s="47">
        <f t="shared" si="27"/>
        <v>-0.96631147497402625</v>
      </c>
      <c r="Q10" s="47">
        <f t="shared" si="27"/>
        <v>6.6635397931386606</v>
      </c>
      <c r="R10" s="47">
        <f t="shared" si="27"/>
        <v>-18.250981251881061</v>
      </c>
      <c r="S10" s="47">
        <f t="shared" si="27"/>
        <v>27.002641982142467</v>
      </c>
      <c r="T10" s="47">
        <f t="shared" si="27"/>
        <v>-25.842769149652597</v>
      </c>
      <c r="U10" s="47">
        <f t="shared" si="27"/>
        <v>-70.952233511462481</v>
      </c>
      <c r="V10" s="47">
        <f t="shared" si="27"/>
        <v>-11.122410040885937</v>
      </c>
      <c r="W10" s="47">
        <f t="shared" si="27"/>
        <v>-18.584344500912064</v>
      </c>
      <c r="X10" s="47">
        <f t="shared" si="27"/>
        <v>-93.217963243263981</v>
      </c>
      <c r="Y10" s="47">
        <f t="shared" si="27"/>
        <v>-16.61480630396267</v>
      </c>
      <c r="Z10" s="14" t="str">
        <f t="shared" si="5"/>
        <v>วังยาง,รพช.</v>
      </c>
      <c r="AA10" s="15">
        <f t="shared" si="6"/>
        <v>-0.31867765302202455</v>
      </c>
      <c r="AB10" s="15">
        <f t="shared" si="7"/>
        <v>-9.6631147497402634E-3</v>
      </c>
      <c r="AC10" s="15">
        <f t="shared" si="8"/>
        <v>6.6635397931386606E-2</v>
      </c>
      <c r="AD10" s="15">
        <f t="shared" si="9"/>
        <v>-0.1825098125188106</v>
      </c>
      <c r="AE10" s="15">
        <f t="shared" si="10"/>
        <v>0.27002641982142467</v>
      </c>
      <c r="AF10" s="15">
        <f t="shared" si="11"/>
        <v>-0.25842769149652595</v>
      </c>
      <c r="AG10" s="15">
        <f t="shared" si="12"/>
        <v>-0.70952233511462481</v>
      </c>
      <c r="AH10" s="15">
        <f t="shared" si="13"/>
        <v>-0.11122410040885937</v>
      </c>
      <c r="AI10" s="15">
        <f t="shared" si="14"/>
        <v>-0.18584344500912064</v>
      </c>
      <c r="AJ10" s="15">
        <f t="shared" si="15"/>
        <v>-0.93217963243263979</v>
      </c>
      <c r="AK10" s="15">
        <f t="shared" si="16"/>
        <v>-0.1661480630396267</v>
      </c>
      <c r="AL10" s="14" t="str">
        <f t="shared" si="17"/>
        <v>วังยาง,รพช.</v>
      </c>
      <c r="AM10" s="331" t="str">
        <f>+IF(AND(C10&lt;C13),"OK","Not OK")</f>
        <v>OK</v>
      </c>
      <c r="AN10" s="331" t="str">
        <f t="shared" ref="AN10:AW10" si="28">+IF(AND(D10&lt;D13),"OK","Not OK")</f>
        <v>OK</v>
      </c>
      <c r="AO10" s="331" t="str">
        <f t="shared" si="28"/>
        <v>OK</v>
      </c>
      <c r="AP10" s="331" t="str">
        <f t="shared" si="28"/>
        <v>OK</v>
      </c>
      <c r="AQ10" s="331" t="str">
        <f t="shared" si="28"/>
        <v>OK</v>
      </c>
      <c r="AR10" s="331" t="str">
        <f t="shared" si="28"/>
        <v>OK</v>
      </c>
      <c r="AS10" s="331" t="str">
        <f t="shared" si="28"/>
        <v>OK</v>
      </c>
      <c r="AT10" s="331" t="str">
        <f t="shared" si="28"/>
        <v>OK</v>
      </c>
      <c r="AU10" s="331" t="str">
        <f t="shared" si="28"/>
        <v>OK</v>
      </c>
      <c r="AV10" s="331" t="str">
        <f t="shared" si="28"/>
        <v>OK</v>
      </c>
      <c r="AW10" s="331" t="str">
        <f t="shared" si="28"/>
        <v>OK</v>
      </c>
    </row>
    <row r="11" spans="1:50" ht="13.5" customHeight="1">
      <c r="B11" s="18" t="s">
        <v>144</v>
      </c>
      <c r="C11" s="19">
        <f t="shared" ref="C11:M11" si="29">AVERAGE(C4:C10)</f>
        <v>13393.826264802719</v>
      </c>
      <c r="D11" s="19">
        <f t="shared" si="29"/>
        <v>92.72770429584186</v>
      </c>
      <c r="E11" s="19">
        <f t="shared" si="29"/>
        <v>1580.4150448551813</v>
      </c>
      <c r="F11" s="19">
        <f t="shared" si="29"/>
        <v>554.0615118234922</v>
      </c>
      <c r="G11" s="19">
        <f t="shared" si="29"/>
        <v>738.84974642170175</v>
      </c>
      <c r="H11" s="19">
        <f t="shared" si="29"/>
        <v>779.32800964437467</v>
      </c>
      <c r="I11" s="19">
        <f t="shared" si="29"/>
        <v>1335.0106578268035</v>
      </c>
      <c r="J11" s="19">
        <f t="shared" si="29"/>
        <v>246.66560729271845</v>
      </c>
      <c r="K11" s="19">
        <f t="shared" si="29"/>
        <v>514.57362177690015</v>
      </c>
      <c r="L11" s="19">
        <f t="shared" si="29"/>
        <v>53.010313513969948</v>
      </c>
      <c r="M11" s="19">
        <f t="shared" si="29"/>
        <v>563.89273441952423</v>
      </c>
      <c r="P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  <c r="AH11" s="59"/>
      <c r="AI11" s="59"/>
      <c r="AJ11" s="59"/>
      <c r="AK11" s="59"/>
      <c r="AL11" s="48"/>
      <c r="AM11" s="48"/>
      <c r="AN11" s="48"/>
      <c r="AO11" s="48"/>
      <c r="AP11" s="48"/>
      <c r="AQ11" s="48"/>
      <c r="AR11" s="48"/>
      <c r="AS11" s="48"/>
      <c r="AT11" s="59"/>
      <c r="AU11" s="59"/>
      <c r="AV11" s="59"/>
      <c r="AW11" s="59"/>
      <c r="AX11" s="48"/>
    </row>
    <row r="12" spans="1:50" ht="13.5" customHeight="1">
      <c r="B12" s="20" t="s">
        <v>268</v>
      </c>
      <c r="C12" s="21">
        <f t="shared" ref="C12:M12" si="30">STDEV(C4:C10)</f>
        <v>2960.6557840074461</v>
      </c>
      <c r="D12" s="21">
        <f t="shared" si="30"/>
        <v>31.767370715702135</v>
      </c>
      <c r="E12" s="21">
        <f t="shared" si="30"/>
        <v>293.71194896038588</v>
      </c>
      <c r="F12" s="21">
        <f t="shared" si="30"/>
        <v>135.45034302659732</v>
      </c>
      <c r="G12" s="21">
        <f t="shared" si="30"/>
        <v>333.02953498702203</v>
      </c>
      <c r="H12" s="21">
        <f t="shared" si="30"/>
        <v>246.8799084862886</v>
      </c>
      <c r="I12" s="21">
        <f t="shared" si="30"/>
        <v>943.27116423673533</v>
      </c>
      <c r="J12" s="21">
        <f t="shared" si="30"/>
        <v>68.14218295337399</v>
      </c>
      <c r="K12" s="21">
        <f t="shared" si="30"/>
        <v>126.35769808009806</v>
      </c>
      <c r="L12" s="21">
        <f t="shared" si="30"/>
        <v>51.041586366369543</v>
      </c>
      <c r="M12" s="21">
        <f t="shared" si="30"/>
        <v>411.16529279925027</v>
      </c>
      <c r="N12" s="42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L12" s="49"/>
      <c r="AM12" s="49"/>
      <c r="AN12" s="49"/>
      <c r="AO12" s="49"/>
      <c r="AP12" s="49"/>
      <c r="AQ12" s="49"/>
      <c r="AR12" s="49"/>
      <c r="AS12" s="49"/>
      <c r="AX12" s="49"/>
    </row>
    <row r="13" spans="1:50" ht="13.5" customHeight="1">
      <c r="B13" s="20" t="s">
        <v>269</v>
      </c>
      <c r="C13" s="21">
        <f t="shared" ref="C13:M13" si="31">+C11+C12</f>
        <v>16354.482048810165</v>
      </c>
      <c r="D13" s="21">
        <f t="shared" si="31"/>
        <v>124.495075011544</v>
      </c>
      <c r="E13" s="21">
        <f t="shared" si="31"/>
        <v>1874.1269938155672</v>
      </c>
      <c r="F13" s="21">
        <f t="shared" si="31"/>
        <v>689.51185485008955</v>
      </c>
      <c r="G13" s="21">
        <f t="shared" si="31"/>
        <v>1071.8792814087237</v>
      </c>
      <c r="H13" s="21">
        <f t="shared" si="31"/>
        <v>1026.2079181306633</v>
      </c>
      <c r="I13" s="21">
        <f t="shared" si="31"/>
        <v>2278.281822063539</v>
      </c>
      <c r="J13" s="21">
        <f t="shared" si="31"/>
        <v>314.80779024609245</v>
      </c>
      <c r="K13" s="21">
        <f t="shared" si="31"/>
        <v>640.93131985699824</v>
      </c>
      <c r="L13" s="21">
        <f t="shared" si="31"/>
        <v>104.05189988033949</v>
      </c>
      <c r="M13" s="21">
        <f t="shared" si="31"/>
        <v>975.05802721877444</v>
      </c>
      <c r="N13" s="42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L13" s="49"/>
      <c r="AM13" s="49"/>
      <c r="AN13" s="49"/>
      <c r="AO13" s="49"/>
      <c r="AP13" s="49"/>
      <c r="AQ13" s="49"/>
      <c r="AR13" s="49"/>
      <c r="AS13" s="49"/>
      <c r="AX13" s="49"/>
    </row>
    <row r="14" spans="1:50" ht="13.5" customHeight="1">
      <c r="B14" s="390" t="s">
        <v>146</v>
      </c>
      <c r="C14" s="402" t="s">
        <v>248</v>
      </c>
      <c r="D14" s="403"/>
      <c r="E14" s="403"/>
      <c r="F14" s="403"/>
      <c r="G14" s="403"/>
      <c r="H14" s="403"/>
      <c r="I14" s="403"/>
      <c r="J14" s="403"/>
      <c r="K14" s="403"/>
      <c r="L14" s="403"/>
      <c r="M14" s="404"/>
      <c r="N14" s="390" t="s">
        <v>146</v>
      </c>
      <c r="O14" s="402" t="s">
        <v>731</v>
      </c>
      <c r="P14" s="403"/>
      <c r="Q14" s="403"/>
      <c r="R14" s="403"/>
      <c r="S14" s="403"/>
      <c r="T14" s="403"/>
      <c r="U14" s="403"/>
      <c r="V14" s="403"/>
      <c r="W14" s="403"/>
      <c r="X14" s="403"/>
      <c r="Y14" s="404"/>
      <c r="Z14" s="390" t="s">
        <v>146</v>
      </c>
      <c r="AA14" s="402" t="s">
        <v>731</v>
      </c>
      <c r="AB14" s="403"/>
      <c r="AC14" s="403"/>
      <c r="AD14" s="403"/>
      <c r="AE14" s="403"/>
      <c r="AF14" s="403"/>
      <c r="AG14" s="403"/>
      <c r="AH14" s="403"/>
      <c r="AI14" s="403"/>
      <c r="AJ14" s="403"/>
      <c r="AK14" s="404"/>
      <c r="AL14" s="390" t="s">
        <v>146</v>
      </c>
      <c r="AM14" s="402" t="s">
        <v>732</v>
      </c>
      <c r="AN14" s="403"/>
      <c r="AO14" s="403"/>
      <c r="AP14" s="403"/>
      <c r="AQ14" s="403"/>
      <c r="AR14" s="403"/>
      <c r="AS14" s="403"/>
      <c r="AT14" s="403"/>
      <c r="AU14" s="403"/>
      <c r="AV14" s="403"/>
      <c r="AW14" s="404"/>
    </row>
    <row r="15" spans="1:50" ht="13.5" customHeight="1">
      <c r="B15" s="390"/>
      <c r="C15" s="38" t="s">
        <v>5</v>
      </c>
      <c r="D15" s="38" t="s">
        <v>8</v>
      </c>
      <c r="E15" s="38" t="s">
        <v>11</v>
      </c>
      <c r="F15" s="38" t="s">
        <v>17</v>
      </c>
      <c r="G15" s="38" t="s">
        <v>20</v>
      </c>
      <c r="H15" s="38" t="s">
        <v>23</v>
      </c>
      <c r="I15" s="38" t="s">
        <v>26</v>
      </c>
      <c r="J15" s="38" t="s">
        <v>29</v>
      </c>
      <c r="K15" s="38" t="s">
        <v>32</v>
      </c>
      <c r="L15" s="38" t="s">
        <v>35</v>
      </c>
      <c r="M15" s="38" t="s">
        <v>38</v>
      </c>
      <c r="N15" s="390"/>
      <c r="O15" s="38" t="s">
        <v>5</v>
      </c>
      <c r="P15" s="38" t="s">
        <v>8</v>
      </c>
      <c r="Q15" s="38" t="s">
        <v>11</v>
      </c>
      <c r="R15" s="38" t="s">
        <v>17</v>
      </c>
      <c r="S15" s="38" t="s">
        <v>20</v>
      </c>
      <c r="T15" s="38" t="s">
        <v>23</v>
      </c>
      <c r="U15" s="38" t="s">
        <v>26</v>
      </c>
      <c r="V15" s="38" t="s">
        <v>29</v>
      </c>
      <c r="W15" s="38" t="s">
        <v>32</v>
      </c>
      <c r="X15" s="38" t="s">
        <v>35</v>
      </c>
      <c r="Y15" s="38" t="s">
        <v>38</v>
      </c>
      <c r="Z15" s="390"/>
      <c r="AA15" s="38" t="s">
        <v>5</v>
      </c>
      <c r="AB15" s="38" t="s">
        <v>8</v>
      </c>
      <c r="AC15" s="38" t="s">
        <v>11</v>
      </c>
      <c r="AD15" s="38" t="s">
        <v>17</v>
      </c>
      <c r="AE15" s="38" t="s">
        <v>20</v>
      </c>
      <c r="AF15" s="38" t="s">
        <v>23</v>
      </c>
      <c r="AG15" s="38" t="s">
        <v>26</v>
      </c>
      <c r="AH15" s="38" t="s">
        <v>29</v>
      </c>
      <c r="AI15" s="38" t="s">
        <v>32</v>
      </c>
      <c r="AJ15" s="38" t="s">
        <v>35</v>
      </c>
      <c r="AK15" s="38" t="s">
        <v>38</v>
      </c>
      <c r="AL15" s="390"/>
      <c r="AM15" s="12" t="s">
        <v>5</v>
      </c>
      <c r="AN15" s="13" t="s">
        <v>8</v>
      </c>
      <c r="AO15" s="12" t="s">
        <v>11</v>
      </c>
      <c r="AP15" s="12" t="s">
        <v>17</v>
      </c>
      <c r="AQ15" s="12" t="s">
        <v>20</v>
      </c>
      <c r="AR15" s="12" t="s">
        <v>23</v>
      </c>
      <c r="AS15" s="12" t="s">
        <v>26</v>
      </c>
      <c r="AT15" s="38" t="s">
        <v>29</v>
      </c>
      <c r="AU15" s="38" t="s">
        <v>32</v>
      </c>
      <c r="AV15" s="38" t="s">
        <v>35</v>
      </c>
      <c r="AW15" s="38" t="s">
        <v>38</v>
      </c>
    </row>
    <row r="16" spans="1:50" ht="13.5" customHeight="1">
      <c r="A16" s="297" t="str">
        <f>+'8.คำนวณ'!E10</f>
        <v>อุดรธานี</v>
      </c>
      <c r="B16" s="14" t="str">
        <f>+'8.คำนวณ'!G10</f>
        <v>หนองแสง,รพช.</v>
      </c>
      <c r="C16" s="330">
        <f>+'8.คำนวณ'!Y10</f>
        <v>11198.552210478154</v>
      </c>
      <c r="D16" s="330">
        <f>+'8.คำนวณ'!Z10</f>
        <v>45.124057388780599</v>
      </c>
      <c r="E16" s="330">
        <f>+'8.คำนวณ'!AA10</f>
        <v>1235.5788822706895</v>
      </c>
      <c r="F16" s="330">
        <f>+'8.คำนวณ'!AB10</f>
        <v>496.61743262190674</v>
      </c>
      <c r="G16" s="330">
        <f>+'8.คำนวณ'!AC10</f>
        <v>673.39155913902277</v>
      </c>
      <c r="H16" s="330">
        <f>+'8.คำนวณ'!AD10</f>
        <v>612.37113322953871</v>
      </c>
      <c r="I16" s="330">
        <f>+'8.คำนวณ'!AE10</f>
        <v>431.51680012062974</v>
      </c>
      <c r="J16" s="330">
        <f>+'8.คำนวณ'!AF10</f>
        <v>41.553965893366865</v>
      </c>
      <c r="K16" s="330">
        <f>+'8.คำนวณ'!AG10</f>
        <v>544.54973532737677</v>
      </c>
      <c r="L16" s="330">
        <f>+'8.คำนวณ'!AH10</f>
        <v>12.02959489799164</v>
      </c>
      <c r="M16" s="330">
        <f>+'8.คำนวณ'!AI10</f>
        <v>378.80334099850597</v>
      </c>
      <c r="N16" s="14" t="str">
        <f>+B16</f>
        <v>หนองแสง,รพช.</v>
      </c>
      <c r="O16" s="50">
        <f>+(C16-C26)*100/C26</f>
        <v>5.3533842576168116</v>
      </c>
      <c r="P16" s="50">
        <f t="shared" ref="P16:Y16" si="32">+(D16-D26)*100/D26</f>
        <v>-43.822268417539284</v>
      </c>
      <c r="Q16" s="50">
        <f t="shared" si="32"/>
        <v>-15.054400048754104</v>
      </c>
      <c r="R16" s="50">
        <f t="shared" si="32"/>
        <v>-25.938258893324274</v>
      </c>
      <c r="S16" s="50">
        <f t="shared" si="32"/>
        <v>-5.1692204426766875</v>
      </c>
      <c r="T16" s="50">
        <f t="shared" si="32"/>
        <v>-11.837094545889689</v>
      </c>
      <c r="U16" s="50">
        <f t="shared" si="32"/>
        <v>-24.979333429783292</v>
      </c>
      <c r="V16" s="50">
        <f t="shared" si="32"/>
        <v>-78.343734900169153</v>
      </c>
      <c r="W16" s="50">
        <f t="shared" si="32"/>
        <v>39.605340261127679</v>
      </c>
      <c r="X16" s="50">
        <f t="shared" si="32"/>
        <v>-86.513086375199933</v>
      </c>
      <c r="Y16" s="50">
        <f t="shared" si="32"/>
        <v>35.527238619733509</v>
      </c>
      <c r="Z16" s="14" t="str">
        <f>+N16</f>
        <v>หนองแสง,รพช.</v>
      </c>
      <c r="AA16" s="15">
        <f t="shared" ref="AA16:AK16" si="33">+O16/100</f>
        <v>5.3533842576168118E-2</v>
      </c>
      <c r="AB16" s="15">
        <f t="shared" si="33"/>
        <v>-0.43822268417539284</v>
      </c>
      <c r="AC16" s="15">
        <f t="shared" si="33"/>
        <v>-0.15054400048754105</v>
      </c>
      <c r="AD16" s="15">
        <f t="shared" si="33"/>
        <v>-0.25938258893324273</v>
      </c>
      <c r="AE16" s="15">
        <f t="shared" si="33"/>
        <v>-5.1692204426766877E-2</v>
      </c>
      <c r="AF16" s="15">
        <f t="shared" si="33"/>
        <v>-0.1183709454588969</v>
      </c>
      <c r="AG16" s="15">
        <f t="shared" si="33"/>
        <v>-0.24979333429783293</v>
      </c>
      <c r="AH16" s="15">
        <f t="shared" si="33"/>
        <v>-0.78343734900169149</v>
      </c>
      <c r="AI16" s="15">
        <f t="shared" si="33"/>
        <v>0.39605340261127681</v>
      </c>
      <c r="AJ16" s="15">
        <f t="shared" si="33"/>
        <v>-0.86513086375199932</v>
      </c>
      <c r="AK16" s="15">
        <f t="shared" si="33"/>
        <v>0.35527238619733509</v>
      </c>
      <c r="AL16" s="14" t="str">
        <f>+Z16</f>
        <v>หนองแสง,รพช.</v>
      </c>
      <c r="AM16" s="17" t="str">
        <f>+IF(AND(C16&lt;C28),"OK","Not OK")</f>
        <v>OK</v>
      </c>
      <c r="AN16" s="17" t="str">
        <f t="shared" ref="AN16:AW16" si="34">+IF(AND(D16&lt;D28),"OK","Not OK")</f>
        <v>OK</v>
      </c>
      <c r="AO16" s="17" t="str">
        <f t="shared" si="34"/>
        <v>OK</v>
      </c>
      <c r="AP16" s="17" t="str">
        <f t="shared" si="34"/>
        <v>OK</v>
      </c>
      <c r="AQ16" s="17" t="str">
        <f t="shared" si="34"/>
        <v>OK</v>
      </c>
      <c r="AR16" s="17" t="str">
        <f t="shared" si="34"/>
        <v>OK</v>
      </c>
      <c r="AS16" s="17" t="str">
        <f t="shared" si="34"/>
        <v>OK</v>
      </c>
      <c r="AT16" s="17" t="str">
        <f t="shared" si="34"/>
        <v>OK</v>
      </c>
      <c r="AU16" s="17" t="str">
        <f t="shared" si="34"/>
        <v>Not OK</v>
      </c>
      <c r="AV16" s="17" t="str">
        <f t="shared" si="34"/>
        <v>OK</v>
      </c>
      <c r="AW16" s="17" t="str">
        <f t="shared" si="34"/>
        <v>OK</v>
      </c>
    </row>
    <row r="17" spans="1:50" ht="13.5" customHeight="1">
      <c r="A17" s="297" t="str">
        <f>+'8.คำนวณ'!E11</f>
        <v>อุดรธานี</v>
      </c>
      <c r="B17" s="14" t="str">
        <f>+'8.คำนวณ'!G11</f>
        <v>นายูง,รพช.</v>
      </c>
      <c r="C17" s="330">
        <f>+'8.คำนวณ'!Y11</f>
        <v>10995.049434353587</v>
      </c>
      <c r="D17" s="330">
        <f>+'8.คำนวณ'!Z11</f>
        <v>91.354543978915004</v>
      </c>
      <c r="E17" s="330">
        <f>+'8.คำนวณ'!AA11</f>
        <v>1537.7238912739263</v>
      </c>
      <c r="F17" s="330">
        <f>+'8.คำนวณ'!AB11</f>
        <v>486.25912173562358</v>
      </c>
      <c r="G17" s="330">
        <f>+'8.คำนวณ'!AC11</f>
        <v>729.50689259572368</v>
      </c>
      <c r="H17" s="330">
        <f>+'8.คำนวณ'!AD11</f>
        <v>902.98231895439403</v>
      </c>
      <c r="I17" s="330">
        <f>+'8.คำนวณ'!AE11</f>
        <v>836.98164529588371</v>
      </c>
      <c r="J17" s="330">
        <f>+'8.คำนวณ'!AF11</f>
        <v>85.193752479022535</v>
      </c>
      <c r="K17" s="330">
        <f>+'8.คำนวณ'!AG11</f>
        <v>410.94952997116297</v>
      </c>
      <c r="L17" s="330">
        <f>+'8.คำนวณ'!AH11</f>
        <v>123.88447434856199</v>
      </c>
      <c r="M17" s="330">
        <f>+'8.คำนวณ'!AI11</f>
        <v>380.92522589759238</v>
      </c>
      <c r="N17" s="14" t="str">
        <f t="shared" ref="N17:N25" si="35">+B17</f>
        <v>นายูง,รพช.</v>
      </c>
      <c r="O17" s="50">
        <f>+(C17-C26)*100/C26</f>
        <v>3.4388772956826767</v>
      </c>
      <c r="P17" s="50">
        <f t="shared" ref="P17:Y17" si="36">+(D17-D26)*100/D26</f>
        <v>13.732925349962114</v>
      </c>
      <c r="Q17" s="50">
        <f t="shared" si="36"/>
        <v>5.7179597174527759</v>
      </c>
      <c r="R17" s="50">
        <f t="shared" si="36"/>
        <v>-27.48301847840801</v>
      </c>
      <c r="S17" s="50">
        <f t="shared" si="36"/>
        <v>2.73325582777426</v>
      </c>
      <c r="T17" s="50">
        <f t="shared" si="36"/>
        <v>30.002118801489949</v>
      </c>
      <c r="U17" s="50">
        <f t="shared" si="36"/>
        <v>45.512111972420989</v>
      </c>
      <c r="V17" s="50">
        <f t="shared" si="36"/>
        <v>-55.60042347655699</v>
      </c>
      <c r="W17" s="50">
        <f t="shared" si="36"/>
        <v>5.3544703814502617</v>
      </c>
      <c r="X17" s="50">
        <f t="shared" si="36"/>
        <v>38.892391569375405</v>
      </c>
      <c r="Y17" s="50">
        <f t="shared" si="36"/>
        <v>36.286400881301915</v>
      </c>
      <c r="Z17" s="14" t="str">
        <f t="shared" ref="Z17:Z25" si="37">+N17</f>
        <v>นายูง,รพช.</v>
      </c>
      <c r="AA17" s="15">
        <f t="shared" ref="AA17:AA25" si="38">+O17/100</f>
        <v>3.4388772956826769E-2</v>
      </c>
      <c r="AB17" s="15">
        <f t="shared" ref="AB17:AB25" si="39">+P17/100</f>
        <v>0.13732925349962113</v>
      </c>
      <c r="AC17" s="15">
        <f t="shared" ref="AC17:AC25" si="40">+Q17/100</f>
        <v>5.7179597174527759E-2</v>
      </c>
      <c r="AD17" s="15">
        <f t="shared" ref="AD17:AD25" si="41">+R17/100</f>
        <v>-0.27483018478408011</v>
      </c>
      <c r="AE17" s="15">
        <f t="shared" ref="AE17:AE25" si="42">+S17/100</f>
        <v>2.73325582777426E-2</v>
      </c>
      <c r="AF17" s="15">
        <f t="shared" ref="AF17:AF25" si="43">+T17/100</f>
        <v>0.30002118801489952</v>
      </c>
      <c r="AG17" s="15">
        <f t="shared" ref="AG17:AG25" si="44">+U17/100</f>
        <v>0.45512111972420988</v>
      </c>
      <c r="AH17" s="15">
        <f t="shared" ref="AH17:AH25" si="45">+V17/100</f>
        <v>-0.55600423476556993</v>
      </c>
      <c r="AI17" s="15">
        <f t="shared" ref="AI17:AI25" si="46">+W17/100</f>
        <v>5.3544703814502617E-2</v>
      </c>
      <c r="AJ17" s="15">
        <f t="shared" ref="AJ17:AJ25" si="47">+X17/100</f>
        <v>0.38892391569375406</v>
      </c>
      <c r="AK17" s="15">
        <f t="shared" ref="AK17:AK25" si="48">+Y17/100</f>
        <v>0.36286400881301917</v>
      </c>
      <c r="AL17" s="14" t="str">
        <f t="shared" ref="AL17:AL25" si="49">+Z17</f>
        <v>นายูง,รพช.</v>
      </c>
      <c r="AM17" s="17" t="str">
        <f>+IF(AND(C17&lt;C28),"OK","Not OK")</f>
        <v>OK</v>
      </c>
      <c r="AN17" s="17" t="str">
        <f t="shared" ref="AN17:AW17" si="50">+IF(AND(D17&lt;D28),"OK","Not OK")</f>
        <v>OK</v>
      </c>
      <c r="AO17" s="17" t="str">
        <f t="shared" si="50"/>
        <v>OK</v>
      </c>
      <c r="AP17" s="17" t="str">
        <f t="shared" si="50"/>
        <v>OK</v>
      </c>
      <c r="AQ17" s="17" t="str">
        <f t="shared" si="50"/>
        <v>OK</v>
      </c>
      <c r="AR17" s="17" t="str">
        <f t="shared" si="50"/>
        <v>Not OK</v>
      </c>
      <c r="AS17" s="17" t="str">
        <f t="shared" si="50"/>
        <v>Not OK</v>
      </c>
      <c r="AT17" s="17" t="str">
        <f t="shared" si="50"/>
        <v>OK</v>
      </c>
      <c r="AU17" s="17" t="str">
        <f t="shared" si="50"/>
        <v>OK</v>
      </c>
      <c r="AV17" s="17" t="str">
        <f t="shared" si="50"/>
        <v>OK</v>
      </c>
      <c r="AW17" s="17" t="str">
        <f t="shared" si="50"/>
        <v>OK</v>
      </c>
    </row>
    <row r="18" spans="1:50" ht="13.2" customHeight="1">
      <c r="A18" s="297" t="str">
        <f>+'8.คำนวณ'!E12</f>
        <v>หนองคาย</v>
      </c>
      <c r="B18" s="14" t="str">
        <f>+'8.คำนวณ'!G12</f>
        <v>ศรีเชียงใหม่,รพช.</v>
      </c>
      <c r="C18" s="330">
        <f>+'8.คำนวณ'!Y12</f>
        <v>11683.249163846553</v>
      </c>
      <c r="D18" s="330">
        <f>+'8.คำนวณ'!Z12</f>
        <v>56.790330503721712</v>
      </c>
      <c r="E18" s="330">
        <f>+'8.คำนวณ'!AA12</f>
        <v>1326.0968165303984</v>
      </c>
      <c r="F18" s="330">
        <f>+'8.คำนวณ'!AB12</f>
        <v>573.66477742189318</v>
      </c>
      <c r="G18" s="330">
        <f>+'8.คำนวณ'!AC12</f>
        <v>735.85112130472055</v>
      </c>
      <c r="H18" s="330">
        <f>+'8.คำนวณ'!AD12</f>
        <v>529.55096655199191</v>
      </c>
      <c r="I18" s="330">
        <f>+'8.คำนวณ'!AE12</f>
        <v>839.52293184008715</v>
      </c>
      <c r="J18" s="330">
        <f>+'8.คำนวณ'!AF12</f>
        <v>351.57361756682127</v>
      </c>
      <c r="K18" s="330">
        <f>+'8.คำนวณ'!AG12</f>
        <v>335.06251657324384</v>
      </c>
      <c r="L18" s="330">
        <f>+'8.คำนวณ'!AH12</f>
        <v>18.937488305723928</v>
      </c>
      <c r="M18" s="332">
        <f>+'8.คำนวณ'!AI12</f>
        <v>13.661109983075672</v>
      </c>
      <c r="N18" s="14" t="str">
        <f t="shared" si="35"/>
        <v>ศรีเชียงใหม่,รพช.</v>
      </c>
      <c r="O18" s="50">
        <f>+(C18-C26)*100/C26</f>
        <v>9.9133008804939706</v>
      </c>
      <c r="P18" s="50">
        <f t="shared" ref="P18:Y18" si="51">+(D18-D26)*100/D26</f>
        <v>-29.298203039903466</v>
      </c>
      <c r="Q18" s="50">
        <f t="shared" si="51"/>
        <v>-8.8313249036789969</v>
      </c>
      <c r="R18" s="50">
        <f t="shared" si="51"/>
        <v>-14.448004768721766</v>
      </c>
      <c r="S18" s="50">
        <f t="shared" si="51"/>
        <v>3.6266857289945049</v>
      </c>
      <c r="T18" s="50">
        <f t="shared" si="51"/>
        <v>-23.760691411043179</v>
      </c>
      <c r="U18" s="50">
        <f t="shared" si="51"/>
        <v>45.953923300366434</v>
      </c>
      <c r="V18" s="50">
        <f t="shared" si="51"/>
        <v>83.226108518055824</v>
      </c>
      <c r="W18" s="50">
        <f t="shared" si="51"/>
        <v>-14.100561252066429</v>
      </c>
      <c r="X18" s="50">
        <f t="shared" si="51"/>
        <v>-78.768339980209902</v>
      </c>
      <c r="Y18" s="50">
        <f t="shared" si="51"/>
        <v>-95.112364881454354</v>
      </c>
      <c r="Z18" s="14" t="str">
        <f t="shared" si="37"/>
        <v>ศรีเชียงใหม่,รพช.</v>
      </c>
      <c r="AA18" s="15">
        <f t="shared" si="38"/>
        <v>9.9133008804939707E-2</v>
      </c>
      <c r="AB18" s="15">
        <f t="shared" si="39"/>
        <v>-0.29298203039903464</v>
      </c>
      <c r="AC18" s="15">
        <f t="shared" si="40"/>
        <v>-8.831324903678997E-2</v>
      </c>
      <c r="AD18" s="15">
        <f t="shared" si="41"/>
        <v>-0.14448004768721767</v>
      </c>
      <c r="AE18" s="15">
        <f t="shared" si="42"/>
        <v>3.6266857289945047E-2</v>
      </c>
      <c r="AF18" s="15">
        <f t="shared" si="43"/>
        <v>-0.2376069141104318</v>
      </c>
      <c r="AG18" s="15">
        <f t="shared" si="44"/>
        <v>0.45953923300366434</v>
      </c>
      <c r="AH18" s="15">
        <f t="shared" si="45"/>
        <v>0.83226108518055819</v>
      </c>
      <c r="AI18" s="15">
        <f t="shared" si="46"/>
        <v>-0.14100561252066429</v>
      </c>
      <c r="AJ18" s="15">
        <f t="shared" si="47"/>
        <v>-0.787683399802099</v>
      </c>
      <c r="AK18" s="15">
        <f t="shared" si="48"/>
        <v>-0.95112364881454359</v>
      </c>
      <c r="AL18" s="14" t="str">
        <f t="shared" si="49"/>
        <v>ศรีเชียงใหม่,รพช.</v>
      </c>
      <c r="AM18" s="17" t="str">
        <f>+IF(AND(C18&lt;C28),"OK","Not OK")</f>
        <v>OK</v>
      </c>
      <c r="AN18" s="17" t="str">
        <f t="shared" ref="AN18:AW18" si="52">+IF(AND(D18&lt;D28),"OK","Not OK")</f>
        <v>OK</v>
      </c>
      <c r="AO18" s="17" t="str">
        <f t="shared" si="52"/>
        <v>OK</v>
      </c>
      <c r="AP18" s="17" t="str">
        <f t="shared" si="52"/>
        <v>OK</v>
      </c>
      <c r="AQ18" s="17" t="str">
        <f t="shared" si="52"/>
        <v>OK</v>
      </c>
      <c r="AR18" s="17" t="str">
        <f t="shared" si="52"/>
        <v>OK</v>
      </c>
      <c r="AS18" s="17" t="str">
        <f t="shared" si="52"/>
        <v>Not OK</v>
      </c>
      <c r="AT18" s="17" t="str">
        <f t="shared" si="52"/>
        <v>Not OK</v>
      </c>
      <c r="AU18" s="17" t="str">
        <f t="shared" si="52"/>
        <v>OK</v>
      </c>
      <c r="AV18" s="17" t="str">
        <f t="shared" si="52"/>
        <v>OK</v>
      </c>
      <c r="AW18" s="17" t="str">
        <f t="shared" si="52"/>
        <v>OK</v>
      </c>
    </row>
    <row r="19" spans="1:50" ht="13.5" customHeight="1">
      <c r="A19" s="297" t="str">
        <f>+'8.คำนวณ'!E13</f>
        <v>สกลนคร</v>
      </c>
      <c r="B19" s="14" t="str">
        <f>+'8.คำนวณ'!G13</f>
        <v>เต่างอย,รพช.</v>
      </c>
      <c r="C19" s="330">
        <f>+'8.คำนวณ'!Y13</f>
        <v>11906.571442151859</v>
      </c>
      <c r="D19" s="330">
        <f>+'8.คำนวณ'!Z13</f>
        <v>111.71699644319622</v>
      </c>
      <c r="E19" s="330">
        <f>+'8.คำนวณ'!AA13</f>
        <v>1079.6756887709537</v>
      </c>
      <c r="F19" s="330">
        <f>+'8.คำนวณ'!AB13</f>
        <v>651.71022822029215</v>
      </c>
      <c r="G19" s="330">
        <f>+'8.คำนวณ'!AC13</f>
        <v>626.53188015219291</v>
      </c>
      <c r="H19" s="330">
        <f>+'8.คำนวณ'!AD13</f>
        <v>837.44723460398689</v>
      </c>
      <c r="I19" s="330">
        <f>+'8.คำนวณ'!AE13</f>
        <v>391.50401386275206</v>
      </c>
      <c r="J19" s="330">
        <f>+'8.คำนวณ'!AF13</f>
        <v>88.138011748998139</v>
      </c>
      <c r="K19" s="330">
        <f>+'8.คำนวณ'!AG13</f>
        <v>450.23902721269008</v>
      </c>
      <c r="L19" s="330">
        <f>+'8.คำนวณ'!AH13</f>
        <v>97.079485501904713</v>
      </c>
      <c r="M19" s="330">
        <f>+'8.คำนวณ'!AI13</f>
        <v>6.9440730189149065</v>
      </c>
      <c r="N19" s="14" t="str">
        <f t="shared" si="35"/>
        <v>เต่างอย,รพช.</v>
      </c>
      <c r="O19" s="50">
        <f>+(C19-C26)*100/C26</f>
        <v>12.014265126351674</v>
      </c>
      <c r="P19" s="50">
        <f t="shared" ref="P19:Y19" si="53">+(D19-D26)*100/D26</f>
        <v>39.083402569757148</v>
      </c>
      <c r="Q19" s="50">
        <f t="shared" si="53"/>
        <v>-25.772688048151061</v>
      </c>
      <c r="R19" s="50">
        <f t="shared" si="53"/>
        <v>-2.8089007182091255</v>
      </c>
      <c r="S19" s="50">
        <f t="shared" si="53"/>
        <v>-11.768263492471704</v>
      </c>
      <c r="T19" s="50">
        <f t="shared" si="53"/>
        <v>20.56705053652917</v>
      </c>
      <c r="U19" s="50">
        <f t="shared" si="53"/>
        <v>-31.93569270839874</v>
      </c>
      <c r="V19" s="50">
        <f t="shared" si="53"/>
        <v>-54.06599329877691</v>
      </c>
      <c r="W19" s="50">
        <f t="shared" si="53"/>
        <v>15.427055629874811</v>
      </c>
      <c r="X19" s="50">
        <f t="shared" si="53"/>
        <v>8.8401269375088969</v>
      </c>
      <c r="Y19" s="50">
        <f t="shared" si="53"/>
        <v>-97.515568266777635</v>
      </c>
      <c r="Z19" s="14" t="str">
        <f t="shared" si="37"/>
        <v>เต่างอย,รพช.</v>
      </c>
      <c r="AA19" s="15">
        <f t="shared" si="38"/>
        <v>0.12014265126351674</v>
      </c>
      <c r="AB19" s="15">
        <f t="shared" si="39"/>
        <v>0.39083402569757147</v>
      </c>
      <c r="AC19" s="15">
        <f t="shared" si="40"/>
        <v>-0.2577268804815106</v>
      </c>
      <c r="AD19" s="15">
        <f t="shared" si="41"/>
        <v>-2.8089007182091254E-2</v>
      </c>
      <c r="AE19" s="15">
        <f t="shared" si="42"/>
        <v>-0.11768263492471703</v>
      </c>
      <c r="AF19" s="15">
        <f t="shared" si="43"/>
        <v>0.20567050536529169</v>
      </c>
      <c r="AG19" s="15">
        <f t="shared" si="44"/>
        <v>-0.31935692708398739</v>
      </c>
      <c r="AH19" s="15">
        <f t="shared" si="45"/>
        <v>-0.54065993298776904</v>
      </c>
      <c r="AI19" s="15">
        <f t="shared" si="46"/>
        <v>0.15427055629874811</v>
      </c>
      <c r="AJ19" s="15">
        <f t="shared" si="47"/>
        <v>8.8401269375088964E-2</v>
      </c>
      <c r="AK19" s="15">
        <f t="shared" si="48"/>
        <v>-0.9751556826677763</v>
      </c>
      <c r="AL19" s="14" t="str">
        <f t="shared" si="49"/>
        <v>เต่างอย,รพช.</v>
      </c>
      <c r="AM19" s="17" t="str">
        <f>+IF(AND(C19&lt;C28),"OK","Not OK")</f>
        <v>OK</v>
      </c>
      <c r="AN19" s="17" t="str">
        <f t="shared" ref="AN19:AW19" si="54">+IF(AND(D19&lt;D28),"OK","Not OK")</f>
        <v>OK</v>
      </c>
      <c r="AO19" s="17" t="str">
        <f t="shared" si="54"/>
        <v>OK</v>
      </c>
      <c r="AP19" s="17" t="str">
        <f t="shared" si="54"/>
        <v>OK</v>
      </c>
      <c r="AQ19" s="17" t="str">
        <f t="shared" si="54"/>
        <v>OK</v>
      </c>
      <c r="AR19" s="17" t="str">
        <f t="shared" si="54"/>
        <v>OK</v>
      </c>
      <c r="AS19" s="17" t="str">
        <f t="shared" si="54"/>
        <v>OK</v>
      </c>
      <c r="AT19" s="17" t="str">
        <f t="shared" si="54"/>
        <v>OK</v>
      </c>
      <c r="AU19" s="17" t="str">
        <f t="shared" si="54"/>
        <v>OK</v>
      </c>
      <c r="AV19" s="17" t="str">
        <f t="shared" si="54"/>
        <v>OK</v>
      </c>
      <c r="AW19" s="17" t="str">
        <f t="shared" si="54"/>
        <v>OK</v>
      </c>
    </row>
    <row r="20" spans="1:50" ht="13.5" customHeight="1">
      <c r="A20" s="297" t="str">
        <f>+'8.คำนวณ'!E14</f>
        <v>นครพนม</v>
      </c>
      <c r="B20" s="14" t="str">
        <f>+'8.คำนวณ'!G14</f>
        <v>นาทม,รพช.</v>
      </c>
      <c r="C20" s="330">
        <f>+'8.คำนวณ'!Y14</f>
        <v>13834.9025539221</v>
      </c>
      <c r="D20" s="330">
        <f>+'8.คำนวณ'!Z14</f>
        <v>58.955020557041507</v>
      </c>
      <c r="E20" s="330">
        <f>+'8.คำนวณ'!AA14</f>
        <v>1684.0017907520617</v>
      </c>
      <c r="F20" s="330">
        <f>+'8.คำนวณ'!AB14</f>
        <v>919.02271698615937</v>
      </c>
      <c r="G20" s="330">
        <f>+'8.คำนวณ'!AC14</f>
        <v>713.47339286903798</v>
      </c>
      <c r="H20" s="330">
        <f>+'8.คำนวณ'!AD14</f>
        <v>636.01970199341179</v>
      </c>
      <c r="I20" s="330">
        <f>+'8.คำนวณ'!AE14</f>
        <v>392.32355769144209</v>
      </c>
      <c r="J20" s="330">
        <f>+'8.คำนวณ'!AF14</f>
        <v>180.68298227431512</v>
      </c>
      <c r="K20" s="330">
        <f>+'8.คำนวณ'!AG14</f>
        <v>430.06106704578116</v>
      </c>
      <c r="L20" s="330">
        <f>+'8.คำนวณ'!AH14</f>
        <v>38.335317963511621</v>
      </c>
      <c r="M20" s="330">
        <f>+'8.คำนวณ'!AI14</f>
        <v>430.42931900411611</v>
      </c>
      <c r="N20" s="14" t="str">
        <f t="shared" si="35"/>
        <v>นาทม,รพช.</v>
      </c>
      <c r="O20" s="50">
        <f>+(C20-C26)*100/C26</f>
        <v>30.155557391271458</v>
      </c>
      <c r="P20" s="50">
        <f t="shared" ref="P20:Y20" si="55">+(D20-D26)*100/D26</f>
        <v>-26.603246428912676</v>
      </c>
      <c r="Q20" s="50">
        <f t="shared" si="55"/>
        <v>15.774512244429395</v>
      </c>
      <c r="R20" s="50">
        <f t="shared" si="55"/>
        <v>37.056047705040221</v>
      </c>
      <c r="S20" s="50">
        <f t="shared" si="55"/>
        <v>0.47532838945329309</v>
      </c>
      <c r="T20" s="50">
        <f t="shared" si="55"/>
        <v>-8.4324165346012929</v>
      </c>
      <c r="U20" s="50">
        <f t="shared" si="55"/>
        <v>-31.793212220281834</v>
      </c>
      <c r="V20" s="50">
        <f t="shared" si="55"/>
        <v>-5.8352559367813974</v>
      </c>
      <c r="W20" s="50">
        <f t="shared" si="55"/>
        <v>10.254064418735423</v>
      </c>
      <c r="X20" s="50">
        <f t="shared" si="55"/>
        <v>-57.020570805801128</v>
      </c>
      <c r="Y20" s="50">
        <f t="shared" si="55"/>
        <v>53.997841919325403</v>
      </c>
      <c r="Z20" s="14" t="str">
        <f t="shared" si="37"/>
        <v>นาทม,รพช.</v>
      </c>
      <c r="AA20" s="15">
        <f t="shared" si="38"/>
        <v>0.30155557391271459</v>
      </c>
      <c r="AB20" s="15">
        <f t="shared" si="39"/>
        <v>-0.26603246428912675</v>
      </c>
      <c r="AC20" s="15">
        <f t="shared" si="40"/>
        <v>0.15774512244429395</v>
      </c>
      <c r="AD20" s="15">
        <f t="shared" si="41"/>
        <v>0.37056047705040224</v>
      </c>
      <c r="AE20" s="15">
        <f t="shared" si="42"/>
        <v>4.7532838945329309E-3</v>
      </c>
      <c r="AF20" s="15">
        <f t="shared" si="43"/>
        <v>-8.4324165346012933E-2</v>
      </c>
      <c r="AG20" s="15">
        <f t="shared" si="44"/>
        <v>-0.31793212220281836</v>
      </c>
      <c r="AH20" s="15">
        <f t="shared" si="45"/>
        <v>-5.8352559367813972E-2</v>
      </c>
      <c r="AI20" s="15">
        <f t="shared" si="46"/>
        <v>0.10254064418735423</v>
      </c>
      <c r="AJ20" s="15">
        <f t="shared" si="47"/>
        <v>-0.5702057080580113</v>
      </c>
      <c r="AK20" s="15">
        <f t="shared" si="48"/>
        <v>0.53997841919325407</v>
      </c>
      <c r="AL20" s="14" t="str">
        <f t="shared" si="49"/>
        <v>นาทม,รพช.</v>
      </c>
      <c r="AM20" s="17" t="str">
        <f>+IF(AND(C20&lt;C28),"OK","Not OK")</f>
        <v>Not OK</v>
      </c>
      <c r="AN20" s="17" t="str">
        <f t="shared" ref="AN20:AW20" si="56">+IF(AND(D20&lt;D28),"OK","Not OK")</f>
        <v>OK</v>
      </c>
      <c r="AO20" s="17" t="str">
        <f t="shared" si="56"/>
        <v>OK</v>
      </c>
      <c r="AP20" s="17" t="str">
        <f t="shared" si="56"/>
        <v>Not OK</v>
      </c>
      <c r="AQ20" s="17" t="str">
        <f t="shared" si="56"/>
        <v>OK</v>
      </c>
      <c r="AR20" s="17" t="str">
        <f t="shared" si="56"/>
        <v>OK</v>
      </c>
      <c r="AS20" s="17" t="str">
        <f t="shared" si="56"/>
        <v>OK</v>
      </c>
      <c r="AT20" s="17" t="str">
        <f t="shared" si="56"/>
        <v>OK</v>
      </c>
      <c r="AU20" s="17" t="str">
        <f t="shared" si="56"/>
        <v>OK</v>
      </c>
      <c r="AV20" s="17" t="str">
        <f t="shared" si="56"/>
        <v>OK</v>
      </c>
      <c r="AW20" s="17" t="str">
        <f t="shared" si="56"/>
        <v>OK</v>
      </c>
    </row>
    <row r="21" spans="1:50" ht="13.5" customHeight="1">
      <c r="A21" s="297" t="str">
        <f>+'8.คำนวณ'!E15</f>
        <v>หนองคาย</v>
      </c>
      <c r="B21" s="14" t="str">
        <f>+'8.คำนวณ'!G15</f>
        <v>สระใคร,รพช.</v>
      </c>
      <c r="C21" s="330">
        <f>+'8.คำนวณ'!Y15</f>
        <v>9359.0121313899053</v>
      </c>
      <c r="D21" s="330">
        <f>+'8.คำนวณ'!Z15</f>
        <v>88.741348420480364</v>
      </c>
      <c r="E21" s="330">
        <f>+'8.คำนวณ'!AA15</f>
        <v>1132.2187896867608</v>
      </c>
      <c r="F21" s="330">
        <f>+'8.คำนวณ'!AB15</f>
        <v>665.38524871981667</v>
      </c>
      <c r="G21" s="330">
        <f>+'8.คำนวณ'!AC15</f>
        <v>716.76494344200125</v>
      </c>
      <c r="H21" s="330">
        <f>+'8.คำนวณ'!AD15</f>
        <v>656.42911474483367</v>
      </c>
      <c r="I21" s="330">
        <f>+'8.คำนวณ'!AE15</f>
        <v>347.85629766440388</v>
      </c>
      <c r="J21" s="330">
        <f>+'8.คำนวณ'!AF15</f>
        <v>181.7830113266418</v>
      </c>
      <c r="K21" s="330">
        <f>+'8.คำนวณ'!AG15</f>
        <v>312.42264372113812</v>
      </c>
      <c r="L21" s="330">
        <f>+'8.คำนวณ'!AH15</f>
        <v>8.6763128998222889</v>
      </c>
      <c r="M21" s="332">
        <f>+'8.คำนวณ'!AI15</f>
        <v>0.4136555763994989</v>
      </c>
      <c r="N21" s="14" t="str">
        <f t="shared" si="35"/>
        <v>สระใคร,รพช.</v>
      </c>
      <c r="O21" s="50">
        <f>+(C21-C26)*100/C26</f>
        <v>-11.952582546568509</v>
      </c>
      <c r="P21" s="50">
        <f t="shared" ref="P21:Y21" si="57">+(D21-D26)*100/D26</f>
        <v>10.479596479524146</v>
      </c>
      <c r="Q21" s="50">
        <f t="shared" si="57"/>
        <v>-22.160368920140684</v>
      </c>
      <c r="R21" s="50">
        <f t="shared" si="57"/>
        <v>-0.76951232518155432</v>
      </c>
      <c r="S21" s="50">
        <f t="shared" si="57"/>
        <v>0.93886301882339429</v>
      </c>
      <c r="T21" s="50">
        <f t="shared" si="57"/>
        <v>-5.4940789332058033</v>
      </c>
      <c r="U21" s="50">
        <f t="shared" si="57"/>
        <v>-39.523996947196281</v>
      </c>
      <c r="V21" s="50">
        <f t="shared" si="57"/>
        <v>-5.2619647896539714</v>
      </c>
      <c r="W21" s="50">
        <f t="shared" si="57"/>
        <v>-19.904709060689903</v>
      </c>
      <c r="X21" s="50">
        <f t="shared" si="57"/>
        <v>-90.27259989601329</v>
      </c>
      <c r="Y21" s="50">
        <f t="shared" si="57"/>
        <v>-99.852003422511274</v>
      </c>
      <c r="Z21" s="14" t="str">
        <f t="shared" si="37"/>
        <v>สระใคร,รพช.</v>
      </c>
      <c r="AA21" s="15">
        <f t="shared" si="38"/>
        <v>-0.11952582546568509</v>
      </c>
      <c r="AB21" s="15">
        <f t="shared" si="39"/>
        <v>0.10479596479524146</v>
      </c>
      <c r="AC21" s="15">
        <f t="shared" si="40"/>
        <v>-0.22160368920140683</v>
      </c>
      <c r="AD21" s="15">
        <f t="shared" si="41"/>
        <v>-7.6951232518155431E-3</v>
      </c>
      <c r="AE21" s="15">
        <f t="shared" si="42"/>
        <v>9.3886301882339426E-3</v>
      </c>
      <c r="AF21" s="15">
        <f t="shared" si="43"/>
        <v>-5.4940789332058031E-2</v>
      </c>
      <c r="AG21" s="15">
        <f t="shared" si="44"/>
        <v>-0.39523996947196283</v>
      </c>
      <c r="AH21" s="15">
        <f t="shared" si="45"/>
        <v>-5.2619647896539716E-2</v>
      </c>
      <c r="AI21" s="15">
        <f t="shared" si="46"/>
        <v>-0.19904709060689904</v>
      </c>
      <c r="AJ21" s="15">
        <f t="shared" si="47"/>
        <v>-0.90272599896013295</v>
      </c>
      <c r="AK21" s="15">
        <f t="shared" si="48"/>
        <v>-0.99852003422511271</v>
      </c>
      <c r="AL21" s="14" t="str">
        <f t="shared" si="49"/>
        <v>สระใคร,รพช.</v>
      </c>
      <c r="AM21" s="17" t="str">
        <f>+IF(AND(C21&lt;C28),"OK","Not OK")</f>
        <v>OK</v>
      </c>
      <c r="AN21" s="17" t="str">
        <f t="shared" ref="AN21:AW21" si="58">+IF(AND(D21&lt;D28),"OK","Not OK")</f>
        <v>OK</v>
      </c>
      <c r="AO21" s="17" t="str">
        <f t="shared" si="58"/>
        <v>OK</v>
      </c>
      <c r="AP21" s="17" t="str">
        <f t="shared" si="58"/>
        <v>OK</v>
      </c>
      <c r="AQ21" s="17" t="str">
        <f t="shared" si="58"/>
        <v>OK</v>
      </c>
      <c r="AR21" s="17" t="str">
        <f t="shared" si="58"/>
        <v>OK</v>
      </c>
      <c r="AS21" s="17" t="str">
        <f t="shared" si="58"/>
        <v>OK</v>
      </c>
      <c r="AT21" s="17" t="str">
        <f t="shared" si="58"/>
        <v>OK</v>
      </c>
      <c r="AU21" s="17" t="str">
        <f t="shared" si="58"/>
        <v>OK</v>
      </c>
      <c r="AV21" s="17" t="str">
        <f t="shared" si="58"/>
        <v>OK</v>
      </c>
      <c r="AW21" s="17" t="str">
        <f t="shared" si="58"/>
        <v>OK</v>
      </c>
    </row>
    <row r="22" spans="1:50" ht="13.5" customHeight="1">
      <c r="A22" s="297" t="str">
        <f>+'8.คำนวณ'!E16</f>
        <v>อุดรธานี</v>
      </c>
      <c r="B22" s="14" t="str">
        <f>+'8.คำนวณ'!G16</f>
        <v>กู่แก้ว,รพช.</v>
      </c>
      <c r="C22" s="330">
        <f>+'8.คำนวณ'!Y16</f>
        <v>9549.065878631558</v>
      </c>
      <c r="D22" s="330">
        <f>+'8.คำนวณ'!Z16</f>
        <v>68.343684792907808</v>
      </c>
      <c r="E22" s="330">
        <f>+'8.คำนวณ'!AA16</f>
        <v>1325.5099222304621</v>
      </c>
      <c r="F22" s="330">
        <f>+'8.คำนวณ'!AB16</f>
        <v>569.1705563382759</v>
      </c>
      <c r="G22" s="330">
        <f>+'8.คำนวณ'!AC16</f>
        <v>717.72145420042818</v>
      </c>
      <c r="H22" s="330">
        <f>+'8.คำนวณ'!AD16</f>
        <v>331.46168967256506</v>
      </c>
      <c r="I22" s="330">
        <f>+'8.คำนวณ'!AE16</f>
        <v>522.90756640126563</v>
      </c>
      <c r="J22" s="330">
        <f>+'8.คำนวณ'!AF16</f>
        <v>263.88843029870952</v>
      </c>
      <c r="K22" s="330">
        <f>+'8.คำนวณ'!AG16</f>
        <v>304.21690656577175</v>
      </c>
      <c r="L22" s="330">
        <f>+'8.คำนวณ'!AH16</f>
        <v>258.91127827731412</v>
      </c>
      <c r="M22" s="330">
        <f>+'8.คำนวณ'!AI16</f>
        <v>935.17587163269093</v>
      </c>
      <c r="N22" s="14" t="str">
        <f t="shared" si="35"/>
        <v>กู่แก้ว,รพช.</v>
      </c>
      <c r="O22" s="50">
        <f t="shared" ref="O22:Y22" si="59">+(C22-C26)*100/C26</f>
        <v>-10.164600931943802</v>
      </c>
      <c r="P22" s="50">
        <f t="shared" si="59"/>
        <v>-14.914717296523884</v>
      </c>
      <c r="Q22" s="50">
        <f t="shared" si="59"/>
        <v>-8.87167367390437</v>
      </c>
      <c r="R22" s="50">
        <f t="shared" si="59"/>
        <v>-15.118238668111353</v>
      </c>
      <c r="S22" s="50">
        <f t="shared" si="59"/>
        <v>1.0735642333627731</v>
      </c>
      <c r="T22" s="50">
        <f t="shared" si="59"/>
        <v>-52.279550712740225</v>
      </c>
      <c r="U22" s="50">
        <f t="shared" si="59"/>
        <v>-9.0907371970999957</v>
      </c>
      <c r="V22" s="50">
        <f t="shared" si="59"/>
        <v>37.528095825850642</v>
      </c>
      <c r="W22" s="50">
        <f t="shared" si="59"/>
        <v>-22.008400704171468</v>
      </c>
      <c r="X22" s="50">
        <f t="shared" si="59"/>
        <v>190.27694417171861</v>
      </c>
      <c r="Y22" s="50">
        <f t="shared" si="59"/>
        <v>234.58470342974309</v>
      </c>
      <c r="Z22" s="14" t="str">
        <f t="shared" si="37"/>
        <v>กู่แก้ว,รพช.</v>
      </c>
      <c r="AA22" s="15">
        <f t="shared" si="38"/>
        <v>-0.10164600931943803</v>
      </c>
      <c r="AB22" s="15">
        <f t="shared" si="39"/>
        <v>-0.14914717296523883</v>
      </c>
      <c r="AC22" s="15">
        <f t="shared" si="40"/>
        <v>-8.8716736739043706E-2</v>
      </c>
      <c r="AD22" s="15">
        <f t="shared" si="41"/>
        <v>-0.15118238668111353</v>
      </c>
      <c r="AE22" s="15">
        <f t="shared" si="42"/>
        <v>1.0735642333627731E-2</v>
      </c>
      <c r="AF22" s="15">
        <f t="shared" si="43"/>
        <v>-0.52279550712740219</v>
      </c>
      <c r="AG22" s="15">
        <f t="shared" si="44"/>
        <v>-9.0907371970999962E-2</v>
      </c>
      <c r="AH22" s="15">
        <f t="shared" si="45"/>
        <v>0.37528095825850644</v>
      </c>
      <c r="AI22" s="15">
        <f t="shared" si="46"/>
        <v>-0.22008400704171469</v>
      </c>
      <c r="AJ22" s="15">
        <f t="shared" si="47"/>
        <v>1.9027694417171861</v>
      </c>
      <c r="AK22" s="15">
        <f t="shared" si="48"/>
        <v>2.3458470342974307</v>
      </c>
      <c r="AL22" s="14" t="str">
        <f t="shared" si="49"/>
        <v>กู่แก้ว,รพช.</v>
      </c>
      <c r="AM22" s="17" t="str">
        <f>+IF(AND(C22&lt;C28),"OK","Not OK")</f>
        <v>OK</v>
      </c>
      <c r="AN22" s="17" t="str">
        <f t="shared" ref="AN22:AW22" si="60">+IF(AND(D22&lt;D28),"OK","Not OK")</f>
        <v>OK</v>
      </c>
      <c r="AO22" s="17" t="str">
        <f t="shared" si="60"/>
        <v>OK</v>
      </c>
      <c r="AP22" s="17" t="str">
        <f t="shared" si="60"/>
        <v>OK</v>
      </c>
      <c r="AQ22" s="17" t="str">
        <f t="shared" si="60"/>
        <v>OK</v>
      </c>
      <c r="AR22" s="17" t="str">
        <f t="shared" si="60"/>
        <v>OK</v>
      </c>
      <c r="AS22" s="17" t="str">
        <f t="shared" si="60"/>
        <v>OK</v>
      </c>
      <c r="AT22" s="17" t="str">
        <f t="shared" si="60"/>
        <v>OK</v>
      </c>
      <c r="AU22" s="17" t="str">
        <f t="shared" si="60"/>
        <v>OK</v>
      </c>
      <c r="AV22" s="17" t="str">
        <f t="shared" si="60"/>
        <v>Not OK</v>
      </c>
      <c r="AW22" s="17" t="str">
        <f t="shared" si="60"/>
        <v>Not OK</v>
      </c>
    </row>
    <row r="23" spans="1:50" ht="13.5" customHeight="1">
      <c r="A23" s="297" t="str">
        <f>+'8.คำนวณ'!E17</f>
        <v>หนองคาย</v>
      </c>
      <c r="B23" s="14" t="str">
        <f>+'8.คำนวณ'!G17</f>
        <v>เฝ้าไร่,รพช.</v>
      </c>
      <c r="C23" s="330">
        <f>+'8.คำนวณ'!Y17</f>
        <v>8869.8383408137433</v>
      </c>
      <c r="D23" s="330">
        <f>+'8.คำนวณ'!Z17</f>
        <v>48.985859169835457</v>
      </c>
      <c r="E23" s="330">
        <f>+'8.คำนวณ'!AA17</f>
        <v>1816.9195393053999</v>
      </c>
      <c r="F23" s="330">
        <f>+'8.คำนวณ'!AB17</f>
        <v>886.65024914155754</v>
      </c>
      <c r="G23" s="330">
        <f>+'8.คำนวณ'!AC17</f>
        <v>627.27501799475738</v>
      </c>
      <c r="H23" s="330">
        <f>+'8.คำนวณ'!AD17</f>
        <v>816.44689613843786</v>
      </c>
      <c r="I23" s="330">
        <f>+'8.คำนวณ'!AE17</f>
        <v>750.96036711705983</v>
      </c>
      <c r="J23" s="330">
        <f>+'8.คำนวณ'!AF17</f>
        <v>299.85492552163186</v>
      </c>
      <c r="K23" s="330">
        <f>+'8.คำนวณ'!AG17</f>
        <v>357.19488430295348</v>
      </c>
      <c r="L23" s="330">
        <f>+'8.คำนวณ'!AH17</f>
        <v>20.306485891582007</v>
      </c>
      <c r="M23" s="330">
        <f>+'8.คำนวณ'!AI17</f>
        <v>59.909793325589625</v>
      </c>
      <c r="N23" s="14" t="str">
        <f t="shared" si="35"/>
        <v>เฝ้าไร่,รพช.</v>
      </c>
      <c r="O23" s="50">
        <f t="shared" ref="O23:Y23" si="61">+(C23-C26)*100/C26</f>
        <v>-16.554616216519573</v>
      </c>
      <c r="P23" s="50">
        <f t="shared" si="61"/>
        <v>-39.014472389544927</v>
      </c>
      <c r="Q23" s="50">
        <f t="shared" si="61"/>
        <v>24.912559241706084</v>
      </c>
      <c r="R23" s="50">
        <f t="shared" si="61"/>
        <v>32.228264435667079</v>
      </c>
      <c r="S23" s="50">
        <f t="shared" si="61"/>
        <v>-11.663610649749648</v>
      </c>
      <c r="T23" s="50">
        <f t="shared" si="61"/>
        <v>17.543637520833467</v>
      </c>
      <c r="U23" s="50">
        <f t="shared" si="61"/>
        <v>30.557019548688295</v>
      </c>
      <c r="V23" s="50">
        <f t="shared" si="61"/>
        <v>56.272394679494823</v>
      </c>
      <c r="W23" s="50">
        <f t="shared" si="61"/>
        <v>-8.4265217158375325</v>
      </c>
      <c r="X23" s="50">
        <f t="shared" si="61"/>
        <v>-77.233495926890186</v>
      </c>
      <c r="Y23" s="50">
        <f t="shared" si="61"/>
        <v>-78.565635576777751</v>
      </c>
      <c r="Z23" s="14" t="str">
        <f t="shared" si="37"/>
        <v>เฝ้าไร่,รพช.</v>
      </c>
      <c r="AA23" s="15">
        <f t="shared" si="38"/>
        <v>-0.16554616216519574</v>
      </c>
      <c r="AB23" s="15">
        <f t="shared" si="39"/>
        <v>-0.3901447238954493</v>
      </c>
      <c r="AC23" s="15">
        <f t="shared" si="40"/>
        <v>0.24912559241706084</v>
      </c>
      <c r="AD23" s="15">
        <f t="shared" si="41"/>
        <v>0.32228264435667081</v>
      </c>
      <c r="AE23" s="15">
        <f t="shared" si="42"/>
        <v>-0.11663610649749648</v>
      </c>
      <c r="AF23" s="15">
        <f t="shared" si="43"/>
        <v>0.17543637520833466</v>
      </c>
      <c r="AG23" s="15">
        <f t="shared" si="44"/>
        <v>0.30557019548688297</v>
      </c>
      <c r="AH23" s="15">
        <f t="shared" si="45"/>
        <v>0.56272394679494819</v>
      </c>
      <c r="AI23" s="15">
        <f t="shared" si="46"/>
        <v>-8.426521715837533E-2</v>
      </c>
      <c r="AJ23" s="15">
        <f t="shared" si="47"/>
        <v>-0.77233495926890183</v>
      </c>
      <c r="AK23" s="15">
        <f t="shared" si="48"/>
        <v>-0.78565635576777748</v>
      </c>
      <c r="AL23" s="14" t="str">
        <f t="shared" si="49"/>
        <v>เฝ้าไร่,รพช.</v>
      </c>
      <c r="AM23" s="17" t="str">
        <f>+IF(AND(C23&lt;C28),"OK","Not OK")</f>
        <v>OK</v>
      </c>
      <c r="AN23" s="17" t="str">
        <f t="shared" ref="AN23:AW23" si="62">+IF(AND(D23&lt;D28),"OK","Not OK")</f>
        <v>OK</v>
      </c>
      <c r="AO23" s="17" t="str">
        <f t="shared" si="62"/>
        <v>Not OK</v>
      </c>
      <c r="AP23" s="17" t="str">
        <f t="shared" si="62"/>
        <v>Not OK</v>
      </c>
      <c r="AQ23" s="17" t="str">
        <f t="shared" si="62"/>
        <v>OK</v>
      </c>
      <c r="AR23" s="17" t="str">
        <f t="shared" si="62"/>
        <v>OK</v>
      </c>
      <c r="AS23" s="17" t="str">
        <f t="shared" si="62"/>
        <v>OK</v>
      </c>
      <c r="AT23" s="17" t="str">
        <f t="shared" si="62"/>
        <v>Not OK</v>
      </c>
      <c r="AU23" s="17" t="str">
        <f t="shared" si="62"/>
        <v>OK</v>
      </c>
      <c r="AV23" s="17" t="str">
        <f t="shared" si="62"/>
        <v>OK</v>
      </c>
      <c r="AW23" s="17" t="str">
        <f t="shared" si="62"/>
        <v>OK</v>
      </c>
    </row>
    <row r="24" spans="1:50" ht="13.5" customHeight="1">
      <c r="A24" s="297" t="str">
        <f>+'8.คำนวณ'!E18</f>
        <v>หนองคาย</v>
      </c>
      <c r="B24" s="14" t="str">
        <f>+'8.คำนวณ'!G18</f>
        <v>รัตนวาปี,รพช.</v>
      </c>
      <c r="C24" s="330">
        <f>+'8.คำนวณ'!Y18</f>
        <v>9296.7753614457833</v>
      </c>
      <c r="D24" s="330">
        <f>+'8.คำนวณ'!Z18</f>
        <v>171.69542999584547</v>
      </c>
      <c r="E24" s="330">
        <f>+'8.คำนวณ'!AA18</f>
        <v>2029.2262152056501</v>
      </c>
      <c r="F24" s="330">
        <f>+'8.คำนวณ'!AB18</f>
        <v>845.37325301204817</v>
      </c>
      <c r="G24" s="330">
        <f>+'8.คำนวณ'!AC18</f>
        <v>769.42352513502283</v>
      </c>
      <c r="H24" s="330">
        <f>+'8.คำนวณ'!AD18</f>
        <v>580.15563772330711</v>
      </c>
      <c r="I24" s="330">
        <f>+'8.คำนวณ'!AE18</f>
        <v>652.4004777731617</v>
      </c>
      <c r="J24" s="330">
        <f>+'8.คำนวณ'!AF18</f>
        <v>247.73265475695888</v>
      </c>
      <c r="K24" s="330">
        <f>+'8.คำนวณ'!AG18</f>
        <v>399.88958869962607</v>
      </c>
      <c r="L24" s="330">
        <f>+'8.คำนวณ'!AH18</f>
        <v>200.54221022019109</v>
      </c>
      <c r="M24" s="330">
        <f>+'8.คำนวณ'!AI18</f>
        <v>52.80556709597009</v>
      </c>
      <c r="N24" s="14" t="str">
        <f t="shared" si="35"/>
        <v>รัตนวาปี,รพช.</v>
      </c>
      <c r="O24" s="50">
        <f t="shared" ref="O24:Y24" si="63">+(C24-C26)*100/C26</f>
        <v>-12.538091656642658</v>
      </c>
      <c r="P24" s="50">
        <f t="shared" si="63"/>
        <v>113.75426631382614</v>
      </c>
      <c r="Q24" s="50">
        <f t="shared" si="63"/>
        <v>39.508566195837957</v>
      </c>
      <c r="R24" s="50">
        <f t="shared" si="63"/>
        <v>26.072527644742905</v>
      </c>
      <c r="S24" s="50">
        <f t="shared" si="63"/>
        <v>8.3545401008422999</v>
      </c>
      <c r="T24" s="50">
        <f t="shared" si="63"/>
        <v>-16.475150669623726</v>
      </c>
      <c r="U24" s="50">
        <f t="shared" si="63"/>
        <v>13.422046834766034</v>
      </c>
      <c r="V24" s="50">
        <f t="shared" si="63"/>
        <v>29.108351753206918</v>
      </c>
      <c r="W24" s="50">
        <f t="shared" si="63"/>
        <v>2.5190510169495188</v>
      </c>
      <c r="X24" s="50">
        <f t="shared" si="63"/>
        <v>124.83678713218914</v>
      </c>
      <c r="Y24" s="50">
        <f t="shared" si="63"/>
        <v>-81.107366494177469</v>
      </c>
      <c r="Z24" s="14" t="str">
        <f t="shared" si="37"/>
        <v>รัตนวาปี,รพช.</v>
      </c>
      <c r="AA24" s="15">
        <f t="shared" si="38"/>
        <v>-0.12538091656642658</v>
      </c>
      <c r="AB24" s="15">
        <f t="shared" si="39"/>
        <v>1.1375426631382615</v>
      </c>
      <c r="AC24" s="15">
        <f t="shared" si="40"/>
        <v>0.39508566195837957</v>
      </c>
      <c r="AD24" s="15">
        <f t="shared" si="41"/>
        <v>0.26072527644742904</v>
      </c>
      <c r="AE24" s="15">
        <f t="shared" si="42"/>
        <v>8.3545401008423004E-2</v>
      </c>
      <c r="AF24" s="15">
        <f t="shared" si="43"/>
        <v>-0.16475150669623725</v>
      </c>
      <c r="AG24" s="15">
        <f t="shared" si="44"/>
        <v>0.13422046834766033</v>
      </c>
      <c r="AH24" s="15">
        <f t="shared" si="45"/>
        <v>0.29108351753206918</v>
      </c>
      <c r="AI24" s="15">
        <f t="shared" si="46"/>
        <v>2.5190510169495188E-2</v>
      </c>
      <c r="AJ24" s="15">
        <f t="shared" si="47"/>
        <v>1.2483678713218915</v>
      </c>
      <c r="AK24" s="15">
        <f t="shared" si="48"/>
        <v>-0.81107366494177469</v>
      </c>
      <c r="AL24" s="14" t="str">
        <f t="shared" si="49"/>
        <v>รัตนวาปี,รพช.</v>
      </c>
      <c r="AM24" s="17" t="str">
        <f>+IF(AND(C24&lt;C28),"OK","Not OK")</f>
        <v>OK</v>
      </c>
      <c r="AN24" s="17" t="str">
        <f t="shared" ref="AN24:AW24" si="64">+IF(AND(D24&lt;D28),"OK","Not OK")</f>
        <v>Not OK</v>
      </c>
      <c r="AO24" s="17" t="str">
        <f t="shared" si="64"/>
        <v>Not OK</v>
      </c>
      <c r="AP24" s="17" t="str">
        <f t="shared" si="64"/>
        <v>Not OK</v>
      </c>
      <c r="AQ24" s="17" t="str">
        <f t="shared" si="64"/>
        <v>Not OK</v>
      </c>
      <c r="AR24" s="17" t="str">
        <f t="shared" si="64"/>
        <v>OK</v>
      </c>
      <c r="AS24" s="17" t="str">
        <f t="shared" si="64"/>
        <v>OK</v>
      </c>
      <c r="AT24" s="17" t="str">
        <f t="shared" si="64"/>
        <v>OK</v>
      </c>
      <c r="AU24" s="17" t="str">
        <f t="shared" si="64"/>
        <v>OK</v>
      </c>
      <c r="AV24" s="17" t="str">
        <f t="shared" si="64"/>
        <v>Not OK</v>
      </c>
      <c r="AW24" s="17" t="str">
        <f t="shared" si="64"/>
        <v>OK</v>
      </c>
    </row>
    <row r="25" spans="1:50" ht="13.5" customHeight="1">
      <c r="A25" s="297" t="str">
        <f>+'8.คำนวณ'!E19</f>
        <v>เลย</v>
      </c>
      <c r="B25" s="14" t="str">
        <f>+'8.คำนวณ'!G19</f>
        <v>หนองหิน,รพช.</v>
      </c>
      <c r="C25" s="330">
        <f>+'8.คำนวณ'!Y19</f>
        <v>9602.1185599258533</v>
      </c>
      <c r="D25" s="330">
        <f>+'8.คำนวณ'!Z19</f>
        <v>61.530170306435735</v>
      </c>
      <c r="E25" s="330">
        <f>+'8.คำนวณ'!AA19</f>
        <v>1378.579756705092</v>
      </c>
      <c r="F25" s="330">
        <f>+'8.คำนวณ'!AB19</f>
        <v>611.59818079128786</v>
      </c>
      <c r="G25" s="330">
        <f>+'8.คำนวณ'!AC19</f>
        <v>791.04116347100739</v>
      </c>
      <c r="H25" s="330">
        <f>+'8.คำนวณ'!AD19</f>
        <v>1043.0399368591786</v>
      </c>
      <c r="I25" s="330">
        <f>+'8.คำนวณ'!AE19</f>
        <v>585.99869663442053</v>
      </c>
      <c r="J25" s="330">
        <f>+'8.คำนวณ'!AF19</f>
        <v>178.39515814169033</v>
      </c>
      <c r="K25" s="330">
        <f>+'8.คำนวณ'!AG19</f>
        <v>356.05095522215146</v>
      </c>
      <c r="L25" s="330">
        <f>+'8.คำนวณ'!AH19</f>
        <v>113.24307275676301</v>
      </c>
      <c r="M25" s="330">
        <f>+'8.คำนวณ'!AI19</f>
        <v>535.96678966575917</v>
      </c>
      <c r="N25" s="14" t="str">
        <f t="shared" si="35"/>
        <v>หนองหิน,รพช.</v>
      </c>
      <c r="O25" s="50">
        <f t="shared" ref="O25:Y25" si="65">+(C25-C26)*100/C26</f>
        <v>-9.6654935997419607</v>
      </c>
      <c r="P25" s="50">
        <f t="shared" si="65"/>
        <v>-23.397283140645097</v>
      </c>
      <c r="Q25" s="50">
        <f t="shared" si="65"/>
        <v>-5.2231418047969358</v>
      </c>
      <c r="R25" s="50">
        <f t="shared" si="65"/>
        <v>-8.7909059334939634</v>
      </c>
      <c r="S25" s="50">
        <f t="shared" si="65"/>
        <v>11.3988572856475</v>
      </c>
      <c r="T25" s="50">
        <f t="shared" si="65"/>
        <v>50.166175948251308</v>
      </c>
      <c r="U25" s="50">
        <f t="shared" si="65"/>
        <v>1.8778708465184493</v>
      </c>
      <c r="V25" s="50">
        <f t="shared" si="65"/>
        <v>-7.0275783746698561</v>
      </c>
      <c r="W25" s="50">
        <f t="shared" si="65"/>
        <v>-8.7197889753725253</v>
      </c>
      <c r="X25" s="50">
        <f t="shared" si="65"/>
        <v>26.961843173322297</v>
      </c>
      <c r="Y25" s="50">
        <f t="shared" si="65"/>
        <v>91.756753791594335</v>
      </c>
      <c r="Z25" s="14" t="str">
        <f t="shared" si="37"/>
        <v>หนองหิน,รพช.</v>
      </c>
      <c r="AA25" s="15">
        <f t="shared" si="38"/>
        <v>-9.6654935997419603E-2</v>
      </c>
      <c r="AB25" s="15">
        <f t="shared" si="39"/>
        <v>-0.23397283140645098</v>
      </c>
      <c r="AC25" s="15">
        <f t="shared" si="40"/>
        <v>-5.2231418047969359E-2</v>
      </c>
      <c r="AD25" s="15">
        <f t="shared" si="41"/>
        <v>-8.7909059334939629E-2</v>
      </c>
      <c r="AE25" s="15">
        <f t="shared" si="42"/>
        <v>0.113988572856475</v>
      </c>
      <c r="AF25" s="15">
        <f t="shared" si="43"/>
        <v>0.50166175948251313</v>
      </c>
      <c r="AG25" s="15">
        <f t="shared" si="44"/>
        <v>1.8778708465184493E-2</v>
      </c>
      <c r="AH25" s="15">
        <f t="shared" si="45"/>
        <v>-7.0275783746698559E-2</v>
      </c>
      <c r="AI25" s="15">
        <f t="shared" si="46"/>
        <v>-8.719788975372525E-2</v>
      </c>
      <c r="AJ25" s="15">
        <f t="shared" si="47"/>
        <v>0.26961843173322297</v>
      </c>
      <c r="AK25" s="15">
        <f t="shared" si="48"/>
        <v>0.91756753791594337</v>
      </c>
      <c r="AL25" s="14" t="str">
        <f t="shared" si="49"/>
        <v>หนองหิน,รพช.</v>
      </c>
      <c r="AM25" s="17" t="str">
        <f>+IF(AND(C25&lt;C28),"OK","Not OK")</f>
        <v>OK</v>
      </c>
      <c r="AN25" s="17" t="str">
        <f t="shared" ref="AN25:AW25" si="66">+IF(AND(D25&lt;D28),"OK","Not OK")</f>
        <v>OK</v>
      </c>
      <c r="AO25" s="17" t="str">
        <f t="shared" si="66"/>
        <v>OK</v>
      </c>
      <c r="AP25" s="17" t="str">
        <f t="shared" si="66"/>
        <v>OK</v>
      </c>
      <c r="AQ25" s="17" t="str">
        <f t="shared" si="66"/>
        <v>Not OK</v>
      </c>
      <c r="AR25" s="17" t="str">
        <f t="shared" si="66"/>
        <v>Not OK</v>
      </c>
      <c r="AS25" s="17" t="str">
        <f t="shared" si="66"/>
        <v>OK</v>
      </c>
      <c r="AT25" s="17" t="str">
        <f t="shared" si="66"/>
        <v>OK</v>
      </c>
      <c r="AU25" s="17" t="str">
        <f t="shared" si="66"/>
        <v>OK</v>
      </c>
      <c r="AV25" s="17" t="str">
        <f t="shared" si="66"/>
        <v>OK</v>
      </c>
      <c r="AW25" s="17" t="str">
        <f t="shared" si="66"/>
        <v>OK</v>
      </c>
    </row>
    <row r="26" spans="1:50" ht="13.5" customHeight="1">
      <c r="B26" s="18" t="s">
        <v>144</v>
      </c>
      <c r="C26" s="19">
        <f>AVERAGE(C16:C25)</f>
        <v>10629.513507695909</v>
      </c>
      <c r="D26" s="19">
        <f t="shared" ref="D26:M26" si="67">AVERAGE(D16:D25)</f>
        <v>80.323744155715971</v>
      </c>
      <c r="E26" s="19">
        <f t="shared" si="67"/>
        <v>1454.5531292731393</v>
      </c>
      <c r="F26" s="19">
        <f t="shared" si="67"/>
        <v>670.54517649888601</v>
      </c>
      <c r="G26" s="19">
        <f t="shared" si="67"/>
        <v>710.09809503039151</v>
      </c>
      <c r="H26" s="19">
        <f t="shared" si="67"/>
        <v>694.59046304716458</v>
      </c>
      <c r="I26" s="19">
        <f t="shared" si="67"/>
        <v>575.1972354401106</v>
      </c>
      <c r="J26" s="19">
        <f t="shared" si="67"/>
        <v>191.87965100081564</v>
      </c>
      <c r="K26" s="19">
        <f t="shared" si="67"/>
        <v>390.06368546418963</v>
      </c>
      <c r="L26" s="19">
        <f t="shared" si="67"/>
        <v>89.194572106336651</v>
      </c>
      <c r="M26" s="19">
        <f t="shared" si="67"/>
        <v>279.50347461986149</v>
      </c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L26" s="49"/>
      <c r="AM26" s="49"/>
      <c r="AN26" s="49"/>
      <c r="AO26" s="49"/>
      <c r="AP26" s="49"/>
      <c r="AQ26" s="49"/>
      <c r="AR26" s="49"/>
      <c r="AS26" s="49"/>
      <c r="AX26" s="49"/>
    </row>
    <row r="27" spans="1:50" ht="13.2" customHeight="1">
      <c r="B27" s="20" t="s">
        <v>268</v>
      </c>
      <c r="C27" s="21">
        <f>STDEV(C16:C25)</f>
        <v>1569.957719249162</v>
      </c>
      <c r="D27" s="21">
        <f t="shared" ref="D27:M27" si="68">STDEV(D16:D25)</f>
        <v>38.376933175116477</v>
      </c>
      <c r="E27" s="21">
        <f t="shared" si="68"/>
        <v>307.75712002814385</v>
      </c>
      <c r="F27" s="21">
        <f t="shared" si="68"/>
        <v>158.72348797986737</v>
      </c>
      <c r="G27" s="21">
        <f t="shared" si="68"/>
        <v>54.176159183663245</v>
      </c>
      <c r="H27" s="21">
        <f t="shared" si="68"/>
        <v>206.54403897550782</v>
      </c>
      <c r="I27" s="21">
        <f t="shared" si="68"/>
        <v>187.85839889121652</v>
      </c>
      <c r="J27" s="21">
        <f t="shared" si="68"/>
        <v>100.34208407133842</v>
      </c>
      <c r="K27" s="21">
        <f t="shared" si="68"/>
        <v>73.242157003910819</v>
      </c>
      <c r="L27" s="21">
        <f t="shared" si="68"/>
        <v>86.763959606316192</v>
      </c>
      <c r="M27" s="21">
        <f t="shared" si="68"/>
        <v>309.31293273920949</v>
      </c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L27" s="49"/>
      <c r="AM27" s="49"/>
      <c r="AN27" s="49"/>
      <c r="AO27" s="49"/>
      <c r="AP27" s="49"/>
      <c r="AQ27" s="49"/>
      <c r="AR27" s="49"/>
      <c r="AS27" s="49"/>
      <c r="AX27" s="49"/>
    </row>
    <row r="28" spans="1:50" ht="13.2" customHeight="1">
      <c r="B28" s="20" t="s">
        <v>269</v>
      </c>
      <c r="C28" s="21">
        <f>+C26+C27</f>
        <v>12199.47122694507</v>
      </c>
      <c r="D28" s="21">
        <f t="shared" ref="D28:M28" si="69">+D26+D27</f>
        <v>118.70067733083245</v>
      </c>
      <c r="E28" s="21">
        <f t="shared" si="69"/>
        <v>1762.3102493012832</v>
      </c>
      <c r="F28" s="21">
        <f t="shared" si="69"/>
        <v>829.26866447875341</v>
      </c>
      <c r="G28" s="21">
        <f t="shared" si="69"/>
        <v>764.27425421405474</v>
      </c>
      <c r="H28" s="21">
        <f t="shared" si="69"/>
        <v>901.13450202267245</v>
      </c>
      <c r="I28" s="21">
        <f t="shared" si="69"/>
        <v>763.05563433132716</v>
      </c>
      <c r="J28" s="21">
        <f t="shared" si="69"/>
        <v>292.22173507215405</v>
      </c>
      <c r="K28" s="21">
        <f t="shared" si="69"/>
        <v>463.30584246810042</v>
      </c>
      <c r="L28" s="21">
        <f t="shared" si="69"/>
        <v>175.95853171265284</v>
      </c>
      <c r="M28" s="21">
        <f t="shared" si="69"/>
        <v>588.81640735907104</v>
      </c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L28" s="49"/>
      <c r="AM28" s="49"/>
      <c r="AN28" s="49"/>
      <c r="AO28" s="49"/>
      <c r="AP28" s="49"/>
      <c r="AQ28" s="49"/>
      <c r="AR28" s="49"/>
      <c r="AS28" s="49"/>
      <c r="AX28" s="49"/>
    </row>
    <row r="29" spans="1:50" ht="13.5" customHeight="1">
      <c r="B29" s="390" t="s">
        <v>147</v>
      </c>
      <c r="C29" s="402" t="s">
        <v>248</v>
      </c>
      <c r="D29" s="403"/>
      <c r="E29" s="403"/>
      <c r="F29" s="403"/>
      <c r="G29" s="403"/>
      <c r="H29" s="403"/>
      <c r="I29" s="403"/>
      <c r="J29" s="403"/>
      <c r="K29" s="403"/>
      <c r="L29" s="403"/>
      <c r="M29" s="404"/>
      <c r="N29" s="390" t="s">
        <v>147</v>
      </c>
      <c r="O29" s="402" t="s">
        <v>731</v>
      </c>
      <c r="P29" s="403"/>
      <c r="Q29" s="403"/>
      <c r="R29" s="403"/>
      <c r="S29" s="403"/>
      <c r="T29" s="403"/>
      <c r="U29" s="403"/>
      <c r="V29" s="403"/>
      <c r="W29" s="403"/>
      <c r="X29" s="403"/>
      <c r="Y29" s="404"/>
      <c r="Z29" s="390" t="s">
        <v>147</v>
      </c>
      <c r="AA29" s="402" t="s">
        <v>731</v>
      </c>
      <c r="AB29" s="403"/>
      <c r="AC29" s="403"/>
      <c r="AD29" s="403"/>
      <c r="AE29" s="403"/>
      <c r="AF29" s="403"/>
      <c r="AG29" s="403"/>
      <c r="AH29" s="403"/>
      <c r="AI29" s="403"/>
      <c r="AJ29" s="403"/>
      <c r="AK29" s="404"/>
      <c r="AL29" s="390" t="s">
        <v>147</v>
      </c>
      <c r="AM29" s="402" t="s">
        <v>732</v>
      </c>
      <c r="AN29" s="403"/>
      <c r="AO29" s="403"/>
      <c r="AP29" s="403"/>
      <c r="AQ29" s="403"/>
      <c r="AR29" s="403"/>
      <c r="AS29" s="403"/>
      <c r="AT29" s="403"/>
      <c r="AU29" s="403"/>
      <c r="AV29" s="403"/>
      <c r="AW29" s="404"/>
    </row>
    <row r="30" spans="1:50" ht="13.5" customHeight="1">
      <c r="B30" s="390"/>
      <c r="C30" s="38" t="s">
        <v>5</v>
      </c>
      <c r="D30" s="38" t="s">
        <v>8</v>
      </c>
      <c r="E30" s="38" t="s">
        <v>11</v>
      </c>
      <c r="F30" s="38" t="s">
        <v>17</v>
      </c>
      <c r="G30" s="38" t="s">
        <v>20</v>
      </c>
      <c r="H30" s="38" t="s">
        <v>23</v>
      </c>
      <c r="I30" s="38" t="s">
        <v>26</v>
      </c>
      <c r="J30" s="38" t="s">
        <v>29</v>
      </c>
      <c r="K30" s="38" t="s">
        <v>32</v>
      </c>
      <c r="L30" s="38" t="s">
        <v>35</v>
      </c>
      <c r="M30" s="38" t="s">
        <v>38</v>
      </c>
      <c r="N30" s="390"/>
      <c r="O30" s="38" t="s">
        <v>5</v>
      </c>
      <c r="P30" s="38" t="s">
        <v>8</v>
      </c>
      <c r="Q30" s="38" t="s">
        <v>11</v>
      </c>
      <c r="R30" s="38" t="s">
        <v>17</v>
      </c>
      <c r="S30" s="38" t="s">
        <v>20</v>
      </c>
      <c r="T30" s="38" t="s">
        <v>23</v>
      </c>
      <c r="U30" s="38" t="s">
        <v>26</v>
      </c>
      <c r="V30" s="38" t="s">
        <v>29</v>
      </c>
      <c r="W30" s="38" t="s">
        <v>32</v>
      </c>
      <c r="X30" s="38" t="s">
        <v>35</v>
      </c>
      <c r="Y30" s="38" t="s">
        <v>38</v>
      </c>
      <c r="Z30" s="390"/>
      <c r="AA30" s="38" t="s">
        <v>5</v>
      </c>
      <c r="AB30" s="38" t="s">
        <v>8</v>
      </c>
      <c r="AC30" s="38" t="s">
        <v>11</v>
      </c>
      <c r="AD30" s="38" t="s">
        <v>17</v>
      </c>
      <c r="AE30" s="38" t="s">
        <v>20</v>
      </c>
      <c r="AF30" s="38" t="s">
        <v>23</v>
      </c>
      <c r="AG30" s="38" t="s">
        <v>26</v>
      </c>
      <c r="AH30" s="38" t="s">
        <v>29</v>
      </c>
      <c r="AI30" s="38" t="s">
        <v>32</v>
      </c>
      <c r="AJ30" s="38" t="s">
        <v>35</v>
      </c>
      <c r="AK30" s="38" t="s">
        <v>38</v>
      </c>
      <c r="AL30" s="390"/>
      <c r="AM30" s="12" t="s">
        <v>5</v>
      </c>
      <c r="AN30" s="13" t="s">
        <v>8</v>
      </c>
      <c r="AO30" s="12" t="s">
        <v>11</v>
      </c>
      <c r="AP30" s="12" t="s">
        <v>17</v>
      </c>
      <c r="AQ30" s="12" t="s">
        <v>20</v>
      </c>
      <c r="AR30" s="12" t="s">
        <v>23</v>
      </c>
      <c r="AS30" s="12" t="s">
        <v>26</v>
      </c>
      <c r="AT30" s="38" t="s">
        <v>29</v>
      </c>
      <c r="AU30" s="38" t="s">
        <v>32</v>
      </c>
      <c r="AV30" s="38" t="s">
        <v>35</v>
      </c>
      <c r="AW30" s="38" t="s">
        <v>38</v>
      </c>
    </row>
    <row r="31" spans="1:50" ht="13.5" customHeight="1">
      <c r="A31" s="297" t="str">
        <f>+'8.คำนวณ'!E20</f>
        <v>อุดรธานี</v>
      </c>
      <c r="B31" s="14" t="str">
        <f>+'8.คำนวณ'!G20</f>
        <v>ทุ่งฝน,รพช.</v>
      </c>
      <c r="C31" s="330">
        <f>+'8.คำนวณ'!Y20</f>
        <v>11517.931505064893</v>
      </c>
      <c r="D31" s="330">
        <f>+'8.คำนวณ'!Z20</f>
        <v>95.816933809914104</v>
      </c>
      <c r="E31" s="330">
        <f>+'8.คำนวณ'!AA20</f>
        <v>1514.7426921534895</v>
      </c>
      <c r="F31" s="330">
        <f>+'8.คำนวณ'!AB20</f>
        <v>684.70946491654297</v>
      </c>
      <c r="G31" s="330">
        <f>+'8.คำนวณ'!AC20</f>
        <v>704.11994862491201</v>
      </c>
      <c r="H31" s="330">
        <f>+'8.คำนวณ'!AD20</f>
        <v>912.69177110217925</v>
      </c>
      <c r="I31" s="330">
        <f>+'8.คำนวณ'!AE20</f>
        <v>240.3017377765452</v>
      </c>
      <c r="J31" s="330">
        <f>+'8.คำนวณ'!AF20</f>
        <v>238.20408030442667</v>
      </c>
      <c r="K31" s="330">
        <f>+'8.คำนวณ'!AG20</f>
        <v>487.89671264713223</v>
      </c>
      <c r="L31" s="330">
        <f>+'8.คำนวณ'!AH20</f>
        <v>109.165899510158</v>
      </c>
      <c r="M31" s="330">
        <f>+'8.คำนวณ'!AI20</f>
        <v>120.70933426754289</v>
      </c>
      <c r="N31" s="14" t="str">
        <f>+B31</f>
        <v>ทุ่งฝน,รพช.</v>
      </c>
      <c r="O31" s="50">
        <f t="shared" ref="O31:Y31" si="70">+(C31-C44)*100/C44</f>
        <v>9.695512697317751</v>
      </c>
      <c r="P31" s="50">
        <f t="shared" si="70"/>
        <v>4.3593336924937649</v>
      </c>
      <c r="Q31" s="50">
        <f t="shared" si="70"/>
        <v>9.7486339757968707</v>
      </c>
      <c r="R31" s="50">
        <f t="shared" si="70"/>
        <v>-4.5867155968988786</v>
      </c>
      <c r="S31" s="50">
        <f t="shared" si="70"/>
        <v>6.8330283633306976</v>
      </c>
      <c r="T31" s="50">
        <f t="shared" si="70"/>
        <v>18.322803783246048</v>
      </c>
      <c r="U31" s="50">
        <f t="shared" si="70"/>
        <v>-73.477753713758403</v>
      </c>
      <c r="V31" s="50">
        <f t="shared" si="70"/>
        <v>17.709320316351128</v>
      </c>
      <c r="W31" s="50">
        <f t="shared" si="70"/>
        <v>13.116284025450566</v>
      </c>
      <c r="X31" s="50">
        <f t="shared" si="70"/>
        <v>108.93043398080768</v>
      </c>
      <c r="Y31" s="50">
        <f t="shared" si="70"/>
        <v>-75.841134928297649</v>
      </c>
      <c r="Z31" s="14" t="str">
        <f>+N31</f>
        <v>ทุ่งฝน,รพช.</v>
      </c>
      <c r="AA31" s="15">
        <f t="shared" ref="AA31:AK31" si="71">+O31/100</f>
        <v>9.6955126973177513E-2</v>
      </c>
      <c r="AB31" s="15">
        <f t="shared" si="71"/>
        <v>4.3593336924937651E-2</v>
      </c>
      <c r="AC31" s="15">
        <f t="shared" si="71"/>
        <v>9.7486339757968707E-2</v>
      </c>
      <c r="AD31" s="15">
        <f t="shared" si="71"/>
        <v>-4.5867155968988785E-2</v>
      </c>
      <c r="AE31" s="15">
        <f t="shared" si="71"/>
        <v>6.8330283633306982E-2</v>
      </c>
      <c r="AF31" s="15">
        <f t="shared" si="71"/>
        <v>0.18322803783246047</v>
      </c>
      <c r="AG31" s="15">
        <f t="shared" si="71"/>
        <v>-0.73477753713758398</v>
      </c>
      <c r="AH31" s="15">
        <f t="shared" si="71"/>
        <v>0.17709320316351129</v>
      </c>
      <c r="AI31" s="15">
        <f t="shared" si="71"/>
        <v>0.13116284025450567</v>
      </c>
      <c r="AJ31" s="15">
        <f t="shared" si="71"/>
        <v>1.0893043398080768</v>
      </c>
      <c r="AK31" s="15">
        <f t="shared" si="71"/>
        <v>-0.75841134928297649</v>
      </c>
      <c r="AL31" s="14" t="str">
        <f>+Z31</f>
        <v>ทุ่งฝน,รพช.</v>
      </c>
      <c r="AM31" s="17" t="str">
        <f>+IF(AND(C31&lt;C46),"OK","Not OK")</f>
        <v>OK</v>
      </c>
      <c r="AN31" s="17" t="str">
        <f t="shared" ref="AN31:AW31" si="72">+IF(AND(D31&lt;D46),"OK","Not OK")</f>
        <v>OK</v>
      </c>
      <c r="AO31" s="17" t="str">
        <f t="shared" si="72"/>
        <v>OK</v>
      </c>
      <c r="AP31" s="17" t="str">
        <f t="shared" si="72"/>
        <v>OK</v>
      </c>
      <c r="AQ31" s="17" t="str">
        <f t="shared" si="72"/>
        <v>OK</v>
      </c>
      <c r="AR31" s="17" t="str">
        <f t="shared" si="72"/>
        <v>OK</v>
      </c>
      <c r="AS31" s="17" t="str">
        <f t="shared" si="72"/>
        <v>OK</v>
      </c>
      <c r="AT31" s="17" t="str">
        <f t="shared" si="72"/>
        <v>OK</v>
      </c>
      <c r="AU31" s="17" t="str">
        <f t="shared" si="72"/>
        <v>OK</v>
      </c>
      <c r="AV31" s="17" t="str">
        <f t="shared" si="72"/>
        <v>Not OK</v>
      </c>
      <c r="AW31" s="17" t="str">
        <f t="shared" si="72"/>
        <v>OK</v>
      </c>
    </row>
    <row r="32" spans="1:50" ht="13.5" customHeight="1">
      <c r="A32" s="297" t="str">
        <f>+'8.คำนวณ'!E21</f>
        <v>อุดรธานี</v>
      </c>
      <c r="B32" s="14" t="str">
        <f>+'8.คำนวณ'!G21</f>
        <v>ไชยวาน,รพช.</v>
      </c>
      <c r="C32" s="330">
        <f>+'8.คำนวณ'!Y21</f>
        <v>11339.652316703276</v>
      </c>
      <c r="D32" s="330">
        <f>+'8.คำนวณ'!Z21</f>
        <v>92.423793008591417</v>
      </c>
      <c r="E32" s="330">
        <f>+'8.คำนวณ'!AA21</f>
        <v>1193.4140437069775</v>
      </c>
      <c r="F32" s="330">
        <f>+'8.คำนวณ'!AB21</f>
        <v>658.82770802374273</v>
      </c>
      <c r="G32" s="330">
        <f>+'8.คำนวณ'!AC21</f>
        <v>980.35438756853932</v>
      </c>
      <c r="H32" s="330">
        <f>+'8.คำนวณ'!AD21</f>
        <v>562.86583755073184</v>
      </c>
      <c r="I32" s="330">
        <f>+'8.คำนวณ'!AE21</f>
        <v>679.08112780496106</v>
      </c>
      <c r="J32" s="330">
        <f>+'8.คำนวณ'!AF21</f>
        <v>126.17382178712246</v>
      </c>
      <c r="K32" s="330">
        <f>+'8.คำนวณ'!AG21</f>
        <v>319.4160596453296</v>
      </c>
      <c r="L32" s="330">
        <f>+'8.คำนวณ'!AH21</f>
        <v>197.51391196525751</v>
      </c>
      <c r="M32" s="330">
        <f>+'8.คำนวณ'!AI21</f>
        <v>317.99054469877842</v>
      </c>
      <c r="N32" s="14" t="str">
        <f t="shared" ref="N32:N43" si="73">+B32</f>
        <v>ไชยวาน,รพช.</v>
      </c>
      <c r="O32" s="50">
        <f>+(C32-C44)*100/C44</f>
        <v>7.9976013178318111</v>
      </c>
      <c r="P32" s="50">
        <f t="shared" ref="P32:Y32" si="74">+(D32-D44)*100/D44</f>
        <v>0.66368304838798431</v>
      </c>
      <c r="Q32" s="50">
        <f t="shared" si="74"/>
        <v>-13.532798842444647</v>
      </c>
      <c r="R32" s="50">
        <f t="shared" si="74"/>
        <v>-8.1933013939356805</v>
      </c>
      <c r="S32" s="50">
        <f t="shared" si="74"/>
        <v>48.744866975808222</v>
      </c>
      <c r="T32" s="50">
        <f t="shared" si="74"/>
        <v>-27.029183168397836</v>
      </c>
      <c r="U32" s="50">
        <f t="shared" si="74"/>
        <v>-25.049410434434925</v>
      </c>
      <c r="V32" s="50">
        <f t="shared" si="74"/>
        <v>-37.650795967483681</v>
      </c>
      <c r="W32" s="50">
        <f t="shared" si="74"/>
        <v>-25.945068313540862</v>
      </c>
      <c r="X32" s="50">
        <f t="shared" si="74"/>
        <v>278.01792986012435</v>
      </c>
      <c r="Y32" s="50">
        <f t="shared" si="74"/>
        <v>-36.35711181682337</v>
      </c>
      <c r="Z32" s="14" t="str">
        <f t="shared" ref="Z32:Z43" si="75">+N32</f>
        <v>ไชยวาน,รพช.</v>
      </c>
      <c r="AA32" s="15">
        <f t="shared" ref="AA32:AA43" si="76">+O32/100</f>
        <v>7.9976013178318109E-2</v>
      </c>
      <c r="AB32" s="15">
        <f t="shared" ref="AB32:AB43" si="77">+P32/100</f>
        <v>6.6368304838798431E-3</v>
      </c>
      <c r="AC32" s="15">
        <f t="shared" ref="AC32:AC43" si="78">+Q32/100</f>
        <v>-0.13532798842444646</v>
      </c>
      <c r="AD32" s="15">
        <f t="shared" ref="AD32:AD43" si="79">+R32/100</f>
        <v>-8.19330139393568E-2</v>
      </c>
      <c r="AE32" s="15">
        <f t="shared" ref="AE32:AE43" si="80">+S32/100</f>
        <v>0.48744866975808221</v>
      </c>
      <c r="AF32" s="15">
        <f t="shared" ref="AF32:AF43" si="81">+T32/100</f>
        <v>-0.27029183168397836</v>
      </c>
      <c r="AG32" s="15">
        <f t="shared" ref="AG32:AG43" si="82">+U32/100</f>
        <v>-0.25049410434434927</v>
      </c>
      <c r="AH32" s="15">
        <f t="shared" ref="AH32:AH43" si="83">+V32/100</f>
        <v>-0.3765079596748368</v>
      </c>
      <c r="AI32" s="15">
        <f t="shared" ref="AI32:AI43" si="84">+W32/100</f>
        <v>-0.25945068313540864</v>
      </c>
      <c r="AJ32" s="15">
        <f t="shared" ref="AJ32:AJ43" si="85">+X32/100</f>
        <v>2.7801792986012437</v>
      </c>
      <c r="AK32" s="15">
        <f t="shared" ref="AK32:AK43" si="86">+Y32/100</f>
        <v>-0.36357111816823368</v>
      </c>
      <c r="AL32" s="14" t="str">
        <f t="shared" ref="AL32:AL43" si="87">+Z32</f>
        <v>ไชยวาน,รพช.</v>
      </c>
      <c r="AM32" s="17" t="str">
        <f>+IF(AND(C32&lt;C46),"OK","Not OK")</f>
        <v>OK</v>
      </c>
      <c r="AN32" s="17" t="str">
        <f t="shared" ref="AN32:AW32" si="88">+IF(AND(D32&lt;D46),"OK","Not OK")</f>
        <v>OK</v>
      </c>
      <c r="AO32" s="17" t="str">
        <f t="shared" si="88"/>
        <v>OK</v>
      </c>
      <c r="AP32" s="17" t="str">
        <f t="shared" si="88"/>
        <v>OK</v>
      </c>
      <c r="AQ32" s="17" t="str">
        <f t="shared" si="88"/>
        <v>Not OK</v>
      </c>
      <c r="AR32" s="17" t="str">
        <f t="shared" si="88"/>
        <v>OK</v>
      </c>
      <c r="AS32" s="17" t="str">
        <f t="shared" si="88"/>
        <v>OK</v>
      </c>
      <c r="AT32" s="17" t="str">
        <f t="shared" si="88"/>
        <v>OK</v>
      </c>
      <c r="AU32" s="17" t="str">
        <f t="shared" si="88"/>
        <v>OK</v>
      </c>
      <c r="AV32" s="17" t="str">
        <f t="shared" si="88"/>
        <v>Not OK</v>
      </c>
      <c r="AW32" s="17" t="str">
        <f t="shared" si="88"/>
        <v>OK</v>
      </c>
    </row>
    <row r="33" spans="1:49" ht="13.5" customHeight="1">
      <c r="A33" s="297" t="str">
        <f>+'8.คำนวณ'!E22</f>
        <v>อุดรธานี</v>
      </c>
      <c r="B33" s="14" t="str">
        <f>+'8.คำนวณ'!G22</f>
        <v>สร้างคอม,รพช.</v>
      </c>
      <c r="C33" s="330">
        <f>+'8.คำนวณ'!Y22</f>
        <v>9140.9654967624319</v>
      </c>
      <c r="D33" s="330">
        <f>+'8.คำนวณ'!Z22</f>
        <v>48.067439910011132</v>
      </c>
      <c r="E33" s="330">
        <f>+'8.คำนวณ'!AA22</f>
        <v>1172.9220322453718</v>
      </c>
      <c r="F33" s="330">
        <f>+'8.คำนวณ'!AB22</f>
        <v>855.05797105383692</v>
      </c>
      <c r="G33" s="330">
        <f>+'8.คำนวณ'!AC22</f>
        <v>233.16343553959786</v>
      </c>
      <c r="H33" s="330">
        <f>+'8.คำนวณ'!AD22</f>
        <v>620.52581989962493</v>
      </c>
      <c r="I33" s="330">
        <f>+'8.คำนวณ'!AE22</f>
        <v>945.40758647088171</v>
      </c>
      <c r="J33" s="330">
        <f>+'8.คำนวณ'!AF22</f>
        <v>139.2885989829623</v>
      </c>
      <c r="K33" s="330">
        <f>+'8.คำนวณ'!AG22</f>
        <v>490.09442850554478</v>
      </c>
      <c r="L33" s="330">
        <f>+'8.คำนวณ'!AH22</f>
        <v>29.50569840060248</v>
      </c>
      <c r="M33" s="330">
        <f>+'8.คำนวณ'!AI22</f>
        <v>138.05198121782632</v>
      </c>
      <c r="N33" s="14" t="str">
        <f t="shared" si="73"/>
        <v>สร้างคอม,รพช.</v>
      </c>
      <c r="O33" s="50">
        <f>+(C33-C44)*100/C44</f>
        <v>-12.942450102702065</v>
      </c>
      <c r="P33" s="50">
        <f t="shared" ref="P33:Y33" si="89">+(D33-D44)*100/D44</f>
        <v>-47.647187173988726</v>
      </c>
      <c r="Q33" s="50">
        <f t="shared" si="89"/>
        <v>-15.017519829697118</v>
      </c>
      <c r="R33" s="50">
        <f t="shared" si="89"/>
        <v>19.151105035830554</v>
      </c>
      <c r="S33" s="50">
        <f t="shared" si="89"/>
        <v>-64.623135630598469</v>
      </c>
      <c r="T33" s="50">
        <f t="shared" si="89"/>
        <v>-19.554051920775681</v>
      </c>
      <c r="U33" s="50">
        <f t="shared" si="89"/>
        <v>4.3451998361260635</v>
      </c>
      <c r="V33" s="50">
        <f t="shared" si="89"/>
        <v>-31.170086200254726</v>
      </c>
      <c r="W33" s="50">
        <f t="shared" si="89"/>
        <v>13.62581287613423</v>
      </c>
      <c r="X33" s="50">
        <f t="shared" si="89"/>
        <v>-43.52963334332189</v>
      </c>
      <c r="Y33" s="50">
        <f t="shared" si="89"/>
        <v>-72.370163356791565</v>
      </c>
      <c r="Z33" s="14" t="str">
        <f t="shared" si="75"/>
        <v>สร้างคอม,รพช.</v>
      </c>
      <c r="AA33" s="15">
        <f t="shared" si="76"/>
        <v>-0.12942450102702063</v>
      </c>
      <c r="AB33" s="15">
        <f t="shared" si="77"/>
        <v>-0.47647187173988725</v>
      </c>
      <c r="AC33" s="15">
        <f t="shared" si="78"/>
        <v>-0.15017519829697118</v>
      </c>
      <c r="AD33" s="15">
        <f t="shared" si="79"/>
        <v>0.19151105035830554</v>
      </c>
      <c r="AE33" s="15">
        <f t="shared" si="80"/>
        <v>-0.64623135630598472</v>
      </c>
      <c r="AF33" s="15">
        <f t="shared" si="81"/>
        <v>-0.19554051920775681</v>
      </c>
      <c r="AG33" s="15">
        <f t="shared" si="82"/>
        <v>4.3451998361260638E-2</v>
      </c>
      <c r="AH33" s="15">
        <f t="shared" si="83"/>
        <v>-0.31170086200254726</v>
      </c>
      <c r="AI33" s="15">
        <f t="shared" si="84"/>
        <v>0.1362581287613423</v>
      </c>
      <c r="AJ33" s="15">
        <f t="shared" si="85"/>
        <v>-0.43529633343321888</v>
      </c>
      <c r="AK33" s="15">
        <f t="shared" si="86"/>
        <v>-0.72370163356791561</v>
      </c>
      <c r="AL33" s="14" t="str">
        <f t="shared" si="87"/>
        <v>สร้างคอม,รพช.</v>
      </c>
      <c r="AM33" s="17" t="str">
        <f>+IF(AND(C33&lt;C46),"OK","Not OK")</f>
        <v>OK</v>
      </c>
      <c r="AN33" s="17" t="str">
        <f t="shared" ref="AN33:AW33" si="90">+IF(AND(D33&lt;D46),"OK","Not OK")</f>
        <v>OK</v>
      </c>
      <c r="AO33" s="17" t="str">
        <f t="shared" si="90"/>
        <v>OK</v>
      </c>
      <c r="AP33" s="17" t="str">
        <f t="shared" si="90"/>
        <v>OK</v>
      </c>
      <c r="AQ33" s="17" t="str">
        <f t="shared" si="90"/>
        <v>OK</v>
      </c>
      <c r="AR33" s="17" t="str">
        <f t="shared" si="90"/>
        <v>OK</v>
      </c>
      <c r="AS33" s="17" t="str">
        <f t="shared" si="90"/>
        <v>OK</v>
      </c>
      <c r="AT33" s="17" t="str">
        <f t="shared" si="90"/>
        <v>OK</v>
      </c>
      <c r="AU33" s="17" t="str">
        <f t="shared" si="90"/>
        <v>OK</v>
      </c>
      <c r="AV33" s="17" t="str">
        <f t="shared" si="90"/>
        <v>OK</v>
      </c>
      <c r="AW33" s="17" t="str">
        <f t="shared" si="90"/>
        <v>OK</v>
      </c>
    </row>
    <row r="34" spans="1:49" ht="13.5" customHeight="1">
      <c r="A34" s="297" t="str">
        <f>+'8.คำนวณ'!E23</f>
        <v>อุดรธานี</v>
      </c>
      <c r="B34" s="14" t="str">
        <f>+'8.คำนวณ'!G23</f>
        <v>พิบูลย์รักษ์,รพช.</v>
      </c>
      <c r="C34" s="330">
        <f>+'8.คำนวณ'!Y23</f>
        <v>10143.665736795947</v>
      </c>
      <c r="D34" s="330">
        <f>+'8.คำนวณ'!Z23</f>
        <v>54.046988976904579</v>
      </c>
      <c r="E34" s="330">
        <f>+'8.คำนวณ'!AA23</f>
        <v>1197.0204254300393</v>
      </c>
      <c r="F34" s="330">
        <f>+'8.คำนวณ'!AB23</f>
        <v>497.60036952614564</v>
      </c>
      <c r="G34" s="330">
        <f>+'8.คำนวณ'!AC23</f>
        <v>558.90735736641284</v>
      </c>
      <c r="H34" s="330">
        <f>+'8.คำนวณ'!AD23</f>
        <v>668.47317320533693</v>
      </c>
      <c r="I34" s="330">
        <f>+'8.คำนวณ'!AE23</f>
        <v>456.04857011099239</v>
      </c>
      <c r="J34" s="330">
        <f>+'8.คำนวณ'!AF23</f>
        <v>90.468050283303683</v>
      </c>
      <c r="K34" s="330">
        <f>+'8.คำนวณ'!AG23</f>
        <v>424.58841680404089</v>
      </c>
      <c r="L34" s="330">
        <f>+'8.คำนวณ'!AH23</f>
        <v>14.858301118691035</v>
      </c>
      <c r="M34" s="330">
        <f>+'8.คำนวณ'!AI23</f>
        <v>329.44576431868057</v>
      </c>
      <c r="N34" s="14" t="str">
        <f t="shared" si="73"/>
        <v>พิบูลย์รักษ์,รพช.</v>
      </c>
      <c r="O34" s="50">
        <f>+(C34-C44)*100/C44</f>
        <v>-3.3928433122959696</v>
      </c>
      <c r="P34" s="50">
        <f t="shared" ref="P34:Y34" si="91">+(D34-D44)*100/D44</f>
        <v>-41.134541323302933</v>
      </c>
      <c r="Q34" s="50">
        <f t="shared" si="91"/>
        <v>-13.271503330176083</v>
      </c>
      <c r="R34" s="50">
        <f t="shared" si="91"/>
        <v>-30.660100364651377</v>
      </c>
      <c r="S34" s="50">
        <f t="shared" si="91"/>
        <v>-15.199440551842878</v>
      </c>
      <c r="T34" s="50">
        <f t="shared" si="91"/>
        <v>-13.338081253847657</v>
      </c>
      <c r="U34" s="50">
        <f t="shared" si="91"/>
        <v>-49.665647003270905</v>
      </c>
      <c r="V34" s="50">
        <f t="shared" si="91"/>
        <v>-55.294918980465262</v>
      </c>
      <c r="W34" s="50">
        <f t="shared" si="91"/>
        <v>-1.5614110442714073</v>
      </c>
      <c r="X34" s="50">
        <f t="shared" si="91"/>
        <v>-71.562994351942521</v>
      </c>
      <c r="Y34" s="50">
        <f t="shared" si="91"/>
        <v>-34.064454775483483</v>
      </c>
      <c r="Z34" s="14" t="str">
        <f t="shared" si="75"/>
        <v>พิบูลย์รักษ์,รพช.</v>
      </c>
      <c r="AA34" s="15">
        <f t="shared" si="76"/>
        <v>-3.3928433122959699E-2</v>
      </c>
      <c r="AB34" s="15">
        <f t="shared" si="77"/>
        <v>-0.41134541323302931</v>
      </c>
      <c r="AC34" s="15">
        <f t="shared" si="78"/>
        <v>-0.13271503330176082</v>
      </c>
      <c r="AD34" s="15">
        <f t="shared" si="79"/>
        <v>-0.30660100364651377</v>
      </c>
      <c r="AE34" s="15">
        <f t="shared" si="80"/>
        <v>-0.15199440551842877</v>
      </c>
      <c r="AF34" s="15">
        <f t="shared" si="81"/>
        <v>-0.13338081253847656</v>
      </c>
      <c r="AG34" s="15">
        <f t="shared" si="82"/>
        <v>-0.49665647003270907</v>
      </c>
      <c r="AH34" s="15">
        <f t="shared" si="83"/>
        <v>-0.55294918980465257</v>
      </c>
      <c r="AI34" s="15">
        <f t="shared" si="84"/>
        <v>-1.5614110442714072E-2</v>
      </c>
      <c r="AJ34" s="15">
        <f t="shared" si="85"/>
        <v>-0.71562994351942522</v>
      </c>
      <c r="AK34" s="15">
        <f t="shared" si="86"/>
        <v>-0.34064454775483483</v>
      </c>
      <c r="AL34" s="14" t="str">
        <f t="shared" si="87"/>
        <v>พิบูลย์รักษ์,รพช.</v>
      </c>
      <c r="AM34" s="17" t="str">
        <f>+IF(AND(C34&lt;C46),"OK","Not OK")</f>
        <v>OK</v>
      </c>
      <c r="AN34" s="17" t="str">
        <f t="shared" ref="AN34:AW34" si="92">+IF(AND(D34&lt;D46),"OK","Not OK")</f>
        <v>OK</v>
      </c>
      <c r="AO34" s="17" t="str">
        <f t="shared" si="92"/>
        <v>OK</v>
      </c>
      <c r="AP34" s="17" t="str">
        <f t="shared" si="92"/>
        <v>OK</v>
      </c>
      <c r="AQ34" s="17" t="str">
        <f t="shared" si="92"/>
        <v>OK</v>
      </c>
      <c r="AR34" s="17" t="str">
        <f t="shared" si="92"/>
        <v>OK</v>
      </c>
      <c r="AS34" s="17" t="str">
        <f t="shared" si="92"/>
        <v>OK</v>
      </c>
      <c r="AT34" s="17" t="str">
        <f t="shared" si="92"/>
        <v>OK</v>
      </c>
      <c r="AU34" s="17" t="str">
        <f t="shared" si="92"/>
        <v>OK</v>
      </c>
      <c r="AV34" s="17" t="str">
        <f t="shared" si="92"/>
        <v>OK</v>
      </c>
      <c r="AW34" s="17" t="str">
        <f t="shared" si="92"/>
        <v>OK</v>
      </c>
    </row>
    <row r="35" spans="1:49" ht="13.5" customHeight="1">
      <c r="A35" s="297" t="str">
        <f>+'8.คำนวณ'!E24</f>
        <v>เลย</v>
      </c>
      <c r="B35" s="14" t="str">
        <f>+'8.คำนวณ'!G24</f>
        <v>นาด้วง,รพช.</v>
      </c>
      <c r="C35" s="330">
        <f>+'8.คำนวณ'!Y24</f>
        <v>8594.0166447124939</v>
      </c>
      <c r="D35" s="330">
        <f>+'8.คำนวณ'!Z24</f>
        <v>173.26847334051652</v>
      </c>
      <c r="E35" s="330">
        <f>+'8.คำนวณ'!AA24</f>
        <v>1323.2611975973973</v>
      </c>
      <c r="F35" s="330">
        <f>+'8.คำนวณ'!AB24</f>
        <v>563.25975367686419</v>
      </c>
      <c r="G35" s="330">
        <f>+'8.คำนวณ'!AC24</f>
        <v>572.44359822879471</v>
      </c>
      <c r="H35" s="330">
        <f>+'8.คำนวณ'!AD24</f>
        <v>591.85118500344595</v>
      </c>
      <c r="I35" s="330">
        <f>+'8.คำนวณ'!AE24</f>
        <v>1384.4671041546321</v>
      </c>
      <c r="J35" s="330">
        <f>+'8.คำนวณ'!AF24</f>
        <v>151.37664891147165</v>
      </c>
      <c r="K35" s="330">
        <f>+'8.คำนวณ'!AG24</f>
        <v>335.72281064906116</v>
      </c>
      <c r="L35" s="330">
        <f>+'8.คำนวณ'!AH24</f>
        <v>65.329563547861937</v>
      </c>
      <c r="M35" s="330">
        <f>+'8.คำนวณ'!AI24</f>
        <v>842.38995926872167</v>
      </c>
      <c r="N35" s="14" t="str">
        <f t="shared" si="73"/>
        <v>นาด้วง,รพช.</v>
      </c>
      <c r="O35" s="50">
        <f>+(C35-C44)*100/C44</f>
        <v>-18.151530805990141</v>
      </c>
      <c r="P35" s="50">
        <f t="shared" ref="P35:Y35" si="93">+(D35-D44)*100/D44</f>
        <v>88.715936825991122</v>
      </c>
      <c r="Q35" s="50">
        <f t="shared" si="93"/>
        <v>-4.1248988479849693</v>
      </c>
      <c r="R35" s="50">
        <f t="shared" si="93"/>
        <v>-21.510559114380253</v>
      </c>
      <c r="S35" s="50">
        <f t="shared" si="93"/>
        <v>-13.145646156714795</v>
      </c>
      <c r="T35" s="50">
        <f t="shared" si="93"/>
        <v>-23.271476911119947</v>
      </c>
      <c r="U35" s="50">
        <f t="shared" si="93"/>
        <v>52.804460972037319</v>
      </c>
      <c r="V35" s="50">
        <f t="shared" si="93"/>
        <v>-25.196737048483243</v>
      </c>
      <c r="W35" s="50">
        <f t="shared" si="93"/>
        <v>-22.164433949225185</v>
      </c>
      <c r="X35" s="50">
        <f t="shared" si="93"/>
        <v>25.032946415299442</v>
      </c>
      <c r="Y35" s="50">
        <f t="shared" si="93"/>
        <v>68.596616717503053</v>
      </c>
      <c r="Z35" s="14" t="str">
        <f t="shared" si="75"/>
        <v>นาด้วง,รพช.</v>
      </c>
      <c r="AA35" s="15">
        <f t="shared" si="76"/>
        <v>-0.1815153080599014</v>
      </c>
      <c r="AB35" s="15">
        <f t="shared" si="77"/>
        <v>0.88715936825991126</v>
      </c>
      <c r="AC35" s="15">
        <f t="shared" si="78"/>
        <v>-4.1248988479849695E-2</v>
      </c>
      <c r="AD35" s="15">
        <f t="shared" si="79"/>
        <v>-0.21510559114380254</v>
      </c>
      <c r="AE35" s="15">
        <f t="shared" si="80"/>
        <v>-0.13145646156714796</v>
      </c>
      <c r="AF35" s="15">
        <f t="shared" si="81"/>
        <v>-0.23271476911119948</v>
      </c>
      <c r="AG35" s="15">
        <f t="shared" si="82"/>
        <v>0.52804460972037315</v>
      </c>
      <c r="AH35" s="15">
        <f t="shared" si="83"/>
        <v>-0.25196737048483242</v>
      </c>
      <c r="AI35" s="15">
        <f t="shared" si="84"/>
        <v>-0.22164433949225185</v>
      </c>
      <c r="AJ35" s="15">
        <f t="shared" si="85"/>
        <v>0.2503294641529944</v>
      </c>
      <c r="AK35" s="15">
        <f t="shared" si="86"/>
        <v>0.68596616717503056</v>
      </c>
      <c r="AL35" s="14" t="str">
        <f t="shared" si="87"/>
        <v>นาด้วง,รพช.</v>
      </c>
      <c r="AM35" s="17" t="str">
        <f>+IF(AND(C35&lt;C46),"OK","Not OK")</f>
        <v>OK</v>
      </c>
      <c r="AN35" s="17" t="str">
        <f t="shared" ref="AN35:AW35" si="94">+IF(AND(D35&lt;D46),"OK","Not OK")</f>
        <v>Not OK</v>
      </c>
      <c r="AO35" s="17" t="str">
        <f t="shared" si="94"/>
        <v>OK</v>
      </c>
      <c r="AP35" s="17" t="str">
        <f t="shared" si="94"/>
        <v>OK</v>
      </c>
      <c r="AQ35" s="17" t="str">
        <f t="shared" si="94"/>
        <v>OK</v>
      </c>
      <c r="AR35" s="17" t="str">
        <f t="shared" si="94"/>
        <v>OK</v>
      </c>
      <c r="AS35" s="17" t="str">
        <f t="shared" si="94"/>
        <v>OK</v>
      </c>
      <c r="AT35" s="17" t="str">
        <f t="shared" si="94"/>
        <v>OK</v>
      </c>
      <c r="AU35" s="17" t="str">
        <f t="shared" si="94"/>
        <v>OK</v>
      </c>
      <c r="AV35" s="17" t="str">
        <f t="shared" si="94"/>
        <v>OK</v>
      </c>
      <c r="AW35" s="17" t="str">
        <f t="shared" si="94"/>
        <v>OK</v>
      </c>
    </row>
    <row r="36" spans="1:49" ht="13.5" customHeight="1">
      <c r="A36" s="297" t="str">
        <f>+'8.คำนวณ'!E25</f>
        <v>เลย</v>
      </c>
      <c r="B36" s="14" t="str">
        <f>+'8.คำนวณ'!G25</f>
        <v>ภูเรือ,รพช.</v>
      </c>
      <c r="C36" s="330">
        <f>+'8.คำนวณ'!Y25</f>
        <v>10046.64343482305</v>
      </c>
      <c r="D36" s="330">
        <f>+'8.คำนวณ'!Z25</f>
        <v>88.478466949925718</v>
      </c>
      <c r="E36" s="330">
        <f>+'8.คำนวณ'!AA25</f>
        <v>1278.579233118709</v>
      </c>
      <c r="F36" s="330">
        <f>+'8.คำนวณ'!AB25</f>
        <v>468.8855803962324</v>
      </c>
      <c r="G36" s="330">
        <f>+'8.คำนวณ'!AC25</f>
        <v>455.52349077719589</v>
      </c>
      <c r="H36" s="330">
        <f>+'8.คำนวณ'!AD25</f>
        <v>836.27607236632275</v>
      </c>
      <c r="I36" s="330">
        <f>+'8.คำนวณ'!AE25</f>
        <v>389.87780654405219</v>
      </c>
      <c r="J36" s="330">
        <f>+'8.คำนวณ'!AF25</f>
        <v>131.63503056826411</v>
      </c>
      <c r="K36" s="330">
        <f>+'8.คำนวณ'!AG25</f>
        <v>302.56130964541035</v>
      </c>
      <c r="L36" s="330">
        <f>+'8.คำนวณ'!AH25</f>
        <v>50.492152113783078</v>
      </c>
      <c r="M36" s="330">
        <f>+'8.คำนวณ'!AI25</f>
        <v>566.71691332618229</v>
      </c>
      <c r="N36" s="14" t="str">
        <f t="shared" si="73"/>
        <v>ภูเรือ,รพช.</v>
      </c>
      <c r="O36" s="50">
        <f>+(C36-C44)*100/C44</f>
        <v>-4.3168730439635654</v>
      </c>
      <c r="P36" s="50">
        <f t="shared" ref="P36:Y36" si="95">+(D36-D44)*100/D44</f>
        <v>-3.6333820142323292</v>
      </c>
      <c r="Q36" s="50">
        <f t="shared" si="95"/>
        <v>-7.3622701786361677</v>
      </c>
      <c r="R36" s="50">
        <f t="shared" si="95"/>
        <v>-34.661465151045022</v>
      </c>
      <c r="S36" s="50">
        <f t="shared" si="95"/>
        <v>-30.88542072213377</v>
      </c>
      <c r="T36" s="50">
        <f t="shared" si="95"/>
        <v>8.4161518184063908</v>
      </c>
      <c r="U36" s="50">
        <f t="shared" si="95"/>
        <v>-56.968953689729446</v>
      </c>
      <c r="V36" s="50">
        <f t="shared" si="95"/>
        <v>-34.952121902319377</v>
      </c>
      <c r="W36" s="50">
        <f t="shared" si="95"/>
        <v>-29.852753359879195</v>
      </c>
      <c r="X36" s="50">
        <f t="shared" si="95"/>
        <v>-3.3640788827464689</v>
      </c>
      <c r="Y36" s="50">
        <f t="shared" si="95"/>
        <v>13.42318741111856</v>
      </c>
      <c r="Z36" s="14" t="str">
        <f t="shared" si="75"/>
        <v>ภูเรือ,รพช.</v>
      </c>
      <c r="AA36" s="15">
        <f t="shared" si="76"/>
        <v>-4.3168730439635657E-2</v>
      </c>
      <c r="AB36" s="15">
        <f t="shared" si="77"/>
        <v>-3.6333820142323295E-2</v>
      </c>
      <c r="AC36" s="15">
        <f t="shared" si="78"/>
        <v>-7.3622701786361683E-2</v>
      </c>
      <c r="AD36" s="15">
        <f t="shared" si="79"/>
        <v>-0.34661465151045023</v>
      </c>
      <c r="AE36" s="15">
        <f t="shared" si="80"/>
        <v>-0.30885420722133772</v>
      </c>
      <c r="AF36" s="15">
        <f t="shared" si="81"/>
        <v>8.4161518184063908E-2</v>
      </c>
      <c r="AG36" s="15">
        <f t="shared" si="82"/>
        <v>-0.56968953689729451</v>
      </c>
      <c r="AH36" s="15">
        <f t="shared" si="83"/>
        <v>-0.34952121902319377</v>
      </c>
      <c r="AI36" s="15">
        <f t="shared" si="84"/>
        <v>-0.29852753359879197</v>
      </c>
      <c r="AJ36" s="15">
        <f t="shared" si="85"/>
        <v>-3.3640788827464692E-2</v>
      </c>
      <c r="AK36" s="15">
        <f t="shared" si="86"/>
        <v>0.13423187411118559</v>
      </c>
      <c r="AL36" s="14" t="str">
        <f t="shared" si="87"/>
        <v>ภูเรือ,รพช.</v>
      </c>
      <c r="AM36" s="17" t="str">
        <f>+IF(AND(C36&lt;C46),"OK","Not OK")</f>
        <v>OK</v>
      </c>
      <c r="AN36" s="17" t="str">
        <f t="shared" ref="AN36:AW36" si="96">+IF(AND(D36&lt;D46),"OK","Not OK")</f>
        <v>OK</v>
      </c>
      <c r="AO36" s="17" t="str">
        <f t="shared" si="96"/>
        <v>OK</v>
      </c>
      <c r="AP36" s="17" t="str">
        <f t="shared" si="96"/>
        <v>OK</v>
      </c>
      <c r="AQ36" s="17" t="str">
        <f t="shared" si="96"/>
        <v>OK</v>
      </c>
      <c r="AR36" s="17" t="str">
        <f t="shared" si="96"/>
        <v>OK</v>
      </c>
      <c r="AS36" s="17" t="str">
        <f t="shared" si="96"/>
        <v>OK</v>
      </c>
      <c r="AT36" s="17" t="str">
        <f t="shared" si="96"/>
        <v>OK</v>
      </c>
      <c r="AU36" s="17" t="str">
        <f t="shared" si="96"/>
        <v>OK</v>
      </c>
      <c r="AV36" s="17" t="str">
        <f t="shared" si="96"/>
        <v>OK</v>
      </c>
      <c r="AW36" s="17" t="str">
        <f t="shared" si="96"/>
        <v>OK</v>
      </c>
    </row>
    <row r="37" spans="1:49" ht="13.5" customHeight="1">
      <c r="A37" s="297" t="str">
        <f>+'8.คำนวณ'!E26</f>
        <v>สกลนคร</v>
      </c>
      <c r="B37" s="14" t="str">
        <f>+'8.คำนวณ'!G26</f>
        <v>กุดบาก,รพช.</v>
      </c>
      <c r="C37" s="330">
        <f>+'8.คำนวณ'!Y26</f>
        <v>10408.862055732896</v>
      </c>
      <c r="D37" s="330">
        <f>+'8.คำนวณ'!Z26</f>
        <v>107.57426759776699</v>
      </c>
      <c r="E37" s="330">
        <f>+'8.คำนวณ'!AA26</f>
        <v>1051.3512219968109</v>
      </c>
      <c r="F37" s="330">
        <f>+'8.คำนวณ'!AB26</f>
        <v>586.93769190920898</v>
      </c>
      <c r="G37" s="330">
        <f>+'8.คำนวณ'!AC26</f>
        <v>590.3369493055817</v>
      </c>
      <c r="H37" s="330">
        <f>+'8.คำนวณ'!AD26</f>
        <v>778.90703216116185</v>
      </c>
      <c r="I37" s="330">
        <f>+'8.คำนวณ'!AE26</f>
        <v>1440.3690074405065</v>
      </c>
      <c r="J37" s="330">
        <f>+'8.คำนวณ'!AF26</f>
        <v>155.36688844449719</v>
      </c>
      <c r="K37" s="330">
        <f>+'8.คำนวณ'!AG26</f>
        <v>397.71763350803525</v>
      </c>
      <c r="L37" s="330">
        <f>+'8.คำนวณ'!AH26</f>
        <v>25.444791790265125</v>
      </c>
      <c r="M37" s="330">
        <f>+'8.คำนวณ'!AI26</f>
        <v>148.47586827612352</v>
      </c>
      <c r="N37" s="14" t="str">
        <f t="shared" si="73"/>
        <v>กุดบาก,รพช.</v>
      </c>
      <c r="O37" s="50">
        <f>+(C37-C44)*100/C44</f>
        <v>-0.86714274197762664</v>
      </c>
      <c r="P37" s="50">
        <f t="shared" ref="P37:Y37" si="97">+(D37-D44)*100/D44</f>
        <v>17.164873082167027</v>
      </c>
      <c r="Q37" s="50">
        <f t="shared" si="97"/>
        <v>-23.825768534394218</v>
      </c>
      <c r="R37" s="50">
        <f t="shared" si="97"/>
        <v>-18.211072294934667</v>
      </c>
      <c r="S37" s="50">
        <f t="shared" si="97"/>
        <v>-10.43076655866532</v>
      </c>
      <c r="T37" s="50">
        <f t="shared" si="97"/>
        <v>0.97873877015348032</v>
      </c>
      <c r="U37" s="50">
        <f t="shared" si="97"/>
        <v>58.974387417581042</v>
      </c>
      <c r="V37" s="50">
        <f t="shared" si="97"/>
        <v>-23.224947217126847</v>
      </c>
      <c r="W37" s="50">
        <f t="shared" si="97"/>
        <v>-7.7912606753666269</v>
      </c>
      <c r="X37" s="50">
        <f t="shared" si="97"/>
        <v>-51.301721369531627</v>
      </c>
      <c r="Y37" s="50">
        <f t="shared" si="97"/>
        <v>-70.283918059423698</v>
      </c>
      <c r="Z37" s="14" t="str">
        <f t="shared" si="75"/>
        <v>กุดบาก,รพช.</v>
      </c>
      <c r="AA37" s="15">
        <f t="shared" si="76"/>
        <v>-8.6714274197762665E-3</v>
      </c>
      <c r="AB37" s="15">
        <f t="shared" si="77"/>
        <v>0.17164873082167026</v>
      </c>
      <c r="AC37" s="15">
        <f t="shared" si="78"/>
        <v>-0.23825768534394218</v>
      </c>
      <c r="AD37" s="15">
        <f t="shared" si="79"/>
        <v>-0.18211072294934666</v>
      </c>
      <c r="AE37" s="15">
        <f t="shared" si="80"/>
        <v>-0.10430766558665321</v>
      </c>
      <c r="AF37" s="15">
        <f t="shared" si="81"/>
        <v>9.787387701534804E-3</v>
      </c>
      <c r="AG37" s="15">
        <f t="shared" si="82"/>
        <v>0.58974387417581042</v>
      </c>
      <c r="AH37" s="15">
        <f t="shared" si="83"/>
        <v>-0.23224947217126846</v>
      </c>
      <c r="AI37" s="15">
        <f t="shared" si="84"/>
        <v>-7.7912606753666264E-2</v>
      </c>
      <c r="AJ37" s="15">
        <f t="shared" si="85"/>
        <v>-0.51301721369531628</v>
      </c>
      <c r="AK37" s="15">
        <f t="shared" si="86"/>
        <v>-0.702839180594237</v>
      </c>
      <c r="AL37" s="14" t="str">
        <f t="shared" si="87"/>
        <v>กุดบาก,รพช.</v>
      </c>
      <c r="AM37" s="17" t="str">
        <f>+IF(AND(C37&lt;C46),"OK","Not OK")</f>
        <v>OK</v>
      </c>
      <c r="AN37" s="17" t="str">
        <f t="shared" ref="AN37:AW37" si="98">+IF(AND(D37&lt;D46),"OK","Not OK")</f>
        <v>OK</v>
      </c>
      <c r="AO37" s="17" t="str">
        <f t="shared" si="98"/>
        <v>OK</v>
      </c>
      <c r="AP37" s="17" t="str">
        <f t="shared" si="98"/>
        <v>OK</v>
      </c>
      <c r="AQ37" s="17" t="str">
        <f t="shared" si="98"/>
        <v>OK</v>
      </c>
      <c r="AR37" s="17" t="str">
        <f t="shared" si="98"/>
        <v>OK</v>
      </c>
      <c r="AS37" s="17" t="str">
        <f t="shared" si="98"/>
        <v>OK</v>
      </c>
      <c r="AT37" s="17" t="str">
        <f t="shared" si="98"/>
        <v>OK</v>
      </c>
      <c r="AU37" s="17" t="str">
        <f t="shared" si="98"/>
        <v>OK</v>
      </c>
      <c r="AV37" s="17" t="str">
        <f t="shared" si="98"/>
        <v>OK</v>
      </c>
      <c r="AW37" s="17" t="str">
        <f t="shared" si="98"/>
        <v>OK</v>
      </c>
    </row>
    <row r="38" spans="1:49" ht="13.5" customHeight="1">
      <c r="A38" s="297" t="str">
        <f>+'8.คำนวณ'!E27</f>
        <v>สกลนคร</v>
      </c>
      <c r="B38" s="14" t="str">
        <f>+'8.คำนวณ'!G27</f>
        <v>ส่องดาว,รพช.</v>
      </c>
      <c r="C38" s="330">
        <f>+'8.คำนวณ'!Y27</f>
        <v>10351.434859443398</v>
      </c>
      <c r="D38" s="330">
        <f>+'8.คำนวณ'!Z27</f>
        <v>48.046701551916762</v>
      </c>
      <c r="E38" s="330">
        <f>+'8.คำนวณ'!AA27</f>
        <v>1103.3049149393582</v>
      </c>
      <c r="F38" s="330">
        <f>+'8.คำนวณ'!AB27</f>
        <v>723.22157991472886</v>
      </c>
      <c r="G38" s="330">
        <f>+'8.คำนวณ'!AC27</f>
        <v>766.95582054177237</v>
      </c>
      <c r="H38" s="330">
        <f>+'8.คำนวณ'!AD27</f>
        <v>727.75298777762214</v>
      </c>
      <c r="I38" s="330">
        <f>+'8.คำนวณ'!AE27</f>
        <v>827.30171319215879</v>
      </c>
      <c r="J38" s="330">
        <f>+'8.คำนวณ'!AF27</f>
        <v>203.90753247164687</v>
      </c>
      <c r="K38" s="330">
        <f>+'8.คำนวณ'!AG27</f>
        <v>367.78345635243369</v>
      </c>
      <c r="L38" s="330">
        <f>+'8.คำนวณ'!AH27</f>
        <v>91.206350329951221</v>
      </c>
      <c r="M38" s="330">
        <f>+'8.คำนวณ'!AI27</f>
        <v>587.29117089003921</v>
      </c>
      <c r="N38" s="14" t="str">
        <f t="shared" si="73"/>
        <v>ส่องดาว,รพช.</v>
      </c>
      <c r="O38" s="50">
        <f>+(C38-C44)*100/C44</f>
        <v>-1.4140730425247223</v>
      </c>
      <c r="P38" s="50">
        <f t="shared" ref="P38:Y38" si="99">+(D38-D44)*100/D44</f>
        <v>-47.669774426017675</v>
      </c>
      <c r="Q38" s="50">
        <f t="shared" si="99"/>
        <v>-20.061533948560811</v>
      </c>
      <c r="R38" s="50">
        <f t="shared" si="99"/>
        <v>0.7798925333607607</v>
      </c>
      <c r="S38" s="50">
        <f t="shared" si="99"/>
        <v>16.366839328122115</v>
      </c>
      <c r="T38" s="50">
        <f t="shared" si="99"/>
        <v>-5.6529523965190496</v>
      </c>
      <c r="U38" s="50">
        <f t="shared" si="99"/>
        <v>-8.6902159204705693</v>
      </c>
      <c r="V38" s="50">
        <f t="shared" si="99"/>
        <v>0.76156975962519913</v>
      </c>
      <c r="W38" s="50">
        <f t="shared" si="99"/>
        <v>-14.731342043879783</v>
      </c>
      <c r="X38" s="50">
        <f t="shared" si="99"/>
        <v>74.558011629530242</v>
      </c>
      <c r="Y38" s="50">
        <f t="shared" si="99"/>
        <v>17.540936178865024</v>
      </c>
      <c r="Z38" s="14" t="str">
        <f t="shared" si="75"/>
        <v>ส่องดาว,รพช.</v>
      </c>
      <c r="AA38" s="15">
        <f t="shared" si="76"/>
        <v>-1.4140730425247224E-2</v>
      </c>
      <c r="AB38" s="15">
        <f t="shared" si="77"/>
        <v>-0.47669774426017675</v>
      </c>
      <c r="AC38" s="15">
        <f t="shared" si="78"/>
        <v>-0.20061533948560811</v>
      </c>
      <c r="AD38" s="15">
        <f t="shared" si="79"/>
        <v>7.7989253336076068E-3</v>
      </c>
      <c r="AE38" s="15">
        <f t="shared" si="80"/>
        <v>0.16366839328122115</v>
      </c>
      <c r="AF38" s="15">
        <f t="shared" si="81"/>
        <v>-5.6529523965190495E-2</v>
      </c>
      <c r="AG38" s="15">
        <f t="shared" si="82"/>
        <v>-8.690215920470569E-2</v>
      </c>
      <c r="AH38" s="15">
        <f t="shared" si="83"/>
        <v>7.6156975962519916E-3</v>
      </c>
      <c r="AI38" s="15">
        <f t="shared" si="84"/>
        <v>-0.14731342043879783</v>
      </c>
      <c r="AJ38" s="15">
        <f t="shared" si="85"/>
        <v>0.74558011629530241</v>
      </c>
      <c r="AK38" s="15">
        <f t="shared" si="86"/>
        <v>0.17540936178865024</v>
      </c>
      <c r="AL38" s="14" t="str">
        <f t="shared" si="87"/>
        <v>ส่องดาว,รพช.</v>
      </c>
      <c r="AM38" s="17" t="str">
        <f>+IF(AND(C38&lt;C46),"OK","Not OK")</f>
        <v>OK</v>
      </c>
      <c r="AN38" s="17" t="str">
        <f t="shared" ref="AN38:AW38" si="100">+IF(AND(D38&lt;D46),"OK","Not OK")</f>
        <v>OK</v>
      </c>
      <c r="AO38" s="17" t="str">
        <f t="shared" si="100"/>
        <v>OK</v>
      </c>
      <c r="AP38" s="17" t="str">
        <f t="shared" si="100"/>
        <v>OK</v>
      </c>
      <c r="AQ38" s="17" t="str">
        <f t="shared" si="100"/>
        <v>OK</v>
      </c>
      <c r="AR38" s="17" t="str">
        <f t="shared" si="100"/>
        <v>OK</v>
      </c>
      <c r="AS38" s="17" t="str">
        <f t="shared" si="100"/>
        <v>OK</v>
      </c>
      <c r="AT38" s="17" t="str">
        <f t="shared" si="100"/>
        <v>OK</v>
      </c>
      <c r="AU38" s="17" t="str">
        <f t="shared" si="100"/>
        <v>OK</v>
      </c>
      <c r="AV38" s="17" t="str">
        <f t="shared" si="100"/>
        <v>OK</v>
      </c>
      <c r="AW38" s="17" t="str">
        <f t="shared" si="100"/>
        <v>OK</v>
      </c>
    </row>
    <row r="39" spans="1:49" ht="13.5" customHeight="1">
      <c r="A39" s="297" t="str">
        <f>+'8.คำนวณ'!E28</f>
        <v>สกลนคร</v>
      </c>
      <c r="B39" s="14" t="str">
        <f>+'8.คำนวณ'!G28</f>
        <v>เจริญศิลป์,รพช.</v>
      </c>
      <c r="C39" s="330">
        <f>+'8.คำนวณ'!Y28</f>
        <v>9114.9956865760087</v>
      </c>
      <c r="D39" s="330">
        <f>+'8.คำนวณ'!Z28</f>
        <v>91.59082417917115</v>
      </c>
      <c r="E39" s="330">
        <f>+'8.คำนวณ'!AA28</f>
        <v>1736.7866024967743</v>
      </c>
      <c r="F39" s="330">
        <f>+'8.คำนวณ'!AB28</f>
        <v>871.80391433882369</v>
      </c>
      <c r="G39" s="330">
        <f>+'8.คำนวณ'!AC28</f>
        <v>613.65092784532783</v>
      </c>
      <c r="H39" s="330">
        <f>+'8.คำนวณ'!AD28</f>
        <v>568.69262273899426</v>
      </c>
      <c r="I39" s="330">
        <f>+'8.คำนวณ'!AE28</f>
        <v>586.18049835806551</v>
      </c>
      <c r="J39" s="330">
        <f>+'8.คำนวณ'!AF28</f>
        <v>254.24304877440983</v>
      </c>
      <c r="K39" s="330">
        <f>+'8.คำนวณ'!AG28</f>
        <v>353.49308523107993</v>
      </c>
      <c r="L39" s="330">
        <f>+'8.คำนวณ'!AH28</f>
        <v>18.06290990680014</v>
      </c>
      <c r="M39" s="330">
        <f>+'8.คำนวณ'!AI28</f>
        <v>203.88674250884651</v>
      </c>
      <c r="N39" s="14" t="str">
        <f t="shared" si="73"/>
        <v>เจริญศิลป์,รพช.</v>
      </c>
      <c r="O39" s="50">
        <f t="shared" ref="O39:Y39" si="101">+(C39-C44)*100/C44</f>
        <v>-13.189783718273491</v>
      </c>
      <c r="P39" s="50">
        <f t="shared" si="101"/>
        <v>-0.24354773607196642</v>
      </c>
      <c r="Q39" s="50">
        <f t="shared" si="101"/>
        <v>25.836525318038444</v>
      </c>
      <c r="R39" s="50">
        <f t="shared" si="101"/>
        <v>21.484628276148833</v>
      </c>
      <c r="S39" s="50">
        <f t="shared" si="101"/>
        <v>-6.8934389549481994</v>
      </c>
      <c r="T39" s="50">
        <f t="shared" si="101"/>
        <v>-26.273789526922013</v>
      </c>
      <c r="U39" s="50">
        <f t="shared" si="101"/>
        <v>-35.30290837887604</v>
      </c>
      <c r="V39" s="50">
        <f t="shared" si="101"/>
        <v>25.635028703731845</v>
      </c>
      <c r="W39" s="50">
        <f t="shared" si="101"/>
        <v>-18.044489348812029</v>
      </c>
      <c r="X39" s="50">
        <f t="shared" si="101"/>
        <v>-65.429757619202135</v>
      </c>
      <c r="Y39" s="50">
        <f t="shared" si="101"/>
        <v>-59.19394028582105</v>
      </c>
      <c r="Z39" s="14" t="str">
        <f t="shared" si="75"/>
        <v>เจริญศิลป์,รพช.</v>
      </c>
      <c r="AA39" s="15">
        <f t="shared" si="76"/>
        <v>-0.1318978371827349</v>
      </c>
      <c r="AB39" s="15">
        <f t="shared" si="77"/>
        <v>-2.4354773607196643E-3</v>
      </c>
      <c r="AC39" s="15">
        <f t="shared" si="78"/>
        <v>0.25836525318038445</v>
      </c>
      <c r="AD39" s="15">
        <f t="shared" si="79"/>
        <v>0.21484628276148832</v>
      </c>
      <c r="AE39" s="15">
        <f t="shared" si="80"/>
        <v>-6.8934389549482E-2</v>
      </c>
      <c r="AF39" s="15">
        <f t="shared" si="81"/>
        <v>-0.26273789526922015</v>
      </c>
      <c r="AG39" s="15">
        <f t="shared" si="82"/>
        <v>-0.35302908378876041</v>
      </c>
      <c r="AH39" s="15">
        <f t="shared" si="83"/>
        <v>0.25635028703731844</v>
      </c>
      <c r="AI39" s="15">
        <f t="shared" si="84"/>
        <v>-0.18044489348812029</v>
      </c>
      <c r="AJ39" s="15">
        <f t="shared" si="85"/>
        <v>-0.65429757619202134</v>
      </c>
      <c r="AK39" s="15">
        <f t="shared" si="86"/>
        <v>-0.59193940285821045</v>
      </c>
      <c r="AL39" s="14" t="str">
        <f t="shared" si="87"/>
        <v>เจริญศิลป์,รพช.</v>
      </c>
      <c r="AM39" s="17" t="str">
        <f>+IF(AND(C39&lt;C46),"OK","Not OK")</f>
        <v>OK</v>
      </c>
      <c r="AN39" s="17" t="str">
        <f t="shared" ref="AN39:AW39" si="102">+IF(AND(D39&lt;D46),"OK","Not OK")</f>
        <v>OK</v>
      </c>
      <c r="AO39" s="17" t="str">
        <f t="shared" si="102"/>
        <v>Not OK</v>
      </c>
      <c r="AP39" s="17" t="str">
        <f t="shared" si="102"/>
        <v>OK</v>
      </c>
      <c r="AQ39" s="17" t="str">
        <f t="shared" si="102"/>
        <v>OK</v>
      </c>
      <c r="AR39" s="17" t="str">
        <f t="shared" si="102"/>
        <v>OK</v>
      </c>
      <c r="AS39" s="17" t="str">
        <f t="shared" si="102"/>
        <v>OK</v>
      </c>
      <c r="AT39" s="17" t="str">
        <f t="shared" si="102"/>
        <v>OK</v>
      </c>
      <c r="AU39" s="17" t="str">
        <f t="shared" si="102"/>
        <v>OK</v>
      </c>
      <c r="AV39" s="17" t="str">
        <f t="shared" si="102"/>
        <v>OK</v>
      </c>
      <c r="AW39" s="17" t="str">
        <f t="shared" si="102"/>
        <v>OK</v>
      </c>
    </row>
    <row r="40" spans="1:49" ht="13.5" customHeight="1">
      <c r="A40" s="297" t="str">
        <f>+'8.คำนวณ'!E29</f>
        <v>สกลนคร</v>
      </c>
      <c r="B40" s="14" t="str">
        <f>+'8.คำนวณ'!G29</f>
        <v>โพนนาแก้ว,รพช.</v>
      </c>
      <c r="C40" s="330">
        <f>+'8.คำนวณ'!Y29</f>
        <v>9927.0450174818088</v>
      </c>
      <c r="D40" s="330">
        <f>+'8.คำนวณ'!Z29</f>
        <v>106.55551384873259</v>
      </c>
      <c r="E40" s="330">
        <f>+'8.คำนวณ'!AA29</f>
        <v>1203.5389979468378</v>
      </c>
      <c r="F40" s="330">
        <f>+'8.คำนวณ'!AB29</f>
        <v>608.86844877044871</v>
      </c>
      <c r="G40" s="330">
        <f>+'8.คำนวณ'!AC29</f>
        <v>578.20278738203217</v>
      </c>
      <c r="H40" s="330">
        <f>+'8.คำนวณ'!AD29</f>
        <v>786.57364768772527</v>
      </c>
      <c r="I40" s="330">
        <f>+'8.คำนวณ'!AE29</f>
        <v>444.91527187006034</v>
      </c>
      <c r="J40" s="330">
        <f>+'8.คำนวณ'!AF29</f>
        <v>114.90265681450836</v>
      </c>
      <c r="K40" s="330">
        <f>+'8.คำนวณ'!AG29</f>
        <v>387.74159603022952</v>
      </c>
      <c r="L40" s="330">
        <f>+'8.คำนวณ'!AH29</f>
        <v>14.082218709501012</v>
      </c>
      <c r="M40" s="330">
        <f>+'8.คำนวณ'!AI29</f>
        <v>94.842987294339963</v>
      </c>
      <c r="N40" s="14" t="str">
        <f t="shared" si="73"/>
        <v>โพนนาแก้ว,รพช.</v>
      </c>
      <c r="O40" s="50">
        <f t="shared" ref="O40:Y40" si="103">+(C40-C44)*100/C44</f>
        <v>-5.4559152150570602</v>
      </c>
      <c r="P40" s="50">
        <f t="shared" si="103"/>
        <v>16.055294031590485</v>
      </c>
      <c r="Q40" s="50">
        <f t="shared" si="103"/>
        <v>-12.799208970944864</v>
      </c>
      <c r="R40" s="50">
        <f t="shared" si="103"/>
        <v>-15.155052700066394</v>
      </c>
      <c r="S40" s="50">
        <f t="shared" si="103"/>
        <v>-12.271829672237713</v>
      </c>
      <c r="T40" s="50">
        <f t="shared" si="103"/>
        <v>1.9726509246760104</v>
      </c>
      <c r="U40" s="50">
        <f t="shared" si="103"/>
        <v>-50.894435777985294</v>
      </c>
      <c r="V40" s="50">
        <f t="shared" si="103"/>
        <v>-43.220478763866971</v>
      </c>
      <c r="W40" s="50">
        <f t="shared" si="103"/>
        <v>-10.104152440235223</v>
      </c>
      <c r="X40" s="50">
        <f t="shared" si="103"/>
        <v>-73.048322969070384</v>
      </c>
      <c r="Y40" s="50">
        <f t="shared" si="103"/>
        <v>-81.018046806863737</v>
      </c>
      <c r="Z40" s="14" t="str">
        <f t="shared" si="75"/>
        <v>โพนนาแก้ว,รพช.</v>
      </c>
      <c r="AA40" s="15">
        <f t="shared" si="76"/>
        <v>-5.4559152150570604E-2</v>
      </c>
      <c r="AB40" s="15">
        <f t="shared" si="77"/>
        <v>0.16055294031590484</v>
      </c>
      <c r="AC40" s="15">
        <f t="shared" si="78"/>
        <v>-0.12799208970944864</v>
      </c>
      <c r="AD40" s="15">
        <f t="shared" si="79"/>
        <v>-0.15155052700066393</v>
      </c>
      <c r="AE40" s="15">
        <f t="shared" si="80"/>
        <v>-0.12271829672237713</v>
      </c>
      <c r="AF40" s="15">
        <f t="shared" si="81"/>
        <v>1.9726509246760105E-2</v>
      </c>
      <c r="AG40" s="15">
        <f t="shared" si="82"/>
        <v>-0.50894435777985292</v>
      </c>
      <c r="AH40" s="15">
        <f t="shared" si="83"/>
        <v>-0.43220478763866971</v>
      </c>
      <c r="AI40" s="15">
        <f t="shared" si="84"/>
        <v>-0.10104152440235223</v>
      </c>
      <c r="AJ40" s="15">
        <f t="shared" si="85"/>
        <v>-0.73048322969070378</v>
      </c>
      <c r="AK40" s="15">
        <f t="shared" si="86"/>
        <v>-0.81018046806863742</v>
      </c>
      <c r="AL40" s="14" t="str">
        <f t="shared" si="87"/>
        <v>โพนนาแก้ว,รพช.</v>
      </c>
      <c r="AM40" s="17" t="str">
        <f>+IF(AND(C40&lt;C46),"OK","Not OK")</f>
        <v>OK</v>
      </c>
      <c r="AN40" s="17" t="str">
        <f t="shared" ref="AN40:AW40" si="104">+IF(AND(D40&lt;D46),"OK","Not OK")</f>
        <v>OK</v>
      </c>
      <c r="AO40" s="17" t="str">
        <f t="shared" si="104"/>
        <v>OK</v>
      </c>
      <c r="AP40" s="17" t="str">
        <f t="shared" si="104"/>
        <v>OK</v>
      </c>
      <c r="AQ40" s="17" t="str">
        <f t="shared" si="104"/>
        <v>OK</v>
      </c>
      <c r="AR40" s="17" t="str">
        <f t="shared" si="104"/>
        <v>OK</v>
      </c>
      <c r="AS40" s="17" t="str">
        <f t="shared" si="104"/>
        <v>OK</v>
      </c>
      <c r="AT40" s="17" t="str">
        <f t="shared" si="104"/>
        <v>OK</v>
      </c>
      <c r="AU40" s="17" t="str">
        <f t="shared" si="104"/>
        <v>OK</v>
      </c>
      <c r="AV40" s="17" t="str">
        <f t="shared" si="104"/>
        <v>OK</v>
      </c>
      <c r="AW40" s="17" t="str">
        <f t="shared" si="104"/>
        <v>OK</v>
      </c>
    </row>
    <row r="41" spans="1:49" ht="13.5" customHeight="1">
      <c r="A41" s="297" t="str">
        <f>+'8.คำนวณ'!E30</f>
        <v>นครพนม</v>
      </c>
      <c r="B41" s="14" t="str">
        <f>+'8.คำนวณ'!G30</f>
        <v>ปลาปาก,รพช.</v>
      </c>
      <c r="C41" s="330">
        <f>+'8.คำนวณ'!Y30</f>
        <v>12562.865842445133</v>
      </c>
      <c r="D41" s="330">
        <f>+'8.คำนวณ'!Z30</f>
        <v>99.036189735587072</v>
      </c>
      <c r="E41" s="330">
        <f>+'8.คำนวณ'!AA30</f>
        <v>2189.227806355228</v>
      </c>
      <c r="F41" s="330">
        <f>+'8.คำนวณ'!AB30</f>
        <v>1193.2589624896887</v>
      </c>
      <c r="G41" s="330">
        <f>+'8.คำนวณ'!AC30</f>
        <v>360.93982272056161</v>
      </c>
      <c r="H41" s="330">
        <f>+'8.คำนวณ'!AD30</f>
        <v>1038.3492975902116</v>
      </c>
      <c r="I41" s="330">
        <f>+'8.คำนวณ'!AE30</f>
        <v>2525.3732571112314</v>
      </c>
      <c r="J41" s="330">
        <f>+'8.คำนวณ'!AF30</f>
        <v>290.89039044561554</v>
      </c>
      <c r="K41" s="330">
        <f>+'8.คำนวณ'!AG30</f>
        <v>784.04637428344745</v>
      </c>
      <c r="L41" s="330">
        <f>+'8.คำนวณ'!AH30</f>
        <v>36.071610594732057</v>
      </c>
      <c r="M41" s="330">
        <f>+'8.คำนวณ'!AI30</f>
        <v>1374.6383828724454</v>
      </c>
      <c r="N41" s="14" t="str">
        <f t="shared" si="73"/>
        <v>ปลาปาก,รพช.</v>
      </c>
      <c r="O41" s="50">
        <f t="shared" ref="O41:Y41" si="105">+(C41-C44)*100/C44</f>
        <v>19.64735238516035</v>
      </c>
      <c r="P41" s="50">
        <f t="shared" si="105"/>
        <v>7.8655970431383846</v>
      </c>
      <c r="Q41" s="50">
        <f t="shared" si="105"/>
        <v>58.617541087282227</v>
      </c>
      <c r="R41" s="50">
        <f t="shared" si="105"/>
        <v>66.278929368173962</v>
      </c>
      <c r="S41" s="50">
        <f t="shared" si="105"/>
        <v>-45.236185406383704</v>
      </c>
      <c r="T41" s="50">
        <f t="shared" si="105"/>
        <v>34.613244128266913</v>
      </c>
      <c r="U41" s="50">
        <f t="shared" si="105"/>
        <v>178.72695432637727</v>
      </c>
      <c r="V41" s="50">
        <f t="shared" si="105"/>
        <v>43.744431674519454</v>
      </c>
      <c r="W41" s="50">
        <f t="shared" si="105"/>
        <v>81.777023832325781</v>
      </c>
      <c r="X41" s="50">
        <f t="shared" si="105"/>
        <v>-30.963265179317339</v>
      </c>
      <c r="Y41" s="50">
        <f t="shared" si="105"/>
        <v>175.12125235146925</v>
      </c>
      <c r="Z41" s="14" t="str">
        <f t="shared" si="75"/>
        <v>ปลาปาก,รพช.</v>
      </c>
      <c r="AA41" s="15">
        <f t="shared" si="76"/>
        <v>0.19647352385160349</v>
      </c>
      <c r="AB41" s="15">
        <f t="shared" si="77"/>
        <v>7.8655970431383851E-2</v>
      </c>
      <c r="AC41" s="15">
        <f t="shared" si="78"/>
        <v>0.58617541087282232</v>
      </c>
      <c r="AD41" s="15">
        <f t="shared" si="79"/>
        <v>0.66278929368173967</v>
      </c>
      <c r="AE41" s="15">
        <f t="shared" si="80"/>
        <v>-0.45236185406383705</v>
      </c>
      <c r="AF41" s="15">
        <f t="shared" si="81"/>
        <v>0.34613244128266912</v>
      </c>
      <c r="AG41" s="15">
        <f t="shared" si="82"/>
        <v>1.7872695432637726</v>
      </c>
      <c r="AH41" s="15">
        <f t="shared" si="83"/>
        <v>0.43744431674519452</v>
      </c>
      <c r="AI41" s="15">
        <f t="shared" si="84"/>
        <v>0.81777023832325779</v>
      </c>
      <c r="AJ41" s="15">
        <f t="shared" si="85"/>
        <v>-0.3096326517931734</v>
      </c>
      <c r="AK41" s="15">
        <f t="shared" si="86"/>
        <v>1.7512125235146925</v>
      </c>
      <c r="AL41" s="14" t="str">
        <f t="shared" si="87"/>
        <v>ปลาปาก,รพช.</v>
      </c>
      <c r="AM41" s="17" t="str">
        <f>+IF(AND(C41&lt;C46),"OK","Not OK")</f>
        <v>Not OK</v>
      </c>
      <c r="AN41" s="17" t="str">
        <f t="shared" ref="AN41:AW41" si="106">+IF(AND(D41&lt;D46),"OK","Not OK")</f>
        <v>OK</v>
      </c>
      <c r="AO41" s="17" t="str">
        <f t="shared" si="106"/>
        <v>Not OK</v>
      </c>
      <c r="AP41" s="17" t="str">
        <f t="shared" si="106"/>
        <v>Not OK</v>
      </c>
      <c r="AQ41" s="17" t="str">
        <f t="shared" si="106"/>
        <v>OK</v>
      </c>
      <c r="AR41" s="17" t="str">
        <f t="shared" si="106"/>
        <v>Not OK</v>
      </c>
      <c r="AS41" s="17" t="str">
        <f t="shared" si="106"/>
        <v>Not OK</v>
      </c>
      <c r="AT41" s="17" t="str">
        <f t="shared" si="106"/>
        <v>OK</v>
      </c>
      <c r="AU41" s="17" t="str">
        <f t="shared" si="106"/>
        <v>Not OK</v>
      </c>
      <c r="AV41" s="17" t="str">
        <f t="shared" si="106"/>
        <v>OK</v>
      </c>
      <c r="AW41" s="17" t="str">
        <f t="shared" si="106"/>
        <v>Not OK</v>
      </c>
    </row>
    <row r="42" spans="1:49" ht="13.5" customHeight="1">
      <c r="A42" s="297" t="str">
        <f>+'8.คำนวณ'!E31</f>
        <v>นครพนม</v>
      </c>
      <c r="B42" s="14" t="str">
        <f>+'8.คำนวณ'!G31</f>
        <v>ท่าอุเทน,รพช.</v>
      </c>
      <c r="C42" s="330">
        <f>+'8.คำนวณ'!Y31</f>
        <v>12817.138478975667</v>
      </c>
      <c r="D42" s="330">
        <f>+'8.คำนวณ'!Z31</f>
        <v>96.185341805630486</v>
      </c>
      <c r="E42" s="330">
        <f>+'8.คำนวณ'!AA31</f>
        <v>1549.5028801688209</v>
      </c>
      <c r="F42" s="330">
        <f>+'8.คำนวณ'!AB31</f>
        <v>659.86635438243411</v>
      </c>
      <c r="G42" s="330">
        <f>+'8.คำนวณ'!AC31</f>
        <v>1412.4641724152032</v>
      </c>
      <c r="H42" s="330">
        <f>+'8.คำนวณ'!AD31</f>
        <v>1022.9802781237814</v>
      </c>
      <c r="I42" s="330">
        <f>+'8.คำนวณ'!AE31</f>
        <v>1356.572353770099</v>
      </c>
      <c r="J42" s="330">
        <f>+'8.คำนวณ'!AF31</f>
        <v>592.71814935191219</v>
      </c>
      <c r="K42" s="330">
        <f>+'8.คำนวณ'!AG31</f>
        <v>548.31609778013581</v>
      </c>
      <c r="L42" s="330">
        <f>+'8.คำนวณ'!AH31</f>
        <v>13.875233490140308</v>
      </c>
      <c r="M42" s="330">
        <f>+'8.คำนวณ'!AI31</f>
        <v>1680.3904483708798</v>
      </c>
      <c r="N42" s="14" t="str">
        <f t="shared" si="73"/>
        <v>ท่าอุเทน,รพช.</v>
      </c>
      <c r="O42" s="50">
        <f t="shared" ref="O42:Y42" si="107">+(C42-C44)*100/C44</f>
        <v>22.069017005830315</v>
      </c>
      <c r="P42" s="50">
        <f t="shared" si="107"/>
        <v>4.7605864922986632</v>
      </c>
      <c r="Q42" s="50">
        <f t="shared" si="107"/>
        <v>12.267136406068319</v>
      </c>
      <c r="R42" s="50">
        <f t="shared" si="107"/>
        <v>-8.0485675097207956</v>
      </c>
      <c r="S42" s="50">
        <f t="shared" si="107"/>
        <v>114.30698745080691</v>
      </c>
      <c r="T42" s="50">
        <f t="shared" si="107"/>
        <v>32.620780152754953</v>
      </c>
      <c r="U42" s="50">
        <f t="shared" si="107"/>
        <v>49.725700715714154</v>
      </c>
      <c r="V42" s="50">
        <f t="shared" si="107"/>
        <v>192.89359951439312</v>
      </c>
      <c r="W42" s="50">
        <f t="shared" si="107"/>
        <v>27.124200357305131</v>
      </c>
      <c r="X42" s="50">
        <f t="shared" si="107"/>
        <v>-73.444467844921661</v>
      </c>
      <c r="Y42" s="50">
        <f t="shared" si="107"/>
        <v>236.3147212790594</v>
      </c>
      <c r="Z42" s="14" t="str">
        <f t="shared" si="75"/>
        <v>ท่าอุเทน,รพช.</v>
      </c>
      <c r="AA42" s="15">
        <f t="shared" si="76"/>
        <v>0.22069017005830316</v>
      </c>
      <c r="AB42" s="15">
        <f t="shared" si="77"/>
        <v>4.7605864922986629E-2</v>
      </c>
      <c r="AC42" s="15">
        <f t="shared" si="78"/>
        <v>0.12267136406068319</v>
      </c>
      <c r="AD42" s="15">
        <f t="shared" si="79"/>
        <v>-8.0485675097207957E-2</v>
      </c>
      <c r="AE42" s="15">
        <f t="shared" si="80"/>
        <v>1.1430698745080692</v>
      </c>
      <c r="AF42" s="15">
        <f t="shared" si="81"/>
        <v>0.32620780152754952</v>
      </c>
      <c r="AG42" s="15">
        <f t="shared" si="82"/>
        <v>0.49725700715714155</v>
      </c>
      <c r="AH42" s="15">
        <f t="shared" si="83"/>
        <v>1.9289359951439311</v>
      </c>
      <c r="AI42" s="15">
        <f t="shared" si="84"/>
        <v>0.27124200357305134</v>
      </c>
      <c r="AJ42" s="15">
        <f t="shared" si="85"/>
        <v>-0.73444467844921657</v>
      </c>
      <c r="AK42" s="15">
        <f t="shared" si="86"/>
        <v>2.3631472127905941</v>
      </c>
      <c r="AL42" s="14" t="str">
        <f t="shared" si="87"/>
        <v>ท่าอุเทน,รพช.</v>
      </c>
      <c r="AM42" s="17" t="str">
        <f>+IF(AND(C42&lt;C46),"OK","Not OK")</f>
        <v>Not OK</v>
      </c>
      <c r="AN42" s="17" t="str">
        <f t="shared" ref="AN42:AW42" si="108">+IF(AND(D42&lt;D46),"OK","Not OK")</f>
        <v>OK</v>
      </c>
      <c r="AO42" s="17" t="str">
        <f t="shared" si="108"/>
        <v>OK</v>
      </c>
      <c r="AP42" s="17" t="str">
        <f t="shared" si="108"/>
        <v>OK</v>
      </c>
      <c r="AQ42" s="17" t="str">
        <f t="shared" si="108"/>
        <v>Not OK</v>
      </c>
      <c r="AR42" s="17" t="str">
        <f t="shared" si="108"/>
        <v>Not OK</v>
      </c>
      <c r="AS42" s="17" t="str">
        <f t="shared" si="108"/>
        <v>OK</v>
      </c>
      <c r="AT42" s="17" t="str">
        <f t="shared" si="108"/>
        <v>Not OK</v>
      </c>
      <c r="AU42" s="17" t="str">
        <f t="shared" si="108"/>
        <v>OK</v>
      </c>
      <c r="AV42" s="17" t="str">
        <f t="shared" si="108"/>
        <v>OK</v>
      </c>
      <c r="AW42" s="17" t="str">
        <f t="shared" si="108"/>
        <v>Not OK</v>
      </c>
    </row>
    <row r="43" spans="1:49" ht="13.5" customHeight="1">
      <c r="A43" s="297" t="str">
        <f>+'8.คำนวณ'!E32</f>
        <v>สกลนคร</v>
      </c>
      <c r="B43" s="14" t="str">
        <f>+'8.คำนวณ'!G32</f>
        <v>พระอาจารย์แบน  ธนากโร,รพช.</v>
      </c>
      <c r="C43" s="330">
        <f>+'8.คำนวณ'!Y32</f>
        <v>10533.629489885736</v>
      </c>
      <c r="D43" s="330">
        <f>+'8.คำนวณ'!Z32</f>
        <v>92.496735363065042</v>
      </c>
      <c r="E43" s="330">
        <f>+'8.คำนวณ'!AA32</f>
        <v>1428.8537349576316</v>
      </c>
      <c r="F43" s="330">
        <f>+'8.คำนวณ'!AB32</f>
        <v>956.82560265217205</v>
      </c>
      <c r="G43" s="330">
        <f>+'8.คำนวณ'!AC32</f>
        <v>741.03601830316768</v>
      </c>
      <c r="H43" s="330">
        <f>+'8.คำนวณ'!AD32</f>
        <v>911.70722445748413</v>
      </c>
      <c r="I43" s="330">
        <f>+'8.คำนวณ'!AE32</f>
        <v>502.60325757537811</v>
      </c>
      <c r="J43" s="330">
        <f>+'8.คำนวณ'!AF32</f>
        <v>141.58793084586625</v>
      </c>
      <c r="K43" s="330">
        <f>+'8.คำนวณ'!AG32</f>
        <v>407.8228910627999</v>
      </c>
      <c r="L43" s="330">
        <f>+'8.คำนวณ'!AH32</f>
        <v>13.639789012960785</v>
      </c>
      <c r="M43" s="330">
        <f>+'8.คำนวณ'!AI32</f>
        <v>90.59649173127238</v>
      </c>
      <c r="N43" s="14" t="str">
        <f t="shared" si="73"/>
        <v>พระอาจารย์แบน  ธนากโร,รพช.</v>
      </c>
      <c r="O43" s="50">
        <f t="shared" ref="O43:Y43" si="109">+(C43-C44)*100/C44</f>
        <v>0.32112857664465805</v>
      </c>
      <c r="P43" s="50">
        <f t="shared" si="109"/>
        <v>0.74312845754635537</v>
      </c>
      <c r="Q43" s="50">
        <f t="shared" si="109"/>
        <v>3.5256656956528638</v>
      </c>
      <c r="R43" s="50">
        <f t="shared" si="109"/>
        <v>33.332278912119079</v>
      </c>
      <c r="S43" s="50">
        <f t="shared" si="109"/>
        <v>12.434141535456844</v>
      </c>
      <c r="T43" s="50">
        <f t="shared" si="109"/>
        <v>18.195165600078216</v>
      </c>
      <c r="U43" s="50">
        <f t="shared" si="109"/>
        <v>-44.527378349310467</v>
      </c>
      <c r="V43" s="50">
        <f t="shared" si="109"/>
        <v>-30.033863888620694</v>
      </c>
      <c r="W43" s="50">
        <f t="shared" si="109"/>
        <v>-5.4484099160055885</v>
      </c>
      <c r="X43" s="50">
        <f t="shared" si="109"/>
        <v>-73.895080325707625</v>
      </c>
      <c r="Y43" s="50">
        <f t="shared" si="109"/>
        <v>-81.86794390851081</v>
      </c>
      <c r="Z43" s="14" t="str">
        <f t="shared" si="75"/>
        <v>พระอาจารย์แบน  ธนากโร,รพช.</v>
      </c>
      <c r="AA43" s="15">
        <f t="shared" si="76"/>
        <v>3.2112857664465806E-3</v>
      </c>
      <c r="AB43" s="15">
        <f t="shared" si="77"/>
        <v>7.4312845754635534E-3</v>
      </c>
      <c r="AC43" s="15">
        <f t="shared" si="78"/>
        <v>3.5256656956528638E-2</v>
      </c>
      <c r="AD43" s="15">
        <f t="shared" si="79"/>
        <v>0.33332278912119079</v>
      </c>
      <c r="AE43" s="15">
        <f t="shared" si="80"/>
        <v>0.12434141535456844</v>
      </c>
      <c r="AF43" s="15">
        <f t="shared" si="81"/>
        <v>0.18195165600078217</v>
      </c>
      <c r="AG43" s="15">
        <f t="shared" si="82"/>
        <v>-0.44527378349310465</v>
      </c>
      <c r="AH43" s="15">
        <f t="shared" si="83"/>
        <v>-0.30033863888620693</v>
      </c>
      <c r="AI43" s="15">
        <f t="shared" si="84"/>
        <v>-5.4484099160055886E-2</v>
      </c>
      <c r="AJ43" s="15">
        <f t="shared" si="85"/>
        <v>-0.73895080325707629</v>
      </c>
      <c r="AK43" s="15">
        <f t="shared" si="86"/>
        <v>-0.8186794390851081</v>
      </c>
      <c r="AL43" s="14" t="str">
        <f t="shared" si="87"/>
        <v>พระอาจารย์แบน  ธนากโร,รพช.</v>
      </c>
      <c r="AM43" s="17" t="str">
        <f>+IF(AND(C43&lt;C46),"OK","Not OK")</f>
        <v>OK</v>
      </c>
      <c r="AN43" s="17" t="str">
        <f t="shared" ref="AN43:AW43" si="110">+IF(AND(D43&lt;D46),"OK","Not OK")</f>
        <v>OK</v>
      </c>
      <c r="AO43" s="17" t="str">
        <f t="shared" si="110"/>
        <v>OK</v>
      </c>
      <c r="AP43" s="17" t="str">
        <f t="shared" si="110"/>
        <v>Not OK</v>
      </c>
      <c r="AQ43" s="17" t="str">
        <f t="shared" si="110"/>
        <v>OK</v>
      </c>
      <c r="AR43" s="17" t="str">
        <f t="shared" si="110"/>
        <v>OK</v>
      </c>
      <c r="AS43" s="17" t="str">
        <f t="shared" si="110"/>
        <v>OK</v>
      </c>
      <c r="AT43" s="17" t="str">
        <f t="shared" si="110"/>
        <v>OK</v>
      </c>
      <c r="AU43" s="17" t="str">
        <f t="shared" si="110"/>
        <v>OK</v>
      </c>
      <c r="AV43" s="17" t="str">
        <f t="shared" si="110"/>
        <v>OK</v>
      </c>
      <c r="AW43" s="17" t="str">
        <f t="shared" si="110"/>
        <v>OK</v>
      </c>
    </row>
    <row r="44" spans="1:49" ht="13.5" customHeight="1">
      <c r="B44" s="18" t="s">
        <v>144</v>
      </c>
      <c r="C44" s="19">
        <f>AVERAGE(C31:C43)</f>
        <v>10499.911274261747</v>
      </c>
      <c r="D44" s="19">
        <f t="shared" ref="D44:M44" si="111">AVERAGE(D31:D43)</f>
        <v>91.814436159825647</v>
      </c>
      <c r="E44" s="19">
        <f t="shared" si="111"/>
        <v>1380.1927525471883</v>
      </c>
      <c r="F44" s="19">
        <f t="shared" si="111"/>
        <v>717.62487708083609</v>
      </c>
      <c r="G44" s="19">
        <f t="shared" si="111"/>
        <v>659.08451666300766</v>
      </c>
      <c r="H44" s="19">
        <f t="shared" si="111"/>
        <v>771.3574576665095</v>
      </c>
      <c r="I44" s="19">
        <f t="shared" si="111"/>
        <v>906.03840709073586</v>
      </c>
      <c r="J44" s="19">
        <f t="shared" si="111"/>
        <v>202.36637138353902</v>
      </c>
      <c r="K44" s="19">
        <f t="shared" si="111"/>
        <v>431.32314401112933</v>
      </c>
      <c r="L44" s="19">
        <f t="shared" si="111"/>
        <v>52.249879268515741</v>
      </c>
      <c r="M44" s="19">
        <f t="shared" si="111"/>
        <v>499.64819915705226</v>
      </c>
      <c r="V44" s="49"/>
      <c r="W44" s="49"/>
      <c r="X44" s="49"/>
      <c r="Y44" s="49"/>
    </row>
    <row r="45" spans="1:49" ht="13.2" customHeight="1">
      <c r="B45" s="20" t="s">
        <v>268</v>
      </c>
      <c r="C45" s="21">
        <f>STDEV(C31:C43)</f>
        <v>1273.3166442042605</v>
      </c>
      <c r="D45" s="21">
        <f t="shared" ref="D45:M45" si="112">STDEV(D31:D43)</f>
        <v>32.21738692188341</v>
      </c>
      <c r="E45" s="21">
        <f t="shared" si="112"/>
        <v>312.49141494879063</v>
      </c>
      <c r="F45" s="21">
        <f t="shared" si="112"/>
        <v>203.5168741303824</v>
      </c>
      <c r="G45" s="21">
        <f t="shared" si="112"/>
        <v>293.51124550735466</v>
      </c>
      <c r="H45" s="21">
        <f t="shared" si="112"/>
        <v>166.02612450971537</v>
      </c>
      <c r="I45" s="21">
        <f t="shared" si="112"/>
        <v>631.71129266778939</v>
      </c>
      <c r="J45" s="21">
        <f t="shared" si="112"/>
        <v>131.54530555021927</v>
      </c>
      <c r="K45" s="21">
        <f t="shared" si="112"/>
        <v>128.03612780231663</v>
      </c>
      <c r="L45" s="21">
        <f t="shared" si="112"/>
        <v>53.632542674942975</v>
      </c>
      <c r="M45" s="21">
        <f t="shared" si="112"/>
        <v>513.78609055956895</v>
      </c>
      <c r="V45" s="184"/>
      <c r="W45" s="184"/>
      <c r="X45" s="184"/>
      <c r="Y45" s="184"/>
    </row>
    <row r="46" spans="1:49" ht="13.2" customHeight="1">
      <c r="B46" s="20" t="s">
        <v>269</v>
      </c>
      <c r="C46" s="21">
        <f>+C44+C45</f>
        <v>11773.227918466007</v>
      </c>
      <c r="D46" s="21">
        <f t="shared" ref="D46:M46" si="113">+D44+D45</f>
        <v>124.03182308170906</v>
      </c>
      <c r="E46" s="21">
        <f t="shared" si="113"/>
        <v>1692.684167495979</v>
      </c>
      <c r="F46" s="21">
        <f t="shared" si="113"/>
        <v>921.14175121121843</v>
      </c>
      <c r="G46" s="21">
        <f t="shared" si="113"/>
        <v>952.59576217036238</v>
      </c>
      <c r="H46" s="21">
        <f t="shared" si="113"/>
        <v>937.38358217622488</v>
      </c>
      <c r="I46" s="21">
        <f t="shared" si="113"/>
        <v>1537.7496997585254</v>
      </c>
      <c r="J46" s="21">
        <f t="shared" si="113"/>
        <v>333.91167693375826</v>
      </c>
      <c r="K46" s="21">
        <f t="shared" si="113"/>
        <v>559.35927181344596</v>
      </c>
      <c r="L46" s="21">
        <f t="shared" si="113"/>
        <v>105.88242194345872</v>
      </c>
      <c r="M46" s="21">
        <f t="shared" si="113"/>
        <v>1013.4342897166212</v>
      </c>
      <c r="V46" s="184"/>
      <c r="W46" s="184"/>
      <c r="X46" s="184"/>
      <c r="Y46" s="184"/>
    </row>
    <row r="47" spans="1:49" ht="13.5" customHeight="1">
      <c r="B47" s="390" t="s">
        <v>148</v>
      </c>
      <c r="C47" s="402" t="s">
        <v>248</v>
      </c>
      <c r="D47" s="403"/>
      <c r="E47" s="403"/>
      <c r="F47" s="403"/>
      <c r="G47" s="403"/>
      <c r="H47" s="403"/>
      <c r="I47" s="403"/>
      <c r="J47" s="403"/>
      <c r="K47" s="403"/>
      <c r="L47" s="403"/>
      <c r="M47" s="404"/>
      <c r="N47" s="390" t="s">
        <v>148</v>
      </c>
      <c r="O47" s="402" t="s">
        <v>731</v>
      </c>
      <c r="P47" s="403"/>
      <c r="Q47" s="403"/>
      <c r="R47" s="403"/>
      <c r="S47" s="403"/>
      <c r="T47" s="403"/>
      <c r="U47" s="403"/>
      <c r="V47" s="403"/>
      <c r="W47" s="403"/>
      <c r="X47" s="403"/>
      <c r="Y47" s="404"/>
      <c r="Z47" s="390" t="s">
        <v>148</v>
      </c>
      <c r="AA47" s="402" t="s">
        <v>731</v>
      </c>
      <c r="AB47" s="403"/>
      <c r="AC47" s="403"/>
      <c r="AD47" s="403"/>
      <c r="AE47" s="403"/>
      <c r="AF47" s="403"/>
      <c r="AG47" s="403"/>
      <c r="AH47" s="403"/>
      <c r="AI47" s="403"/>
      <c r="AJ47" s="403"/>
      <c r="AK47" s="404"/>
      <c r="AL47" s="390" t="s">
        <v>148</v>
      </c>
      <c r="AM47" s="402" t="s">
        <v>732</v>
      </c>
      <c r="AN47" s="403"/>
      <c r="AO47" s="403"/>
      <c r="AP47" s="403"/>
      <c r="AQ47" s="403"/>
      <c r="AR47" s="403"/>
      <c r="AS47" s="403"/>
      <c r="AT47" s="403"/>
      <c r="AU47" s="403"/>
      <c r="AV47" s="403"/>
      <c r="AW47" s="404"/>
    </row>
    <row r="48" spans="1:49" ht="13.5" customHeight="1">
      <c r="B48" s="390"/>
      <c r="C48" s="38" t="s">
        <v>5</v>
      </c>
      <c r="D48" s="38" t="s">
        <v>8</v>
      </c>
      <c r="E48" s="38" t="s">
        <v>11</v>
      </c>
      <c r="F48" s="38" t="s">
        <v>17</v>
      </c>
      <c r="G48" s="38" t="s">
        <v>20</v>
      </c>
      <c r="H48" s="38" t="s">
        <v>23</v>
      </c>
      <c r="I48" s="38" t="s">
        <v>26</v>
      </c>
      <c r="J48" s="38" t="s">
        <v>29</v>
      </c>
      <c r="K48" s="38" t="s">
        <v>32</v>
      </c>
      <c r="L48" s="38" t="s">
        <v>35</v>
      </c>
      <c r="M48" s="38" t="s">
        <v>38</v>
      </c>
      <c r="N48" s="390"/>
      <c r="O48" s="38" t="s">
        <v>5</v>
      </c>
      <c r="P48" s="38" t="s">
        <v>8</v>
      </c>
      <c r="Q48" s="38" t="s">
        <v>11</v>
      </c>
      <c r="R48" s="38" t="s">
        <v>17</v>
      </c>
      <c r="S48" s="38" t="s">
        <v>20</v>
      </c>
      <c r="T48" s="38" t="s">
        <v>23</v>
      </c>
      <c r="U48" s="38" t="s">
        <v>26</v>
      </c>
      <c r="V48" s="38" t="s">
        <v>29</v>
      </c>
      <c r="W48" s="38" t="s">
        <v>32</v>
      </c>
      <c r="X48" s="38" t="s">
        <v>35</v>
      </c>
      <c r="Y48" s="38" t="s">
        <v>38</v>
      </c>
      <c r="Z48" s="390"/>
      <c r="AA48" s="38" t="s">
        <v>5</v>
      </c>
      <c r="AB48" s="38" t="s">
        <v>8</v>
      </c>
      <c r="AC48" s="38" t="s">
        <v>11</v>
      </c>
      <c r="AD48" s="38" t="s">
        <v>17</v>
      </c>
      <c r="AE48" s="38" t="s">
        <v>20</v>
      </c>
      <c r="AF48" s="38" t="s">
        <v>23</v>
      </c>
      <c r="AG48" s="38" t="s">
        <v>26</v>
      </c>
      <c r="AH48" s="38" t="s">
        <v>29</v>
      </c>
      <c r="AI48" s="38" t="s">
        <v>32</v>
      </c>
      <c r="AJ48" s="38" t="s">
        <v>35</v>
      </c>
      <c r="AK48" s="38" t="s">
        <v>38</v>
      </c>
      <c r="AL48" s="390"/>
      <c r="AM48" s="12" t="s">
        <v>5</v>
      </c>
      <c r="AN48" s="13" t="s">
        <v>8</v>
      </c>
      <c r="AO48" s="12" t="s">
        <v>11</v>
      </c>
      <c r="AP48" s="12" t="s">
        <v>17</v>
      </c>
      <c r="AQ48" s="12" t="s">
        <v>20</v>
      </c>
      <c r="AR48" s="12" t="s">
        <v>23</v>
      </c>
      <c r="AS48" s="12" t="s">
        <v>26</v>
      </c>
      <c r="AT48" s="38" t="s">
        <v>29</v>
      </c>
      <c r="AU48" s="38" t="s">
        <v>32</v>
      </c>
      <c r="AV48" s="38" t="s">
        <v>35</v>
      </c>
      <c r="AW48" s="38" t="s">
        <v>38</v>
      </c>
    </row>
    <row r="49" spans="1:49" ht="13.5" customHeight="1">
      <c r="A49" s="297" t="str">
        <f>+'8.คำนวณ'!E33</f>
        <v>เลย</v>
      </c>
      <c r="B49" s="14" t="str">
        <f>++'8.คำนวณ'!G33</f>
        <v>ท่าลี่,รพช.</v>
      </c>
      <c r="C49" s="330">
        <f>+'8.คำนวณ'!Y33</f>
        <v>10355.484599265634</v>
      </c>
      <c r="D49" s="330">
        <f>+'8.คำนวณ'!Z33</f>
        <v>41.80349748074633</v>
      </c>
      <c r="E49" s="330">
        <f>+'8.คำนวณ'!AA33</f>
        <v>1731.6049957865798</v>
      </c>
      <c r="F49" s="330">
        <f>+'8.คำนวณ'!AB33</f>
        <v>734.12147920369296</v>
      </c>
      <c r="G49" s="330">
        <f>+'8.คำนวณ'!AC33</f>
        <v>1001.2231890603584</v>
      </c>
      <c r="H49" s="330">
        <f>+'8.คำนวณ'!AD33</f>
        <v>728.7330013920905</v>
      </c>
      <c r="I49" s="330">
        <f>+'8.คำนวณ'!AE33</f>
        <v>455.84514850594672</v>
      </c>
      <c r="J49" s="330">
        <f>+'8.คำนวณ'!AF33</f>
        <v>30.251817831662628</v>
      </c>
      <c r="K49" s="330">
        <f>+'8.คำนวณ'!AG33</f>
        <v>436.59324269103604</v>
      </c>
      <c r="L49" s="330">
        <f>+'8.คำนวณ'!AH33</f>
        <v>31.359773765741664</v>
      </c>
      <c r="M49" s="330">
        <f>+'8.คำนวณ'!AI33</f>
        <v>778.9146682249476</v>
      </c>
      <c r="N49" s="14" t="str">
        <f>+B49</f>
        <v>ท่าลี่,รพช.</v>
      </c>
      <c r="O49" s="50">
        <f t="shared" ref="O49:Y49" si="114">+(C49-C61)*100/C61</f>
        <v>0.63001565717811225</v>
      </c>
      <c r="P49" s="50">
        <f t="shared" si="114"/>
        <v>-48.214631453345447</v>
      </c>
      <c r="Q49" s="50">
        <f t="shared" si="114"/>
        <v>12.596246804229065</v>
      </c>
      <c r="R49" s="50">
        <f t="shared" si="114"/>
        <v>6.9833917435551403</v>
      </c>
      <c r="S49" s="50">
        <f t="shared" si="114"/>
        <v>29.262050945243509</v>
      </c>
      <c r="T49" s="50">
        <f t="shared" si="114"/>
        <v>-24.186169514317502</v>
      </c>
      <c r="U49" s="50">
        <f t="shared" si="114"/>
        <v>-51.702258208629672</v>
      </c>
      <c r="V49" s="50">
        <f t="shared" si="114"/>
        <v>-83.744535422554762</v>
      </c>
      <c r="W49" s="50">
        <f t="shared" si="114"/>
        <v>2.3575165413387777</v>
      </c>
      <c r="X49" s="50">
        <f t="shared" si="114"/>
        <v>-48.884647041056745</v>
      </c>
      <c r="Y49" s="50">
        <f t="shared" si="114"/>
        <v>66.246640243730866</v>
      </c>
      <c r="Z49" s="14" t="str">
        <f>+N49</f>
        <v>ท่าลี่,รพช.</v>
      </c>
      <c r="AA49" s="15">
        <f t="shared" ref="AA49:AK49" si="115">+O49/100</f>
        <v>6.3001565717811228E-3</v>
      </c>
      <c r="AB49" s="15">
        <f t="shared" si="115"/>
        <v>-0.48214631453345447</v>
      </c>
      <c r="AC49" s="15">
        <f t="shared" si="115"/>
        <v>0.12596246804229064</v>
      </c>
      <c r="AD49" s="15">
        <f t="shared" si="115"/>
        <v>6.9833917435551396E-2</v>
      </c>
      <c r="AE49" s="15">
        <f t="shared" si="115"/>
        <v>0.29262050945243506</v>
      </c>
      <c r="AF49" s="15">
        <f t="shared" si="115"/>
        <v>-0.24186169514317502</v>
      </c>
      <c r="AG49" s="15">
        <f t="shared" si="115"/>
        <v>-0.5170225820862967</v>
      </c>
      <c r="AH49" s="15">
        <f t="shared" si="115"/>
        <v>-0.83744535422554767</v>
      </c>
      <c r="AI49" s="15">
        <f t="shared" si="115"/>
        <v>2.3575165413387777E-2</v>
      </c>
      <c r="AJ49" s="15">
        <f t="shared" si="115"/>
        <v>-0.48884647041056745</v>
      </c>
      <c r="AK49" s="15">
        <f t="shared" si="115"/>
        <v>0.6624664024373087</v>
      </c>
      <c r="AL49" s="14" t="str">
        <f>+Z49</f>
        <v>ท่าลี่,รพช.</v>
      </c>
      <c r="AM49" s="16" t="str">
        <f>+IF(AND(C49&lt;C63),"OK","Not OK")</f>
        <v>OK</v>
      </c>
      <c r="AN49" s="16" t="str">
        <f t="shared" ref="AN49:AW49" si="116">+IF(AND(D49&lt;D63),"OK","Not OK")</f>
        <v>OK</v>
      </c>
      <c r="AO49" s="16" t="str">
        <f t="shared" si="116"/>
        <v>OK</v>
      </c>
      <c r="AP49" s="16" t="str">
        <f t="shared" si="116"/>
        <v>OK</v>
      </c>
      <c r="AQ49" s="16" t="str">
        <f t="shared" si="116"/>
        <v>OK</v>
      </c>
      <c r="AR49" s="16" t="str">
        <f t="shared" si="116"/>
        <v>OK</v>
      </c>
      <c r="AS49" s="16" t="str">
        <f t="shared" si="116"/>
        <v>OK</v>
      </c>
      <c r="AT49" s="16" t="str">
        <f t="shared" si="116"/>
        <v>OK</v>
      </c>
      <c r="AU49" s="16" t="str">
        <f t="shared" si="116"/>
        <v>OK</v>
      </c>
      <c r="AV49" s="16" t="str">
        <f t="shared" si="116"/>
        <v>OK</v>
      </c>
      <c r="AW49" s="16" t="str">
        <f t="shared" si="116"/>
        <v>Not OK</v>
      </c>
    </row>
    <row r="50" spans="1:49" ht="13.5" customHeight="1">
      <c r="A50" s="297" t="str">
        <f>+'8.คำนวณ'!E34</f>
        <v>เลย</v>
      </c>
      <c r="B50" s="14" t="str">
        <f>++'8.คำนวณ'!G34</f>
        <v>ภูกระดึง,รพช.</v>
      </c>
      <c r="C50" s="330">
        <f>+'8.คำนวณ'!Y34</f>
        <v>9133.0002731720015</v>
      </c>
      <c r="D50" s="330">
        <f>+'8.คำนวณ'!Z34</f>
        <v>54.386026554396942</v>
      </c>
      <c r="E50" s="330">
        <f>+'8.คำนวณ'!AA34</f>
        <v>1143.8450036173022</v>
      </c>
      <c r="F50" s="330">
        <f>+'8.คำนวณ'!AB34</f>
        <v>846.3046332495162</v>
      </c>
      <c r="G50" s="330">
        <f>+'8.คำนวณ'!AC34</f>
        <v>513.58936428570053</v>
      </c>
      <c r="H50" s="330">
        <f>+'8.คำนวณ'!AD34</f>
        <v>1018.8285550997576</v>
      </c>
      <c r="I50" s="330">
        <f>+'8.คำนวณ'!AE34</f>
        <v>229.15609389574897</v>
      </c>
      <c r="J50" s="330">
        <f>+'8.คำนวณ'!AF34</f>
        <v>114.81072891939839</v>
      </c>
      <c r="K50" s="330">
        <f>+'8.คำนวณ'!AG34</f>
        <v>308.97544591988668</v>
      </c>
      <c r="L50" s="330">
        <f>+'8.คำนวณ'!AH34</f>
        <v>49.773835704560327</v>
      </c>
      <c r="M50" s="330">
        <f>+'8.คำนวณ'!AI34</f>
        <v>423.58028502825925</v>
      </c>
      <c r="N50" s="14" t="str">
        <f t="shared" ref="N50:N60" si="117">+B50</f>
        <v>ภูกระดึง,รพช.</v>
      </c>
      <c r="O50" s="50">
        <f t="shared" ref="O50:Y50" si="118">+(C50-C61)*100/C61</f>
        <v>-11.24954591198119</v>
      </c>
      <c r="P50" s="50">
        <f t="shared" si="118"/>
        <v>-32.627636474561683</v>
      </c>
      <c r="Q50" s="50">
        <f t="shared" si="118"/>
        <v>-25.622382329421434</v>
      </c>
      <c r="R50" s="50">
        <f t="shared" si="118"/>
        <v>23.331822699873527</v>
      </c>
      <c r="S50" s="50">
        <f t="shared" si="118"/>
        <v>-33.693490825419453</v>
      </c>
      <c r="T50" s="50">
        <f t="shared" si="118"/>
        <v>5.9939583122387408</v>
      </c>
      <c r="U50" s="50">
        <f t="shared" si="118"/>
        <v>-75.72043513203802</v>
      </c>
      <c r="V50" s="50">
        <f t="shared" si="118"/>
        <v>-38.307782115935872</v>
      </c>
      <c r="W50" s="50">
        <f t="shared" si="118"/>
        <v>-27.561958765832138</v>
      </c>
      <c r="X50" s="50">
        <f t="shared" si="118"/>
        <v>-18.870359232679814</v>
      </c>
      <c r="Y50" s="50">
        <f t="shared" si="118"/>
        <v>-9.5936921820898213</v>
      </c>
      <c r="Z50" s="14" t="str">
        <f t="shared" ref="Z50:Z60" si="119">+N50</f>
        <v>ภูกระดึง,รพช.</v>
      </c>
      <c r="AA50" s="15">
        <f t="shared" ref="AA50:AA60" si="120">+O50/100</f>
        <v>-0.1124954591198119</v>
      </c>
      <c r="AB50" s="15">
        <f t="shared" ref="AB50:AB60" si="121">+P50/100</f>
        <v>-0.32627636474561683</v>
      </c>
      <c r="AC50" s="15">
        <f t="shared" ref="AC50:AC60" si="122">+Q50/100</f>
        <v>-0.25622382329421434</v>
      </c>
      <c r="AD50" s="15">
        <f t="shared" ref="AD50:AD60" si="123">+R50/100</f>
        <v>0.23331822699873528</v>
      </c>
      <c r="AE50" s="15">
        <f t="shared" ref="AE50:AE60" si="124">+S50/100</f>
        <v>-0.33693490825419453</v>
      </c>
      <c r="AF50" s="15">
        <f t="shared" ref="AF50:AF60" si="125">+T50/100</f>
        <v>5.993958312238741E-2</v>
      </c>
      <c r="AG50" s="15">
        <f t="shared" ref="AG50:AG60" si="126">+U50/100</f>
        <v>-0.75720435132038022</v>
      </c>
      <c r="AH50" s="15">
        <f t="shared" ref="AH50:AH60" si="127">+V50/100</f>
        <v>-0.38307782115935873</v>
      </c>
      <c r="AI50" s="15">
        <f t="shared" ref="AI50:AI60" si="128">+W50/100</f>
        <v>-0.2756195876583214</v>
      </c>
      <c r="AJ50" s="15">
        <f t="shared" ref="AJ50:AJ60" si="129">+X50/100</f>
        <v>-0.18870359232679815</v>
      </c>
      <c r="AK50" s="15">
        <f t="shared" ref="AK50:AK60" si="130">+Y50/100</f>
        <v>-9.5936921820898219E-2</v>
      </c>
      <c r="AL50" s="14" t="str">
        <f t="shared" ref="AL50:AL60" si="131">+Z50</f>
        <v>ภูกระดึง,รพช.</v>
      </c>
      <c r="AM50" s="16" t="str">
        <f>+IF(AND(C50&lt;C63),"OK","Not OK")</f>
        <v>OK</v>
      </c>
      <c r="AN50" s="16" t="str">
        <f t="shared" ref="AN50:AW50" si="132">+IF(AND(D50&lt;D63),"OK","Not OK")</f>
        <v>OK</v>
      </c>
      <c r="AO50" s="16" t="str">
        <f t="shared" si="132"/>
        <v>OK</v>
      </c>
      <c r="AP50" s="16" t="str">
        <f t="shared" si="132"/>
        <v>OK</v>
      </c>
      <c r="AQ50" s="16" t="str">
        <f t="shared" si="132"/>
        <v>OK</v>
      </c>
      <c r="AR50" s="16" t="str">
        <f t="shared" si="132"/>
        <v>OK</v>
      </c>
      <c r="AS50" s="16" t="str">
        <f t="shared" si="132"/>
        <v>OK</v>
      </c>
      <c r="AT50" s="16" t="str">
        <f t="shared" si="132"/>
        <v>OK</v>
      </c>
      <c r="AU50" s="16" t="str">
        <f t="shared" si="132"/>
        <v>OK</v>
      </c>
      <c r="AV50" s="16" t="str">
        <f t="shared" si="132"/>
        <v>OK</v>
      </c>
      <c r="AW50" s="16" t="str">
        <f t="shared" si="132"/>
        <v>OK</v>
      </c>
    </row>
    <row r="51" spans="1:49" ht="13.5" customHeight="1">
      <c r="A51" s="297" t="str">
        <f>+'8.คำนวณ'!E35</f>
        <v>เลย</v>
      </c>
      <c r="B51" s="14" t="str">
        <f>++'8.คำนวณ'!G35</f>
        <v>ภูหลวง,รพช.</v>
      </c>
      <c r="C51" s="330">
        <f>+'8.คำนวณ'!Y35</f>
        <v>9089.1621782719212</v>
      </c>
      <c r="D51" s="330">
        <f>+'8.คำนวณ'!Z35</f>
        <v>70.86285215202868</v>
      </c>
      <c r="E51" s="330">
        <f>+'8.คำนวณ'!AA35</f>
        <v>986.63400569569444</v>
      </c>
      <c r="F51" s="330">
        <f>+'8.คำนวณ'!AB35</f>
        <v>590.04993666851556</v>
      </c>
      <c r="G51" s="330">
        <f>+'8.คำนวณ'!AC35</f>
        <v>644.79441710198444</v>
      </c>
      <c r="H51" s="330">
        <f>+'8.คำนวณ'!AD35</f>
        <v>829.27347921651096</v>
      </c>
      <c r="I51" s="330">
        <f>+'8.คำนวณ'!AE35</f>
        <v>706.19764514500025</v>
      </c>
      <c r="J51" s="330">
        <f>+'8.คำนวณ'!AF35</f>
        <v>117.65204523440927</v>
      </c>
      <c r="K51" s="330">
        <f>+'8.คำนวณ'!AG35</f>
        <v>352.52794180954197</v>
      </c>
      <c r="L51" s="330">
        <f>+'8.คำนวณ'!AH35</f>
        <v>32.624022915235152</v>
      </c>
      <c r="M51" s="330">
        <f>+'8.คำนวณ'!AI35</f>
        <v>294.39051455796283</v>
      </c>
      <c r="N51" s="14" t="str">
        <f t="shared" si="117"/>
        <v>ภูหลวง,รพช.</v>
      </c>
      <c r="O51" s="50">
        <f t="shared" ref="O51:Y51" si="133">+(C51-C61)*100/C61</f>
        <v>-11.675545114035797</v>
      </c>
      <c r="P51" s="50">
        <f t="shared" si="133"/>
        <v>-12.216461872596835</v>
      </c>
      <c r="Q51" s="50">
        <f t="shared" si="133"/>
        <v>-35.844903265427199</v>
      </c>
      <c r="R51" s="50">
        <f t="shared" si="133"/>
        <v>-14.012128358728249</v>
      </c>
      <c r="S51" s="50">
        <f t="shared" si="133"/>
        <v>-16.754376343534002</v>
      </c>
      <c r="T51" s="50">
        <f t="shared" si="133"/>
        <v>-13.72642811634427</v>
      </c>
      <c r="U51" s="50">
        <f t="shared" si="133"/>
        <v>-25.176890374556582</v>
      </c>
      <c r="V51" s="50">
        <f t="shared" si="133"/>
        <v>-36.781033641877706</v>
      </c>
      <c r="W51" s="50">
        <f t="shared" si="133"/>
        <v>-17.351252592359085</v>
      </c>
      <c r="X51" s="50">
        <f t="shared" si="133"/>
        <v>-46.823964397516797</v>
      </c>
      <c r="Y51" s="50">
        <f t="shared" si="133"/>
        <v>-37.167142998582797</v>
      </c>
      <c r="Z51" s="14" t="str">
        <f t="shared" si="119"/>
        <v>ภูหลวง,รพช.</v>
      </c>
      <c r="AA51" s="15">
        <f t="shared" si="120"/>
        <v>-0.11675545114035797</v>
      </c>
      <c r="AB51" s="15">
        <f t="shared" si="121"/>
        <v>-0.12216461872596834</v>
      </c>
      <c r="AC51" s="15">
        <f t="shared" si="122"/>
        <v>-0.35844903265427197</v>
      </c>
      <c r="AD51" s="15">
        <f t="shared" si="123"/>
        <v>-0.14012128358728249</v>
      </c>
      <c r="AE51" s="15">
        <f t="shared" si="124"/>
        <v>-0.16754376343534003</v>
      </c>
      <c r="AF51" s="15">
        <f t="shared" si="125"/>
        <v>-0.13726428116344269</v>
      </c>
      <c r="AG51" s="15">
        <f t="shared" si="126"/>
        <v>-0.25176890374556582</v>
      </c>
      <c r="AH51" s="15">
        <f t="shared" si="127"/>
        <v>-0.36781033641877703</v>
      </c>
      <c r="AI51" s="15">
        <f t="shared" si="128"/>
        <v>-0.17351252592359084</v>
      </c>
      <c r="AJ51" s="15">
        <f t="shared" si="129"/>
        <v>-0.46823964397516799</v>
      </c>
      <c r="AK51" s="15">
        <f t="shared" si="130"/>
        <v>-0.37167142998582797</v>
      </c>
      <c r="AL51" s="14" t="str">
        <f t="shared" si="131"/>
        <v>ภูหลวง,รพช.</v>
      </c>
      <c r="AM51" s="16" t="str">
        <f>+IF(AND(C51&lt;C63),"OK","Not OK")</f>
        <v>OK</v>
      </c>
      <c r="AN51" s="16" t="str">
        <f t="shared" ref="AN51:AW51" si="134">+IF(AND(D51&lt;D63),"OK","Not OK")</f>
        <v>OK</v>
      </c>
      <c r="AO51" s="16" t="str">
        <f t="shared" si="134"/>
        <v>OK</v>
      </c>
      <c r="AP51" s="16" t="str">
        <f t="shared" si="134"/>
        <v>OK</v>
      </c>
      <c r="AQ51" s="16" t="str">
        <f t="shared" si="134"/>
        <v>OK</v>
      </c>
      <c r="AR51" s="16" t="str">
        <f t="shared" si="134"/>
        <v>OK</v>
      </c>
      <c r="AS51" s="16" t="str">
        <f t="shared" si="134"/>
        <v>OK</v>
      </c>
      <c r="AT51" s="16" t="str">
        <f t="shared" si="134"/>
        <v>OK</v>
      </c>
      <c r="AU51" s="16" t="str">
        <f t="shared" si="134"/>
        <v>OK</v>
      </c>
      <c r="AV51" s="16" t="str">
        <f t="shared" si="134"/>
        <v>OK</v>
      </c>
      <c r="AW51" s="16" t="str">
        <f t="shared" si="134"/>
        <v>OK</v>
      </c>
    </row>
    <row r="52" spans="1:49" ht="13.5" customHeight="1">
      <c r="A52" s="297" t="str">
        <f>+'8.คำนวณ'!E36</f>
        <v>หนองคาย</v>
      </c>
      <c r="B52" s="14" t="str">
        <f>++'8.คำนวณ'!G36</f>
        <v>สังคม,รพช.</v>
      </c>
      <c r="C52" s="330">
        <f>+'8.คำนวณ'!Y36</f>
        <v>10437.23923153863</v>
      </c>
      <c r="D52" s="330">
        <f>+'8.คำนวณ'!Z36</f>
        <v>59.739368641896995</v>
      </c>
      <c r="E52" s="330">
        <f>+'8.คำนวณ'!AA36</f>
        <v>1349.9439403771557</v>
      </c>
      <c r="F52" s="330">
        <f>+'8.คำนวณ'!AB36</f>
        <v>616.97513161425661</v>
      </c>
      <c r="G52" s="330">
        <f>+'8.คำนวณ'!AC36</f>
        <v>860.84496108901942</v>
      </c>
      <c r="H52" s="330">
        <f>+'8.คำนวณ'!AD36</f>
        <v>724.8333014564173</v>
      </c>
      <c r="I52" s="330">
        <f>+'8.คำนวณ'!AE36</f>
        <v>390.03887975409236</v>
      </c>
      <c r="J52" s="330">
        <f>+'8.คำนวณ'!AF36</f>
        <v>80.333634212388077</v>
      </c>
      <c r="K52" s="330">
        <f>+'8.คำนวณ'!AG36</f>
        <v>493.18304847405517</v>
      </c>
      <c r="L52" s="330">
        <f>+'8.คำนวณ'!AH36</f>
        <v>1.141714034788124E-2</v>
      </c>
      <c r="M52" s="330">
        <f>+'8.คำนวณ'!AI36</f>
        <v>908.08824473664947</v>
      </c>
      <c r="N52" s="14" t="str">
        <f t="shared" si="117"/>
        <v>สังคม,รพช.</v>
      </c>
      <c r="O52" s="50">
        <f t="shared" ref="O52:Y52" si="135">+(C52-C61)*100/C61</f>
        <v>1.4244709863146972</v>
      </c>
      <c r="P52" s="50">
        <f t="shared" si="135"/>
        <v>-25.996019273508349</v>
      </c>
      <c r="Q52" s="50">
        <f t="shared" si="135"/>
        <v>-12.220961794156471</v>
      </c>
      <c r="R52" s="50">
        <f t="shared" si="135"/>
        <v>-10.088324519374087</v>
      </c>
      <c r="S52" s="50">
        <f t="shared" si="135"/>
        <v>11.138641645600996</v>
      </c>
      <c r="T52" s="50">
        <f t="shared" si="135"/>
        <v>-24.591875293119035</v>
      </c>
      <c r="U52" s="50">
        <f t="shared" si="135"/>
        <v>-58.674569281474454</v>
      </c>
      <c r="V52" s="50">
        <f t="shared" si="135"/>
        <v>-56.833650374882374</v>
      </c>
      <c r="W52" s="50">
        <f t="shared" si="135"/>
        <v>15.624767188196891</v>
      </c>
      <c r="X52" s="50">
        <f t="shared" si="135"/>
        <v>-99.981390453801637</v>
      </c>
      <c r="Y52" s="50">
        <f t="shared" si="135"/>
        <v>93.816634723710465</v>
      </c>
      <c r="Z52" s="14" t="str">
        <f t="shared" si="119"/>
        <v>สังคม,รพช.</v>
      </c>
      <c r="AA52" s="15">
        <f t="shared" si="120"/>
        <v>1.4244709863146972E-2</v>
      </c>
      <c r="AB52" s="15">
        <f t="shared" si="121"/>
        <v>-0.25996019273508347</v>
      </c>
      <c r="AC52" s="15">
        <f t="shared" si="122"/>
        <v>-0.12220961794156471</v>
      </c>
      <c r="AD52" s="15">
        <f t="shared" si="123"/>
        <v>-0.10088324519374087</v>
      </c>
      <c r="AE52" s="15">
        <f t="shared" si="124"/>
        <v>0.11138641645600997</v>
      </c>
      <c r="AF52" s="15">
        <f t="shared" si="125"/>
        <v>-0.24591875293119034</v>
      </c>
      <c r="AG52" s="15">
        <f t="shared" si="126"/>
        <v>-0.58674569281474453</v>
      </c>
      <c r="AH52" s="15">
        <f t="shared" si="127"/>
        <v>-0.56833650374882372</v>
      </c>
      <c r="AI52" s="15">
        <f t="shared" si="128"/>
        <v>0.15624767188196892</v>
      </c>
      <c r="AJ52" s="15">
        <f t="shared" si="129"/>
        <v>-0.99981390453801633</v>
      </c>
      <c r="AK52" s="15">
        <f t="shared" si="130"/>
        <v>0.93816634723710468</v>
      </c>
      <c r="AL52" s="14" t="str">
        <f t="shared" si="131"/>
        <v>สังคม,รพช.</v>
      </c>
      <c r="AM52" s="16" t="str">
        <f>+IF(AND(C52&lt;C63),"OK","Not OK")</f>
        <v>OK</v>
      </c>
      <c r="AN52" s="16" t="str">
        <f t="shared" ref="AN52:AW52" si="136">+IF(AND(D52&lt;D63),"OK","Not OK")</f>
        <v>OK</v>
      </c>
      <c r="AO52" s="16" t="str">
        <f t="shared" si="136"/>
        <v>OK</v>
      </c>
      <c r="AP52" s="16" t="str">
        <f t="shared" si="136"/>
        <v>OK</v>
      </c>
      <c r="AQ52" s="16" t="str">
        <f t="shared" si="136"/>
        <v>OK</v>
      </c>
      <c r="AR52" s="16" t="str">
        <f t="shared" si="136"/>
        <v>OK</v>
      </c>
      <c r="AS52" s="16" t="str">
        <f t="shared" si="136"/>
        <v>OK</v>
      </c>
      <c r="AT52" s="16" t="str">
        <f t="shared" si="136"/>
        <v>OK</v>
      </c>
      <c r="AU52" s="16" t="str">
        <f t="shared" si="136"/>
        <v>OK</v>
      </c>
      <c r="AV52" s="16" t="str">
        <f t="shared" si="136"/>
        <v>OK</v>
      </c>
      <c r="AW52" s="16" t="str">
        <f t="shared" si="136"/>
        <v>Not OK</v>
      </c>
    </row>
    <row r="53" spans="1:49" ht="13.5" customHeight="1">
      <c r="A53" s="297" t="str">
        <f>+'8.คำนวณ'!E37</f>
        <v>บึงกาฬ</v>
      </c>
      <c r="B53" s="14" t="str">
        <f>++'8.คำนวณ'!G37</f>
        <v>ศรีวิไล,รพช.</v>
      </c>
      <c r="C53" s="330">
        <f>+'8.คำนวณ'!Y37</f>
        <v>11642.336482369243</v>
      </c>
      <c r="D53" s="330">
        <f>+'8.คำนวณ'!Z37</f>
        <v>91.635669150746779</v>
      </c>
      <c r="E53" s="330">
        <f>+'8.คำนวณ'!AA37</f>
        <v>1668.2208848507471</v>
      </c>
      <c r="F53" s="330">
        <f>+'8.คำนวณ'!AB37</f>
        <v>609.51636297749485</v>
      </c>
      <c r="G53" s="330">
        <f>+'8.คำนวณ'!AC37</f>
        <v>701.77842874743851</v>
      </c>
      <c r="H53" s="330">
        <f>+'8.คำนวณ'!AD37</f>
        <v>872.40180910405468</v>
      </c>
      <c r="I53" s="330">
        <f>+'8.คำนวณ'!AE37</f>
        <v>1373.597043392062</v>
      </c>
      <c r="J53" s="330">
        <f>+'8.คำนวณ'!AF37</f>
        <v>326.5790839838254</v>
      </c>
      <c r="K53" s="330">
        <f>+'8.คำนวณ'!AG37</f>
        <v>470.65967096434753</v>
      </c>
      <c r="L53" s="330">
        <f>+'8.คำนวณ'!AH37</f>
        <v>12.151222651773336</v>
      </c>
      <c r="M53" s="330">
        <f>+'8.คำนวณ'!AI37</f>
        <v>501.7631301478678</v>
      </c>
      <c r="N53" s="14" t="str">
        <f t="shared" si="117"/>
        <v>ศรีวิไล,รพช.</v>
      </c>
      <c r="O53" s="50">
        <f>+(C53-C61)*100/C61</f>
        <v>13.135072654160043</v>
      </c>
      <c r="P53" s="50">
        <f t="shared" ref="P53:Y53" si="137">+(D53-D61)*100/D61</f>
        <v>13.516504239300414</v>
      </c>
      <c r="Q53" s="50">
        <f t="shared" si="137"/>
        <v>8.4747450669603044</v>
      </c>
      <c r="R53" s="50">
        <f t="shared" si="137"/>
        <v>-11.175289537557161</v>
      </c>
      <c r="S53" s="50">
        <f t="shared" si="137"/>
        <v>-9.3975049717354153</v>
      </c>
      <c r="T53" s="50">
        <f t="shared" si="137"/>
        <v>-9.2395668311016408</v>
      </c>
      <c r="U53" s="50">
        <f t="shared" si="137"/>
        <v>45.535464278993082</v>
      </c>
      <c r="V53" s="50">
        <f t="shared" si="137"/>
        <v>75.483495272053247</v>
      </c>
      <c r="W53" s="50">
        <f t="shared" si="137"/>
        <v>10.344252602568716</v>
      </c>
      <c r="X53" s="50">
        <f t="shared" si="137"/>
        <v>-80.19392488709137</v>
      </c>
      <c r="Y53" s="50">
        <f t="shared" si="137"/>
        <v>7.0931617905679687</v>
      </c>
      <c r="Z53" s="14" t="str">
        <f t="shared" si="119"/>
        <v>ศรีวิไล,รพช.</v>
      </c>
      <c r="AA53" s="15">
        <f t="shared" si="120"/>
        <v>0.13135072654160043</v>
      </c>
      <c r="AB53" s="15">
        <f t="shared" si="121"/>
        <v>0.13516504239300414</v>
      </c>
      <c r="AC53" s="15">
        <f t="shared" si="122"/>
        <v>8.4747450669603042E-2</v>
      </c>
      <c r="AD53" s="15">
        <f t="shared" si="123"/>
        <v>-0.11175289537557161</v>
      </c>
      <c r="AE53" s="15">
        <f t="shared" si="124"/>
        <v>-9.3975049717354153E-2</v>
      </c>
      <c r="AF53" s="15">
        <f t="shared" si="125"/>
        <v>-9.2395668311016407E-2</v>
      </c>
      <c r="AG53" s="15">
        <f t="shared" si="126"/>
        <v>0.45535464278993082</v>
      </c>
      <c r="AH53" s="15">
        <f t="shared" si="127"/>
        <v>0.75483495272053247</v>
      </c>
      <c r="AI53" s="15">
        <f t="shared" si="128"/>
        <v>0.10344252602568715</v>
      </c>
      <c r="AJ53" s="15">
        <f t="shared" si="129"/>
        <v>-0.80193924887091372</v>
      </c>
      <c r="AK53" s="15">
        <f t="shared" si="130"/>
        <v>7.0931617905679686E-2</v>
      </c>
      <c r="AL53" s="14" t="str">
        <f t="shared" si="131"/>
        <v>ศรีวิไล,รพช.</v>
      </c>
      <c r="AM53" s="16" t="str">
        <f>+IF(AND(C53&lt;C63),"OK","Not OK")</f>
        <v>Not OK</v>
      </c>
      <c r="AN53" s="16" t="str">
        <f t="shared" ref="AN53:AW53" si="138">+IF(AND(D53&lt;D63),"OK","Not OK")</f>
        <v>OK</v>
      </c>
      <c r="AO53" s="16" t="str">
        <f t="shared" si="138"/>
        <v>OK</v>
      </c>
      <c r="AP53" s="16" t="str">
        <f t="shared" si="138"/>
        <v>OK</v>
      </c>
      <c r="AQ53" s="16" t="str">
        <f t="shared" si="138"/>
        <v>OK</v>
      </c>
      <c r="AR53" s="16" t="str">
        <f t="shared" si="138"/>
        <v>OK</v>
      </c>
      <c r="AS53" s="16" t="str">
        <f t="shared" si="138"/>
        <v>OK</v>
      </c>
      <c r="AT53" s="16" t="str">
        <f t="shared" si="138"/>
        <v>Not OK</v>
      </c>
      <c r="AU53" s="16" t="str">
        <f t="shared" si="138"/>
        <v>OK</v>
      </c>
      <c r="AV53" s="16" t="str">
        <f t="shared" si="138"/>
        <v>OK</v>
      </c>
      <c r="AW53" s="16" t="str">
        <f t="shared" si="138"/>
        <v>OK</v>
      </c>
    </row>
    <row r="54" spans="1:49" ht="13.5" customHeight="1">
      <c r="A54" s="297" t="str">
        <f>+'8.คำนวณ'!E38</f>
        <v>สกลนคร</v>
      </c>
      <c r="B54" s="14" t="str">
        <f>++'8.คำนวณ'!G38</f>
        <v>กุสุมาลย์,รพช.</v>
      </c>
      <c r="C54" s="330">
        <f>+'8.คำนวณ'!Y38</f>
        <v>9080.785178191516</v>
      </c>
      <c r="D54" s="330">
        <f>+'8.คำนวณ'!Z38</f>
        <v>74.061876110309072</v>
      </c>
      <c r="E54" s="330">
        <f>+'8.คำนวณ'!AA38</f>
        <v>1291.5367770424114</v>
      </c>
      <c r="F54" s="330">
        <f>+'8.คำนวณ'!AB38</f>
        <v>867.23987454725523</v>
      </c>
      <c r="G54" s="330">
        <f>+'8.คำนวณ'!AC38</f>
        <v>501.97286741011885</v>
      </c>
      <c r="H54" s="330">
        <f>+'8.คำนวณ'!AD38</f>
        <v>1356.7888923989071</v>
      </c>
      <c r="I54" s="330">
        <f>+'8.คำนวณ'!AE38</f>
        <v>930.86649462261198</v>
      </c>
      <c r="J54" s="330">
        <f>+'8.คำนวณ'!AF38</f>
        <v>202.57780492822894</v>
      </c>
      <c r="K54" s="330">
        <f>+'8.คำนวณ'!AG38</f>
        <v>397.43077062845293</v>
      </c>
      <c r="L54" s="330">
        <f>+'8.คำนวณ'!AH38</f>
        <v>168.33628435488674</v>
      </c>
      <c r="M54" s="330">
        <f>+'8.คำนวณ'!AI38</f>
        <v>153.78773411234729</v>
      </c>
      <c r="N54" s="14" t="str">
        <f t="shared" si="117"/>
        <v>กุสุมาลย์,รพช.</v>
      </c>
      <c r="O54" s="50">
        <f>+(C54-C61)*100/C61</f>
        <v>-11.75694909288109</v>
      </c>
      <c r="P54" s="50">
        <f t="shared" ref="P54:Y54" si="139">+(D54-D61)*100/D61</f>
        <v>-8.2535725295358162</v>
      </c>
      <c r="Q54" s="50">
        <f t="shared" si="139"/>
        <v>-16.018841445679687</v>
      </c>
      <c r="R54" s="50">
        <f t="shared" si="139"/>
        <v>26.382711666412572</v>
      </c>
      <c r="S54" s="50">
        <f t="shared" si="139"/>
        <v>-35.193228573549234</v>
      </c>
      <c r="T54" s="50">
        <f t="shared" si="139"/>
        <v>41.15370498754541</v>
      </c>
      <c r="U54" s="50">
        <f t="shared" si="139"/>
        <v>-1.3727583876338776</v>
      </c>
      <c r="V54" s="50">
        <f t="shared" si="139"/>
        <v>8.8528415221669263</v>
      </c>
      <c r="W54" s="50">
        <f t="shared" si="139"/>
        <v>-6.8239663355785716</v>
      </c>
      <c r="X54" s="50">
        <f t="shared" si="139"/>
        <v>174.38235539814244</v>
      </c>
      <c r="Y54" s="50">
        <f t="shared" si="139"/>
        <v>-67.176514771332606</v>
      </c>
      <c r="Z54" s="14" t="str">
        <f t="shared" si="119"/>
        <v>กุสุมาลย์,รพช.</v>
      </c>
      <c r="AA54" s="15">
        <f t="shared" si="120"/>
        <v>-0.1175694909288109</v>
      </c>
      <c r="AB54" s="15">
        <f t="shared" si="121"/>
        <v>-8.2535725295358159E-2</v>
      </c>
      <c r="AC54" s="15">
        <f t="shared" si="122"/>
        <v>-0.16018841445679688</v>
      </c>
      <c r="AD54" s="15">
        <f t="shared" si="123"/>
        <v>0.26382711666412573</v>
      </c>
      <c r="AE54" s="15">
        <f t="shared" si="124"/>
        <v>-0.35193228573549235</v>
      </c>
      <c r="AF54" s="15">
        <f t="shared" si="125"/>
        <v>0.41153704987545409</v>
      </c>
      <c r="AG54" s="15">
        <f t="shared" si="126"/>
        <v>-1.3727583876338776E-2</v>
      </c>
      <c r="AH54" s="15">
        <f t="shared" si="127"/>
        <v>8.8528415221669265E-2</v>
      </c>
      <c r="AI54" s="15">
        <f t="shared" si="128"/>
        <v>-6.8239663355785712E-2</v>
      </c>
      <c r="AJ54" s="15">
        <f t="shared" si="129"/>
        <v>1.7438235539814244</v>
      </c>
      <c r="AK54" s="15">
        <f t="shared" si="130"/>
        <v>-0.67176514771332607</v>
      </c>
      <c r="AL54" s="14" t="str">
        <f t="shared" si="131"/>
        <v>กุสุมาลย์,รพช.</v>
      </c>
      <c r="AM54" s="16" t="str">
        <f>+IF(AND(C54&lt;C63),"OK","Not OK")</f>
        <v>OK</v>
      </c>
      <c r="AN54" s="16" t="str">
        <f t="shared" ref="AN54:AW54" si="140">+IF(AND(D54&lt;D63),"OK","Not OK")</f>
        <v>OK</v>
      </c>
      <c r="AO54" s="16" t="str">
        <f t="shared" si="140"/>
        <v>OK</v>
      </c>
      <c r="AP54" s="16" t="str">
        <f t="shared" si="140"/>
        <v>OK</v>
      </c>
      <c r="AQ54" s="16" t="str">
        <f t="shared" si="140"/>
        <v>OK</v>
      </c>
      <c r="AR54" s="16" t="str">
        <f t="shared" si="140"/>
        <v>Not OK</v>
      </c>
      <c r="AS54" s="16" t="str">
        <f t="shared" si="140"/>
        <v>OK</v>
      </c>
      <c r="AT54" s="16" t="str">
        <f t="shared" si="140"/>
        <v>OK</v>
      </c>
      <c r="AU54" s="16" t="str">
        <f t="shared" si="140"/>
        <v>OK</v>
      </c>
      <c r="AV54" s="16" t="str">
        <f t="shared" si="140"/>
        <v>Not OK</v>
      </c>
      <c r="AW54" s="16" t="str">
        <f t="shared" si="140"/>
        <v>OK</v>
      </c>
    </row>
    <row r="55" spans="1:49" ht="13.5" customHeight="1">
      <c r="A55" s="297" t="str">
        <f>+'8.คำนวณ'!E39</f>
        <v>สกลนคร</v>
      </c>
      <c r="B55" s="14" t="str">
        <f>++'8.คำนวณ'!G39</f>
        <v>วาริชภูมิ,รพช.</v>
      </c>
      <c r="C55" s="330">
        <f>+'8.คำนวณ'!Y39</f>
        <v>10553.839696704481</v>
      </c>
      <c r="D55" s="330">
        <f>+'8.คำนวณ'!Z39</f>
        <v>64.481821665033095</v>
      </c>
      <c r="E55" s="330">
        <f>+'8.คำนวณ'!AA39</f>
        <v>1705.1913606008359</v>
      </c>
      <c r="F55" s="330">
        <f>+'8.คำนวณ'!AB39</f>
        <v>507.42036405955258</v>
      </c>
      <c r="G55" s="330">
        <f>+'8.คำนวณ'!AC39</f>
        <v>590.51284458986277</v>
      </c>
      <c r="H55" s="330">
        <f>+'8.คำนวณ'!AD39</f>
        <v>1096.6906147628622</v>
      </c>
      <c r="I55" s="330">
        <f>+'8.คำนวณ'!AE39</f>
        <v>435.74724002190817</v>
      </c>
      <c r="J55" s="330">
        <f>+'8.คำนวณ'!AF39</f>
        <v>237.9291698364284</v>
      </c>
      <c r="K55" s="330">
        <f>+'8.คำนวณ'!AG39</f>
        <v>454.85041030031454</v>
      </c>
      <c r="L55" s="330">
        <f>+'8.คำนวณ'!AH39</f>
        <v>33.914393778602381</v>
      </c>
      <c r="M55" s="330">
        <f>+'8.คำนวณ'!AI39</f>
        <v>282.88245351082412</v>
      </c>
      <c r="N55" s="14" t="str">
        <f t="shared" si="117"/>
        <v>วาริชภูมิ,รพช.</v>
      </c>
      <c r="O55" s="50">
        <f>+(C55-C61)*100/C61</f>
        <v>2.5575426955909544</v>
      </c>
      <c r="P55" s="50">
        <f t="shared" ref="P55:Y55" si="141">+(D55-D61)*100/D61</f>
        <v>-20.121159694320944</v>
      </c>
      <c r="Q55" s="50">
        <f t="shared" si="141"/>
        <v>10.878721044250575</v>
      </c>
      <c r="R55" s="50">
        <f t="shared" si="141"/>
        <v>-26.053721182869591</v>
      </c>
      <c r="S55" s="50">
        <f t="shared" si="141"/>
        <v>-23.762351656246032</v>
      </c>
      <c r="T55" s="50">
        <f t="shared" si="141"/>
        <v>14.094347592384189</v>
      </c>
      <c r="U55" s="50">
        <f t="shared" si="141"/>
        <v>-53.831673422743819</v>
      </c>
      <c r="V55" s="50">
        <f t="shared" si="141"/>
        <v>27.848488766483086</v>
      </c>
      <c r="W55" s="50">
        <f t="shared" si="141"/>
        <v>6.6378355037813144</v>
      </c>
      <c r="X55" s="50">
        <f t="shared" si="141"/>
        <v>-44.720704258535612</v>
      </c>
      <c r="Y55" s="50">
        <f t="shared" si="141"/>
        <v>-39.623351056862731</v>
      </c>
      <c r="Z55" s="14" t="str">
        <f t="shared" si="119"/>
        <v>วาริชภูมิ,รพช.</v>
      </c>
      <c r="AA55" s="15">
        <f t="shared" si="120"/>
        <v>2.5575426955909544E-2</v>
      </c>
      <c r="AB55" s="15">
        <f t="shared" si="121"/>
        <v>-0.20121159694320945</v>
      </c>
      <c r="AC55" s="15">
        <f t="shared" si="122"/>
        <v>0.10878721044250575</v>
      </c>
      <c r="AD55" s="15">
        <f t="shared" si="123"/>
        <v>-0.26053721182869594</v>
      </c>
      <c r="AE55" s="15">
        <f t="shared" si="124"/>
        <v>-0.23762351656246034</v>
      </c>
      <c r="AF55" s="15">
        <f t="shared" si="125"/>
        <v>0.14094347592384188</v>
      </c>
      <c r="AG55" s="15">
        <f t="shared" si="126"/>
        <v>-0.5383167342274382</v>
      </c>
      <c r="AH55" s="15">
        <f t="shared" si="127"/>
        <v>0.27848488766483087</v>
      </c>
      <c r="AI55" s="15">
        <f t="shared" si="128"/>
        <v>6.6378355037813142E-2</v>
      </c>
      <c r="AJ55" s="15">
        <f t="shared" si="129"/>
        <v>-0.4472070425853561</v>
      </c>
      <c r="AK55" s="15">
        <f t="shared" si="130"/>
        <v>-0.39623351056862732</v>
      </c>
      <c r="AL55" s="14" t="str">
        <f t="shared" si="131"/>
        <v>วาริชภูมิ,รพช.</v>
      </c>
      <c r="AM55" s="16" t="str">
        <f>+IF(AND(C55&lt;C63),"OK","Not OK")</f>
        <v>OK</v>
      </c>
      <c r="AN55" s="16" t="str">
        <f t="shared" ref="AN55:AW55" si="142">+IF(AND(D55&lt;D63),"OK","Not OK")</f>
        <v>OK</v>
      </c>
      <c r="AO55" s="16" t="str">
        <f t="shared" si="142"/>
        <v>OK</v>
      </c>
      <c r="AP55" s="16" t="str">
        <f t="shared" si="142"/>
        <v>OK</v>
      </c>
      <c r="AQ55" s="16" t="str">
        <f t="shared" si="142"/>
        <v>OK</v>
      </c>
      <c r="AR55" s="16" t="str">
        <f t="shared" si="142"/>
        <v>OK</v>
      </c>
      <c r="AS55" s="16" t="str">
        <f t="shared" si="142"/>
        <v>OK</v>
      </c>
      <c r="AT55" s="16" t="str">
        <f t="shared" si="142"/>
        <v>OK</v>
      </c>
      <c r="AU55" s="16" t="str">
        <f t="shared" si="142"/>
        <v>OK</v>
      </c>
      <c r="AV55" s="16" t="str">
        <f t="shared" si="142"/>
        <v>OK</v>
      </c>
      <c r="AW55" s="16" t="str">
        <f t="shared" si="142"/>
        <v>OK</v>
      </c>
    </row>
    <row r="56" spans="1:49" ht="13.5" customHeight="1">
      <c r="A56" s="297" t="str">
        <f>+'8.คำนวณ'!E40</f>
        <v>สกลนคร</v>
      </c>
      <c r="B56" s="14" t="str">
        <f>++'8.คำนวณ'!G40</f>
        <v>คำตากล้า,รพช.</v>
      </c>
      <c r="C56" s="330">
        <f>+'8.คำนวณ'!Y40</f>
        <v>9986.4573180113985</v>
      </c>
      <c r="D56" s="330">
        <f>+'8.คำนวณ'!Z40</f>
        <v>124.0183789113794</v>
      </c>
      <c r="E56" s="330">
        <f>+'8.คำนวณ'!AA40</f>
        <v>1561.7194585737373</v>
      </c>
      <c r="F56" s="330">
        <f>+'8.คำนวณ'!AB40</f>
        <v>587.34843158137267</v>
      </c>
      <c r="G56" s="330">
        <f>+'8.คำนวณ'!AC40</f>
        <v>853.45337400528808</v>
      </c>
      <c r="H56" s="330">
        <f>+'8.คำนวณ'!AD40</f>
        <v>847.64294046470116</v>
      </c>
      <c r="I56" s="330">
        <f>+'8.คำนวณ'!AE40</f>
        <v>801.51679631422837</v>
      </c>
      <c r="J56" s="330">
        <f>+'8.คำนวณ'!AF40</f>
        <v>209.54514611129818</v>
      </c>
      <c r="K56" s="330">
        <f>+'8.คำนวณ'!AG40</f>
        <v>438.95789300692655</v>
      </c>
      <c r="L56" s="330">
        <f>+'8.คำนวณ'!AH40</f>
        <v>21.917143043581238</v>
      </c>
      <c r="M56" s="330">
        <f>+'8.คำนวณ'!AI40</f>
        <v>168.97654622440416</v>
      </c>
      <c r="N56" s="14" t="str">
        <f t="shared" si="117"/>
        <v>คำตากล้า,รพช.</v>
      </c>
      <c r="O56" s="50">
        <f t="shared" ref="O56:Y56" si="143">+(C56-C61)*100/C61</f>
        <v>-2.9560281184239523</v>
      </c>
      <c r="P56" s="50">
        <f t="shared" si="143"/>
        <v>53.631582176644535</v>
      </c>
      <c r="Q56" s="50">
        <f t="shared" si="143"/>
        <v>1.5495739642739157</v>
      </c>
      <c r="R56" s="50">
        <f t="shared" si="143"/>
        <v>-14.405818211460133</v>
      </c>
      <c r="S56" s="50">
        <f t="shared" si="143"/>
        <v>10.184357209699977</v>
      </c>
      <c r="T56" s="50">
        <f t="shared" si="143"/>
        <v>-11.815358879019731</v>
      </c>
      <c r="U56" s="50">
        <f t="shared" si="143"/>
        <v>-15.077628013132289</v>
      </c>
      <c r="V56" s="50">
        <f t="shared" si="143"/>
        <v>12.596661759039375</v>
      </c>
      <c r="W56" s="50">
        <f t="shared" si="143"/>
        <v>2.9118992256226242</v>
      </c>
      <c r="X56" s="50">
        <f t="shared" si="143"/>
        <v>-64.275810441331885</v>
      </c>
      <c r="Y56" s="50">
        <f t="shared" si="143"/>
        <v>-63.934710391557452</v>
      </c>
      <c r="Z56" s="14" t="str">
        <f t="shared" si="119"/>
        <v>คำตากล้า,รพช.</v>
      </c>
      <c r="AA56" s="15">
        <f t="shared" si="120"/>
        <v>-2.9560281184239524E-2</v>
      </c>
      <c r="AB56" s="15">
        <f t="shared" si="121"/>
        <v>0.53631582176644532</v>
      </c>
      <c r="AC56" s="15">
        <f t="shared" si="122"/>
        <v>1.5495739642739157E-2</v>
      </c>
      <c r="AD56" s="15">
        <f t="shared" si="123"/>
        <v>-0.14405818211460134</v>
      </c>
      <c r="AE56" s="15">
        <f t="shared" si="124"/>
        <v>0.10184357209699976</v>
      </c>
      <c r="AF56" s="15">
        <f t="shared" si="125"/>
        <v>-0.11815358879019731</v>
      </c>
      <c r="AG56" s="15">
        <f t="shared" si="126"/>
        <v>-0.15077628013132288</v>
      </c>
      <c r="AH56" s="15">
        <f t="shared" si="127"/>
        <v>0.12596661759039374</v>
      </c>
      <c r="AI56" s="15">
        <f t="shared" si="128"/>
        <v>2.9118992256226241E-2</v>
      </c>
      <c r="AJ56" s="15">
        <f t="shared" si="129"/>
        <v>-0.64275810441331882</v>
      </c>
      <c r="AK56" s="15">
        <f t="shared" si="130"/>
        <v>-0.63934710391557448</v>
      </c>
      <c r="AL56" s="14" t="str">
        <f t="shared" si="131"/>
        <v>คำตากล้า,รพช.</v>
      </c>
      <c r="AM56" s="16" t="str">
        <f>+IF(AND(C56&lt;C63),"OK","Not OK")</f>
        <v>OK</v>
      </c>
      <c r="AN56" s="16" t="str">
        <f t="shared" ref="AN56:AW56" si="144">+IF(AND(D56&lt;D63),"OK","Not OK")</f>
        <v>Not OK</v>
      </c>
      <c r="AO56" s="16" t="str">
        <f t="shared" si="144"/>
        <v>OK</v>
      </c>
      <c r="AP56" s="16" t="str">
        <f t="shared" si="144"/>
        <v>OK</v>
      </c>
      <c r="AQ56" s="16" t="str">
        <f t="shared" si="144"/>
        <v>OK</v>
      </c>
      <c r="AR56" s="16" t="str">
        <f t="shared" si="144"/>
        <v>OK</v>
      </c>
      <c r="AS56" s="16" t="str">
        <f t="shared" si="144"/>
        <v>OK</v>
      </c>
      <c r="AT56" s="16" t="str">
        <f t="shared" si="144"/>
        <v>OK</v>
      </c>
      <c r="AU56" s="16" t="str">
        <f t="shared" si="144"/>
        <v>OK</v>
      </c>
      <c r="AV56" s="16" t="str">
        <f t="shared" si="144"/>
        <v>OK</v>
      </c>
      <c r="AW56" s="16" t="str">
        <f t="shared" si="144"/>
        <v>OK</v>
      </c>
    </row>
    <row r="57" spans="1:49" ht="13.5" customHeight="1">
      <c r="A57" s="297" t="str">
        <f>+'8.คำนวณ'!E41</f>
        <v>นครพนม</v>
      </c>
      <c r="B57" s="14" t="str">
        <f>++'8.คำนวณ'!G41</f>
        <v>บ้านแพง,รพช.</v>
      </c>
      <c r="C57" s="330">
        <f>+'8.คำนวณ'!Y41</f>
        <v>10956.850726702512</v>
      </c>
      <c r="D57" s="330">
        <f>+'8.คำนวณ'!Z41</f>
        <v>51.171501327998293</v>
      </c>
      <c r="E57" s="330">
        <f>+'8.คำนวณ'!AA41</f>
        <v>1680.0418639733512</v>
      </c>
      <c r="F57" s="330">
        <f>+'8.คำนวณ'!AB41</f>
        <v>360.18224456258559</v>
      </c>
      <c r="G57" s="330">
        <f>+'8.คำนวณ'!AC41</f>
        <v>954.16499220456421</v>
      </c>
      <c r="H57" s="330">
        <f>+'8.คำนวณ'!AD41</f>
        <v>1004.8564151773227</v>
      </c>
      <c r="I57" s="330">
        <f>+'8.คำนวณ'!AE41</f>
        <v>2512.9377673099484</v>
      </c>
      <c r="J57" s="330">
        <f>+'8.คำนวณ'!AF41</f>
        <v>285.88304987306816</v>
      </c>
      <c r="K57" s="330">
        <f>+'8.คำนวณ'!AG41</f>
        <v>376.94409451083391</v>
      </c>
      <c r="L57" s="330">
        <f>+'8.คำนวณ'!AH41</f>
        <v>16.951065957200196</v>
      </c>
      <c r="M57" s="330">
        <f>+'8.คำนวณ'!AI41</f>
        <v>501.39039663908801</v>
      </c>
      <c r="N57" s="14" t="str">
        <f t="shared" si="117"/>
        <v>บ้านแพง,รพช.</v>
      </c>
      <c r="O57" s="50">
        <f t="shared" ref="O57:Y57" si="145">+(C57-C61)*100/C61</f>
        <v>6.4738254991589663</v>
      </c>
      <c r="P57" s="50">
        <f t="shared" si="145"/>
        <v>-36.609728490385052</v>
      </c>
      <c r="Q57" s="50">
        <f t="shared" si="145"/>
        <v>9.2433948952958715</v>
      </c>
      <c r="R57" s="50">
        <f t="shared" si="145"/>
        <v>-47.510705978920996</v>
      </c>
      <c r="S57" s="50">
        <f t="shared" si="145"/>
        <v>23.186643278074236</v>
      </c>
      <c r="T57" s="50">
        <f t="shared" si="145"/>
        <v>4.5403649583242238</v>
      </c>
      <c r="U57" s="50">
        <f t="shared" si="145"/>
        <v>166.25098417985072</v>
      </c>
      <c r="V57" s="50">
        <f t="shared" si="145"/>
        <v>53.615951820250054</v>
      </c>
      <c r="W57" s="50">
        <f t="shared" si="145"/>
        <v>-11.626984533160247</v>
      </c>
      <c r="X57" s="50">
        <f t="shared" si="145"/>
        <v>-72.370345337785523</v>
      </c>
      <c r="Y57" s="50">
        <f t="shared" si="145"/>
        <v>7.0136078983783294</v>
      </c>
      <c r="Z57" s="14" t="str">
        <f t="shared" si="119"/>
        <v>บ้านแพง,รพช.</v>
      </c>
      <c r="AA57" s="15">
        <f t="shared" si="120"/>
        <v>6.4738254991589667E-2</v>
      </c>
      <c r="AB57" s="15">
        <f t="shared" si="121"/>
        <v>-0.36609728490385052</v>
      </c>
      <c r="AC57" s="15">
        <f t="shared" si="122"/>
        <v>9.2433948952958714E-2</v>
      </c>
      <c r="AD57" s="15">
        <f t="shared" si="123"/>
        <v>-0.47510705978920997</v>
      </c>
      <c r="AE57" s="15">
        <f t="shared" si="124"/>
        <v>0.23186643278074237</v>
      </c>
      <c r="AF57" s="15">
        <f t="shared" si="125"/>
        <v>4.5403649583242237E-2</v>
      </c>
      <c r="AG57" s="15">
        <f t="shared" si="126"/>
        <v>1.6625098417985071</v>
      </c>
      <c r="AH57" s="15">
        <f t="shared" si="127"/>
        <v>0.53615951820250052</v>
      </c>
      <c r="AI57" s="15">
        <f t="shared" si="128"/>
        <v>-0.11626984533160246</v>
      </c>
      <c r="AJ57" s="15">
        <f t="shared" si="129"/>
        <v>-0.72370345337785524</v>
      </c>
      <c r="AK57" s="15">
        <f t="shared" si="130"/>
        <v>7.0136078983783295E-2</v>
      </c>
      <c r="AL57" s="14" t="str">
        <f t="shared" si="131"/>
        <v>บ้านแพง,รพช.</v>
      </c>
      <c r="AM57" s="16" t="str">
        <f>+IF(AND(C57&lt;C63),"OK","Not OK")</f>
        <v>OK</v>
      </c>
      <c r="AN57" s="16" t="str">
        <f t="shared" ref="AN57:AW57" si="146">+IF(AND(D57&lt;D63),"OK","Not OK")</f>
        <v>OK</v>
      </c>
      <c r="AO57" s="16" t="str">
        <f t="shared" si="146"/>
        <v>OK</v>
      </c>
      <c r="AP57" s="16" t="str">
        <f t="shared" si="146"/>
        <v>OK</v>
      </c>
      <c r="AQ57" s="16" t="str">
        <f t="shared" si="146"/>
        <v>OK</v>
      </c>
      <c r="AR57" s="16" t="str">
        <f t="shared" si="146"/>
        <v>OK</v>
      </c>
      <c r="AS57" s="16" t="str">
        <f t="shared" si="146"/>
        <v>Not OK</v>
      </c>
      <c r="AT57" s="16" t="str">
        <f t="shared" si="146"/>
        <v>Not OK</v>
      </c>
      <c r="AU57" s="16" t="str">
        <f t="shared" si="146"/>
        <v>OK</v>
      </c>
      <c r="AV57" s="16" t="str">
        <f t="shared" si="146"/>
        <v>OK</v>
      </c>
      <c r="AW57" s="16" t="str">
        <f t="shared" si="146"/>
        <v>OK</v>
      </c>
    </row>
    <row r="58" spans="1:49" ht="13.5" customHeight="1">
      <c r="A58" s="297" t="str">
        <f>+'8.คำนวณ'!E42</f>
        <v>นครพนม</v>
      </c>
      <c r="B58" s="14" t="str">
        <f>++'8.คำนวณ'!G42</f>
        <v>นาหว้า,รพช.</v>
      </c>
      <c r="C58" s="330">
        <f>+'8.คำนวณ'!Y42</f>
        <v>10406.697098253606</v>
      </c>
      <c r="D58" s="330">
        <f>+'8.คำนวณ'!Z42</f>
        <v>93.79323525781875</v>
      </c>
      <c r="E58" s="330">
        <f>+'8.คำนวณ'!AA42</f>
        <v>1630.8209727392405</v>
      </c>
      <c r="F58" s="330">
        <f>+'8.คำนวณ'!AB42</f>
        <v>540.74470714211134</v>
      </c>
      <c r="G58" s="330">
        <f>+'8.คำนวณ'!AC42</f>
        <v>578.57519915380738</v>
      </c>
      <c r="H58" s="330">
        <f>+'8.คำนวณ'!AD42</f>
        <v>1091.855306860891</v>
      </c>
      <c r="I58" s="330">
        <f>+'8.คำนวณ'!AE42</f>
        <v>1971.3780527731219</v>
      </c>
      <c r="J58" s="330">
        <f>+'8.คำนวณ'!AF42</f>
        <v>348.23543714155221</v>
      </c>
      <c r="K58" s="330">
        <f>+'8.คำนวณ'!AG42</f>
        <v>333.3840309474258</v>
      </c>
      <c r="L58" s="330">
        <f>+'8.คำนวณ'!AH42</f>
        <v>11.237626132502683</v>
      </c>
      <c r="M58" s="330">
        <f>+'8.คำนวณ'!AI42</f>
        <v>619.88960722765876</v>
      </c>
      <c r="N58" s="14" t="str">
        <f t="shared" si="117"/>
        <v>นาหว้า,รพช.</v>
      </c>
      <c r="O58" s="50">
        <f t="shared" ref="O58:Y58" si="147">+(C58-C61)*100/C61</f>
        <v>1.1276760540047677</v>
      </c>
      <c r="P58" s="50">
        <f t="shared" si="147"/>
        <v>16.189255629778042</v>
      </c>
      <c r="Q58" s="50">
        <f t="shared" si="147"/>
        <v>6.0428453295431135</v>
      </c>
      <c r="R58" s="50">
        <f t="shared" si="147"/>
        <v>-21.197370631098298</v>
      </c>
      <c r="S58" s="50">
        <f t="shared" si="147"/>
        <v>-25.303551010577628</v>
      </c>
      <c r="T58" s="50">
        <f t="shared" si="147"/>
        <v>13.591305719811041</v>
      </c>
      <c r="U58" s="50">
        <f t="shared" si="147"/>
        <v>108.87160580314602</v>
      </c>
      <c r="V58" s="50">
        <f t="shared" si="147"/>
        <v>87.120286277174969</v>
      </c>
      <c r="W58" s="50">
        <f t="shared" si="147"/>
        <v>-21.83946491707815</v>
      </c>
      <c r="X58" s="50">
        <f t="shared" si="147"/>
        <v>-81.683055800261315</v>
      </c>
      <c r="Y58" s="50">
        <f t="shared" si="147"/>
        <v>32.305332955730712</v>
      </c>
      <c r="Z58" s="14" t="str">
        <f t="shared" si="119"/>
        <v>นาหว้า,รพช.</v>
      </c>
      <c r="AA58" s="15">
        <f t="shared" si="120"/>
        <v>1.1276760540047677E-2</v>
      </c>
      <c r="AB58" s="15">
        <f t="shared" si="121"/>
        <v>0.16189255629778043</v>
      </c>
      <c r="AC58" s="15">
        <f t="shared" si="122"/>
        <v>6.0428453295431138E-2</v>
      </c>
      <c r="AD58" s="15">
        <f t="shared" si="123"/>
        <v>-0.21197370631098297</v>
      </c>
      <c r="AE58" s="15">
        <f t="shared" si="124"/>
        <v>-0.2530355101057763</v>
      </c>
      <c r="AF58" s="15">
        <f t="shared" si="125"/>
        <v>0.13591305719811042</v>
      </c>
      <c r="AG58" s="15">
        <f t="shared" si="126"/>
        <v>1.0887160580314603</v>
      </c>
      <c r="AH58" s="15">
        <f t="shared" si="127"/>
        <v>0.87120286277174974</v>
      </c>
      <c r="AI58" s="15">
        <f t="shared" si="128"/>
        <v>-0.2183946491707815</v>
      </c>
      <c r="AJ58" s="15">
        <f t="shared" si="129"/>
        <v>-0.81683055800261317</v>
      </c>
      <c r="AK58" s="15">
        <f t="shared" si="130"/>
        <v>0.32305332955730715</v>
      </c>
      <c r="AL58" s="14" t="str">
        <f t="shared" si="131"/>
        <v>นาหว้า,รพช.</v>
      </c>
      <c r="AM58" s="16" t="str">
        <f>+IF(AND(C58&lt;C63),"OK","Not OK")</f>
        <v>OK</v>
      </c>
      <c r="AN58" s="16" t="str">
        <f t="shared" ref="AN58:AW58" si="148">+IF(AND(D58&lt;D63),"OK","Not OK")</f>
        <v>OK</v>
      </c>
      <c r="AO58" s="16" t="str">
        <f t="shared" si="148"/>
        <v>OK</v>
      </c>
      <c r="AP58" s="16" t="str">
        <f t="shared" si="148"/>
        <v>OK</v>
      </c>
      <c r="AQ58" s="16" t="str">
        <f t="shared" si="148"/>
        <v>OK</v>
      </c>
      <c r="AR58" s="16" t="str">
        <f t="shared" si="148"/>
        <v>OK</v>
      </c>
      <c r="AS58" s="16" t="str">
        <f t="shared" si="148"/>
        <v>Not OK</v>
      </c>
      <c r="AT58" s="16" t="str">
        <f t="shared" si="148"/>
        <v>Not OK</v>
      </c>
      <c r="AU58" s="16" t="str">
        <f t="shared" si="148"/>
        <v>OK</v>
      </c>
      <c r="AV58" s="16" t="str">
        <f t="shared" si="148"/>
        <v>OK</v>
      </c>
      <c r="AW58" s="16" t="str">
        <f t="shared" si="148"/>
        <v>OK</v>
      </c>
    </row>
    <row r="59" spans="1:49" ht="13.5" customHeight="1">
      <c r="A59" s="297" t="str">
        <f>+'8.คำนวณ'!E43</f>
        <v>เลย</v>
      </c>
      <c r="B59" s="14" t="str">
        <f>++'8.คำนวณ'!G43</f>
        <v>เอราวัณ,รพช.</v>
      </c>
      <c r="C59" s="330">
        <f>+'8.คำนวณ'!Y43</f>
        <v>10486.953720716856</v>
      </c>
      <c r="D59" s="330">
        <f>+'8.คำนวณ'!Z43</f>
        <v>63.265591856702407</v>
      </c>
      <c r="E59" s="330">
        <f>+'8.คำนวณ'!AA43</f>
        <v>1755.0794314578318</v>
      </c>
      <c r="F59" s="330">
        <f>+'8.คำนวณ'!AB43</f>
        <v>1133.6387257884639</v>
      </c>
      <c r="G59" s="330">
        <f>+'8.คำนวณ'!AC43</f>
        <v>740.17726669609624</v>
      </c>
      <c r="H59" s="330">
        <f>+'8.คำนวณ'!AD43</f>
        <v>976.74276985302072</v>
      </c>
      <c r="I59" s="330">
        <f>+'8.คำนวณ'!AE43</f>
        <v>916.48189689410015</v>
      </c>
      <c r="J59" s="330">
        <f>+'8.คำนวณ'!AF43</f>
        <v>144.41718093188859</v>
      </c>
      <c r="K59" s="330">
        <f>+'8.คำนวณ'!AG43</f>
        <v>461.98709100315688</v>
      </c>
      <c r="L59" s="330">
        <f>+'8.คำนวณ'!AH43</f>
        <v>130.3906100656217</v>
      </c>
      <c r="M59" s="330">
        <f>+'8.คำนวณ'!AI43</f>
        <v>803.7688950060666</v>
      </c>
      <c r="N59" s="14" t="str">
        <f t="shared" si="117"/>
        <v>เอราวัณ,รพช.</v>
      </c>
      <c r="O59" s="50">
        <f t="shared" ref="O59:Y59" si="149">+(C59-C61)*100/C61</f>
        <v>1.9075743868787136</v>
      </c>
      <c r="P59" s="50">
        <f t="shared" si="149"/>
        <v>-21.627801785472293</v>
      </c>
      <c r="Q59" s="50">
        <f t="shared" si="149"/>
        <v>14.122653437879162</v>
      </c>
      <c r="R59" s="50">
        <f t="shared" si="149"/>
        <v>65.204968567662405</v>
      </c>
      <c r="S59" s="50">
        <f t="shared" si="149"/>
        <v>-4.4400563215340858</v>
      </c>
      <c r="T59" s="50">
        <f t="shared" si="149"/>
        <v>1.6155582913012774</v>
      </c>
      <c r="U59" s="50">
        <f t="shared" si="149"/>
        <v>-2.8968364416428991</v>
      </c>
      <c r="V59" s="50">
        <f t="shared" si="149"/>
        <v>-22.399097400495204</v>
      </c>
      <c r="W59" s="50">
        <f t="shared" si="149"/>
        <v>8.3110013745787832</v>
      </c>
      <c r="X59" s="50">
        <f t="shared" si="149"/>
        <v>112.53221103645818</v>
      </c>
      <c r="Y59" s="50">
        <f t="shared" si="149"/>
        <v>71.551369846054257</v>
      </c>
      <c r="Z59" s="14" t="str">
        <f t="shared" si="119"/>
        <v>เอราวัณ,รพช.</v>
      </c>
      <c r="AA59" s="15">
        <f t="shared" si="120"/>
        <v>1.9075743868787135E-2</v>
      </c>
      <c r="AB59" s="15">
        <f t="shared" si="121"/>
        <v>-0.21627801785472292</v>
      </c>
      <c r="AC59" s="15">
        <f t="shared" si="122"/>
        <v>0.14122653437879162</v>
      </c>
      <c r="AD59" s="15">
        <f t="shared" si="123"/>
        <v>0.65204968567662402</v>
      </c>
      <c r="AE59" s="15">
        <f t="shared" si="124"/>
        <v>-4.440056321534086E-2</v>
      </c>
      <c r="AF59" s="15">
        <f t="shared" si="125"/>
        <v>1.6155582913012775E-2</v>
      </c>
      <c r="AG59" s="15">
        <f t="shared" si="126"/>
        <v>-2.8968364416428992E-2</v>
      </c>
      <c r="AH59" s="15">
        <f t="shared" si="127"/>
        <v>-0.22399097400495205</v>
      </c>
      <c r="AI59" s="15">
        <f t="shared" si="128"/>
        <v>8.3110013745787831E-2</v>
      </c>
      <c r="AJ59" s="15">
        <f t="shared" si="129"/>
        <v>1.1253221103645819</v>
      </c>
      <c r="AK59" s="15">
        <f t="shared" si="130"/>
        <v>0.71551369846054258</v>
      </c>
      <c r="AL59" s="14" t="str">
        <f t="shared" si="131"/>
        <v>เอราวัณ,รพช.</v>
      </c>
      <c r="AM59" s="16" t="str">
        <f>+IF(AND(C59&lt;C63),"OK","Not OK")</f>
        <v>OK</v>
      </c>
      <c r="AN59" s="16" t="str">
        <f t="shared" ref="AN59:AW59" si="150">+IF(AND(D59&lt;D63),"OK","Not OK")</f>
        <v>OK</v>
      </c>
      <c r="AO59" s="16" t="str">
        <f t="shared" si="150"/>
        <v>OK</v>
      </c>
      <c r="AP59" s="16" t="str">
        <f t="shared" si="150"/>
        <v>Not OK</v>
      </c>
      <c r="AQ59" s="16" t="str">
        <f t="shared" si="150"/>
        <v>OK</v>
      </c>
      <c r="AR59" s="16" t="str">
        <f t="shared" si="150"/>
        <v>OK</v>
      </c>
      <c r="AS59" s="16" t="str">
        <f t="shared" si="150"/>
        <v>OK</v>
      </c>
      <c r="AT59" s="16" t="str">
        <f t="shared" si="150"/>
        <v>OK</v>
      </c>
      <c r="AU59" s="16" t="str">
        <f t="shared" si="150"/>
        <v>OK</v>
      </c>
      <c r="AV59" s="16" t="str">
        <f t="shared" si="150"/>
        <v>OK</v>
      </c>
      <c r="AW59" s="16" t="str">
        <f t="shared" si="150"/>
        <v>Not OK</v>
      </c>
    </row>
    <row r="60" spans="1:49" ht="13.5" customHeight="1">
      <c r="A60" s="297" t="str">
        <f>+'8.คำนวณ'!E44</f>
        <v>หนองบัวลำภู</v>
      </c>
      <c r="B60" s="14" t="str">
        <f>++'8.คำนวณ'!G44</f>
        <v>นาวัง เฉลิมพระเกียรติ 80 พรรษา,รพช.</v>
      </c>
      <c r="C60" s="330">
        <f>+'8.คำนวณ'!Y44</f>
        <v>11359.016071063636</v>
      </c>
      <c r="D60" s="330">
        <f>+'8.คำนวณ'!Z44</f>
        <v>179.47458984743443</v>
      </c>
      <c r="E60" s="330">
        <f>+'8.คำนวณ'!AA44</f>
        <v>1950.0261269001917</v>
      </c>
      <c r="F60" s="330">
        <f>+'8.คำนวณ'!AB44</f>
        <v>840.87431739490989</v>
      </c>
      <c r="G60" s="330">
        <f>+'8.คำนวณ'!AC44</f>
        <v>1353.7356525203577</v>
      </c>
      <c r="H60" s="330">
        <f>+'8.คำนวณ'!AD44</f>
        <v>985.91852141694972</v>
      </c>
      <c r="I60" s="330">
        <f>+'8.คำนวณ'!AE44</f>
        <v>602.11177357456131</v>
      </c>
      <c r="J60" s="330">
        <f>+'8.คำนวณ'!AF44</f>
        <v>135.0143005643589</v>
      </c>
      <c r="K60" s="330">
        <f>+'8.คำนวณ'!AG44</f>
        <v>592.95695264847825</v>
      </c>
      <c r="L60" s="330">
        <f>+'8.คำนวณ'!AH44</f>
        <v>227.54445358187135</v>
      </c>
      <c r="M60" s="330">
        <f>+'8.คำนวณ'!AI44</f>
        <v>184.92236134691566</v>
      </c>
      <c r="N60" s="14" t="str">
        <f t="shared" si="117"/>
        <v>นาวัง เฉลิมพระเกียรติ 80 พรรษา,รพช.</v>
      </c>
      <c r="O60" s="50">
        <f t="shared" ref="O60:Y60" si="151">+(C60-C61)*100/C61</f>
        <v>10.381890304035814</v>
      </c>
      <c r="P60" s="50">
        <f t="shared" si="151"/>
        <v>122.32966952800345</v>
      </c>
      <c r="Q60" s="50">
        <f t="shared" si="151"/>
        <v>26.798908292252545</v>
      </c>
      <c r="R60" s="50">
        <f t="shared" si="151"/>
        <v>22.540463742504851</v>
      </c>
      <c r="S60" s="50">
        <f t="shared" si="151"/>
        <v>74.772866623977009</v>
      </c>
      <c r="T60" s="50">
        <f t="shared" si="151"/>
        <v>2.5701587722971411</v>
      </c>
      <c r="U60" s="50">
        <f t="shared" si="151"/>
        <v>-36.205005000138058</v>
      </c>
      <c r="V60" s="50">
        <f t="shared" si="151"/>
        <v>-27.451626461421842</v>
      </c>
      <c r="W60" s="50">
        <f t="shared" si="151"/>
        <v>39.016354707920868</v>
      </c>
      <c r="X60" s="50">
        <f t="shared" si="151"/>
        <v>270.88963541546002</v>
      </c>
      <c r="Y60" s="50">
        <f t="shared" si="151"/>
        <v>-60.531336057747076</v>
      </c>
      <c r="Z60" s="14" t="str">
        <f t="shared" si="119"/>
        <v>นาวัง เฉลิมพระเกียรติ 80 พรรษา,รพช.</v>
      </c>
      <c r="AA60" s="15">
        <f t="shared" si="120"/>
        <v>0.10381890304035814</v>
      </c>
      <c r="AB60" s="15">
        <f t="shared" si="121"/>
        <v>1.2232966952800346</v>
      </c>
      <c r="AC60" s="15">
        <f t="shared" si="122"/>
        <v>0.26798908292252543</v>
      </c>
      <c r="AD60" s="15">
        <f t="shared" si="123"/>
        <v>0.22540463742504852</v>
      </c>
      <c r="AE60" s="15">
        <f t="shared" si="124"/>
        <v>0.74772866623977008</v>
      </c>
      <c r="AF60" s="15">
        <f t="shared" si="125"/>
        <v>2.570158772297141E-2</v>
      </c>
      <c r="AG60" s="15">
        <f t="shared" si="126"/>
        <v>-0.36205005000138057</v>
      </c>
      <c r="AH60" s="15">
        <f t="shared" si="127"/>
        <v>-0.27451626461421841</v>
      </c>
      <c r="AI60" s="15">
        <f t="shared" si="128"/>
        <v>0.39016354707920869</v>
      </c>
      <c r="AJ60" s="15">
        <f t="shared" si="129"/>
        <v>2.7088963541546001</v>
      </c>
      <c r="AK60" s="15">
        <f t="shared" si="130"/>
        <v>-0.60531336057747076</v>
      </c>
      <c r="AL60" s="14" t="str">
        <f t="shared" si="131"/>
        <v>นาวัง เฉลิมพระเกียรติ 80 พรรษา,รพช.</v>
      </c>
      <c r="AM60" s="16" t="str">
        <f>+IF(AND(C60&lt;C63),"OK","Not OK")</f>
        <v>Not OK</v>
      </c>
      <c r="AN60" s="16" t="str">
        <f t="shared" ref="AN60:AW60" si="152">+IF(AND(D60&lt;D63),"OK","Not OK")</f>
        <v>Not OK</v>
      </c>
      <c r="AO60" s="16" t="str">
        <f t="shared" si="152"/>
        <v>Not OK</v>
      </c>
      <c r="AP60" s="16" t="str">
        <f t="shared" si="152"/>
        <v>OK</v>
      </c>
      <c r="AQ60" s="16" t="str">
        <f t="shared" si="152"/>
        <v>Not OK</v>
      </c>
      <c r="AR60" s="16" t="str">
        <f t="shared" si="152"/>
        <v>OK</v>
      </c>
      <c r="AS60" s="16" t="str">
        <f t="shared" si="152"/>
        <v>OK</v>
      </c>
      <c r="AT60" s="16" t="str">
        <f t="shared" si="152"/>
        <v>OK</v>
      </c>
      <c r="AU60" s="16" t="str">
        <f t="shared" si="152"/>
        <v>Not OK</v>
      </c>
      <c r="AV60" s="16" t="str">
        <f t="shared" si="152"/>
        <v>Not OK</v>
      </c>
      <c r="AW60" s="16" t="str">
        <f t="shared" si="152"/>
        <v>OK</v>
      </c>
    </row>
    <row r="61" spans="1:49" ht="13.5" customHeight="1">
      <c r="B61" s="18" t="s">
        <v>144</v>
      </c>
      <c r="C61" s="19">
        <f>AVERAGE(C49:C60)</f>
        <v>10290.651881188453</v>
      </c>
      <c r="D61" s="19">
        <f t="shared" ref="D61:M61" si="153">AVERAGE(D49:D60)</f>
        <v>80.724534079707595</v>
      </c>
      <c r="E61" s="19">
        <f t="shared" si="153"/>
        <v>1537.8887351345902</v>
      </c>
      <c r="F61" s="19">
        <f t="shared" si="153"/>
        <v>686.20135073247729</v>
      </c>
      <c r="G61" s="19">
        <f t="shared" si="153"/>
        <v>774.56854640538313</v>
      </c>
      <c r="H61" s="19">
        <f t="shared" si="153"/>
        <v>961.2138006002906</v>
      </c>
      <c r="I61" s="19">
        <f t="shared" si="153"/>
        <v>943.82290268361078</v>
      </c>
      <c r="J61" s="19">
        <f t="shared" si="153"/>
        <v>186.10244996404228</v>
      </c>
      <c r="K61" s="19">
        <f t="shared" si="153"/>
        <v>426.53754940870476</v>
      </c>
      <c r="L61" s="19">
        <f t="shared" si="153"/>
        <v>61.350987424327059</v>
      </c>
      <c r="M61" s="19">
        <f t="shared" si="153"/>
        <v>468.52956973024925</v>
      </c>
      <c r="N61" s="23"/>
      <c r="V61" s="49"/>
      <c r="W61" s="49"/>
      <c r="X61" s="49"/>
      <c r="Y61" s="49"/>
      <c r="Z61" s="23"/>
      <c r="AL61" s="23"/>
    </row>
    <row r="62" spans="1:49" ht="13.5" customHeight="1">
      <c r="B62" s="20" t="s">
        <v>268</v>
      </c>
      <c r="C62" s="21">
        <f>+STDEV(C49:C61)</f>
        <v>811.340485017638</v>
      </c>
      <c r="D62" s="21">
        <f t="shared" ref="D62:M62" si="154">+STDEV(D49:D61)</f>
        <v>36.683762833081936</v>
      </c>
      <c r="E62" s="21">
        <f t="shared" si="154"/>
        <v>271.43265648112617</v>
      </c>
      <c r="F62" s="21">
        <f t="shared" si="154"/>
        <v>198.73073551569857</v>
      </c>
      <c r="G62" s="21">
        <f t="shared" si="154"/>
        <v>236.42460041418093</v>
      </c>
      <c r="H62" s="21">
        <f t="shared" si="154"/>
        <v>169.82678781955713</v>
      </c>
      <c r="I62" s="21">
        <f t="shared" si="154"/>
        <v>658.96282785144274</v>
      </c>
      <c r="J62" s="21">
        <f t="shared" si="154"/>
        <v>95.339767215955135</v>
      </c>
      <c r="K62" s="21">
        <f t="shared" si="154"/>
        <v>75.099953095644338</v>
      </c>
      <c r="L62" s="21">
        <f t="shared" si="154"/>
        <v>69.919590585585368</v>
      </c>
      <c r="M62" s="21">
        <f t="shared" si="154"/>
        <v>252.16851077295959</v>
      </c>
      <c r="N62" s="23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23"/>
      <c r="AA62" s="61"/>
      <c r="AB62" s="61"/>
      <c r="AC62" s="61"/>
      <c r="AD62" s="61"/>
      <c r="AE62" s="61"/>
      <c r="AF62" s="61"/>
      <c r="AG62" s="61"/>
      <c r="AH62" s="61"/>
      <c r="AI62" s="61"/>
      <c r="AJ62" s="61"/>
      <c r="AK62" s="61"/>
      <c r="AL62" s="23"/>
      <c r="AM62" s="26"/>
      <c r="AN62" s="26"/>
      <c r="AO62" s="26"/>
      <c r="AP62" s="26"/>
      <c r="AQ62" s="26"/>
      <c r="AR62" s="26"/>
      <c r="AS62" s="26"/>
      <c r="AT62" s="61"/>
      <c r="AU62" s="61"/>
      <c r="AV62" s="61"/>
      <c r="AW62" s="61"/>
    </row>
    <row r="63" spans="1:49" ht="13.5" customHeight="1">
      <c r="B63" s="20" t="s">
        <v>269</v>
      </c>
      <c r="C63" s="21">
        <f>+C61+C62</f>
        <v>11101.99236620609</v>
      </c>
      <c r="D63" s="21">
        <f t="shared" ref="D63:M63" si="155">+D61+D62</f>
        <v>117.40829691278952</v>
      </c>
      <c r="E63" s="21">
        <f t="shared" si="155"/>
        <v>1809.3213916157165</v>
      </c>
      <c r="F63" s="21">
        <f t="shared" si="155"/>
        <v>884.93208624817589</v>
      </c>
      <c r="G63" s="21">
        <f t="shared" si="155"/>
        <v>1010.9931468195641</v>
      </c>
      <c r="H63" s="21">
        <f t="shared" si="155"/>
        <v>1131.0405884198476</v>
      </c>
      <c r="I63" s="21">
        <f t="shared" si="155"/>
        <v>1602.7857305350535</v>
      </c>
      <c r="J63" s="21">
        <f t="shared" si="155"/>
        <v>281.44221717999744</v>
      </c>
      <c r="K63" s="21">
        <f t="shared" si="155"/>
        <v>501.63750250434907</v>
      </c>
      <c r="L63" s="21">
        <f t="shared" si="155"/>
        <v>131.27057800991241</v>
      </c>
      <c r="M63" s="21">
        <f t="shared" si="155"/>
        <v>720.69808050320887</v>
      </c>
      <c r="N63" s="23"/>
      <c r="O63" s="51"/>
      <c r="P63" s="51"/>
      <c r="Q63" s="51"/>
      <c r="R63" s="51"/>
      <c r="S63" s="51"/>
      <c r="T63" s="51"/>
      <c r="U63" s="51"/>
      <c r="V63" s="184"/>
      <c r="W63" s="184"/>
      <c r="X63" s="184"/>
      <c r="Y63" s="184"/>
      <c r="Z63" s="23"/>
      <c r="AA63" s="61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23"/>
      <c r="AM63" s="26"/>
      <c r="AN63" s="26"/>
      <c r="AO63" s="26"/>
      <c r="AP63" s="26"/>
      <c r="AQ63" s="26"/>
      <c r="AR63" s="26"/>
      <c r="AS63" s="26"/>
      <c r="AT63" s="61"/>
      <c r="AU63" s="61"/>
      <c r="AV63" s="61"/>
      <c r="AW63" s="61"/>
    </row>
    <row r="64" spans="1:49" ht="13.5" customHeight="1">
      <c r="B64" s="390" t="s">
        <v>149</v>
      </c>
      <c r="C64" s="402" t="s">
        <v>248</v>
      </c>
      <c r="D64" s="403"/>
      <c r="E64" s="403"/>
      <c r="F64" s="403"/>
      <c r="G64" s="403"/>
      <c r="H64" s="403"/>
      <c r="I64" s="403"/>
      <c r="J64" s="403"/>
      <c r="K64" s="403"/>
      <c r="L64" s="403"/>
      <c r="M64" s="404"/>
      <c r="N64" s="390" t="s">
        <v>149</v>
      </c>
      <c r="O64" s="402" t="s">
        <v>731</v>
      </c>
      <c r="P64" s="403"/>
      <c r="Q64" s="403"/>
      <c r="R64" s="403"/>
      <c r="S64" s="403"/>
      <c r="T64" s="403"/>
      <c r="U64" s="403"/>
      <c r="V64" s="403"/>
      <c r="W64" s="403"/>
      <c r="X64" s="403"/>
      <c r="Y64" s="404"/>
      <c r="Z64" s="390" t="s">
        <v>149</v>
      </c>
      <c r="AA64" s="402" t="s">
        <v>731</v>
      </c>
      <c r="AB64" s="403"/>
      <c r="AC64" s="403"/>
      <c r="AD64" s="403"/>
      <c r="AE64" s="403"/>
      <c r="AF64" s="403"/>
      <c r="AG64" s="403"/>
      <c r="AH64" s="403"/>
      <c r="AI64" s="403"/>
      <c r="AJ64" s="403"/>
      <c r="AK64" s="404"/>
      <c r="AL64" s="390" t="s">
        <v>149</v>
      </c>
      <c r="AM64" s="402" t="s">
        <v>732</v>
      </c>
      <c r="AN64" s="403"/>
      <c r="AO64" s="403"/>
      <c r="AP64" s="403"/>
      <c r="AQ64" s="403"/>
      <c r="AR64" s="403"/>
      <c r="AS64" s="403"/>
      <c r="AT64" s="403"/>
      <c r="AU64" s="403"/>
      <c r="AV64" s="403"/>
      <c r="AW64" s="404"/>
    </row>
    <row r="65" spans="1:49" ht="13.5" customHeight="1">
      <c r="B65" s="390"/>
      <c r="C65" s="38" t="s">
        <v>5</v>
      </c>
      <c r="D65" s="38" t="s">
        <v>8</v>
      </c>
      <c r="E65" s="38" t="s">
        <v>11</v>
      </c>
      <c r="F65" s="38" t="s">
        <v>17</v>
      </c>
      <c r="G65" s="38" t="s">
        <v>20</v>
      </c>
      <c r="H65" s="38" t="s">
        <v>23</v>
      </c>
      <c r="I65" s="38" t="s">
        <v>26</v>
      </c>
      <c r="J65" s="38" t="s">
        <v>29</v>
      </c>
      <c r="K65" s="38" t="s">
        <v>32</v>
      </c>
      <c r="L65" s="38" t="s">
        <v>35</v>
      </c>
      <c r="M65" s="38" t="s">
        <v>38</v>
      </c>
      <c r="N65" s="390"/>
      <c r="O65" s="38" t="s">
        <v>5</v>
      </c>
      <c r="P65" s="38" t="s">
        <v>8</v>
      </c>
      <c r="Q65" s="38" t="s">
        <v>11</v>
      </c>
      <c r="R65" s="38" t="s">
        <v>17</v>
      </c>
      <c r="S65" s="38" t="s">
        <v>20</v>
      </c>
      <c r="T65" s="38" t="s">
        <v>23</v>
      </c>
      <c r="U65" s="38" t="s">
        <v>26</v>
      </c>
      <c r="V65" s="38" t="s">
        <v>29</v>
      </c>
      <c r="W65" s="38" t="s">
        <v>32</v>
      </c>
      <c r="X65" s="38" t="s">
        <v>35</v>
      </c>
      <c r="Y65" s="38" t="s">
        <v>38</v>
      </c>
      <c r="Z65" s="390"/>
      <c r="AA65" s="38" t="s">
        <v>5</v>
      </c>
      <c r="AB65" s="38" t="s">
        <v>8</v>
      </c>
      <c r="AC65" s="38" t="s">
        <v>11</v>
      </c>
      <c r="AD65" s="38" t="s">
        <v>17</v>
      </c>
      <c r="AE65" s="38" t="s">
        <v>20</v>
      </c>
      <c r="AF65" s="38" t="s">
        <v>23</v>
      </c>
      <c r="AG65" s="38" t="s">
        <v>26</v>
      </c>
      <c r="AH65" s="38" t="s">
        <v>29</v>
      </c>
      <c r="AI65" s="38" t="s">
        <v>32</v>
      </c>
      <c r="AJ65" s="38" t="s">
        <v>35</v>
      </c>
      <c r="AK65" s="38" t="s">
        <v>38</v>
      </c>
      <c r="AL65" s="390"/>
      <c r="AM65" s="12" t="s">
        <v>5</v>
      </c>
      <c r="AN65" s="13" t="s">
        <v>8</v>
      </c>
      <c r="AO65" s="12" t="s">
        <v>11</v>
      </c>
      <c r="AP65" s="12" t="s">
        <v>17</v>
      </c>
      <c r="AQ65" s="12" t="s">
        <v>20</v>
      </c>
      <c r="AR65" s="12" t="s">
        <v>23</v>
      </c>
      <c r="AS65" s="12" t="s">
        <v>26</v>
      </c>
      <c r="AT65" s="38" t="s">
        <v>29</v>
      </c>
      <c r="AU65" s="38" t="s">
        <v>32</v>
      </c>
      <c r="AV65" s="38" t="s">
        <v>35</v>
      </c>
      <c r="AW65" s="38" t="s">
        <v>38</v>
      </c>
    </row>
    <row r="66" spans="1:49" ht="13.5" customHeight="1">
      <c r="A66" s="297" t="str">
        <f>+'8.คำนวณ'!E45</f>
        <v>อุดรธานี</v>
      </c>
      <c r="B66" s="14" t="str">
        <f>+'8.คำนวณ'!G45</f>
        <v>ศรีธาตุ,รพช.</v>
      </c>
      <c r="C66" s="330">
        <f>+'8.คำนวณ'!Y45</f>
        <v>11342.589746793574</v>
      </c>
      <c r="D66" s="330">
        <f>+'8.คำนวณ'!Z45</f>
        <v>87.903716798681415</v>
      </c>
      <c r="E66" s="330">
        <f>+'8.คำนวณ'!AA45</f>
        <v>1869.6326212924955</v>
      </c>
      <c r="F66" s="330">
        <f>+'8.คำนวณ'!AB45</f>
        <v>690.3579405580565</v>
      </c>
      <c r="G66" s="330">
        <f>+'8.คำนวณ'!AC45</f>
        <v>742.69308773324735</v>
      </c>
      <c r="H66" s="330">
        <f>+'8.คำนวณ'!AD45</f>
        <v>855.02801716245551</v>
      </c>
      <c r="I66" s="330">
        <f>+'8.คำนวณ'!AE45</f>
        <v>850.91935327465649</v>
      </c>
      <c r="J66" s="330">
        <f>+'8.คำนวณ'!AF45</f>
        <v>225.28952964816992</v>
      </c>
      <c r="K66" s="330">
        <f>+'8.คำนวณ'!AG45</f>
        <v>428.52166305197096</v>
      </c>
      <c r="L66" s="330">
        <f>+'8.คำนวณ'!AH45</f>
        <v>14.3784602422056</v>
      </c>
      <c r="M66" s="330">
        <f>+'8.คำนวณ'!AI45</f>
        <v>1138.9664808880109</v>
      </c>
      <c r="N66" s="14" t="str">
        <f t="shared" ref="N66:N71" si="156">+B66</f>
        <v>ศรีธาตุ,รพช.</v>
      </c>
      <c r="O66" s="50">
        <f>+(C66-C72)*100/C72</f>
        <v>11.459056441280303</v>
      </c>
      <c r="P66" s="50">
        <f t="shared" ref="P66:Y66" si="157">+(D66-D72)*100/D72</f>
        <v>6.8772628469061701</v>
      </c>
      <c r="Q66" s="50">
        <f t="shared" si="157"/>
        <v>6.4350273615682845</v>
      </c>
      <c r="R66" s="50">
        <f t="shared" si="157"/>
        <v>-0.86140493714943034</v>
      </c>
      <c r="S66" s="50">
        <f t="shared" si="157"/>
        <v>5.4439707836099593</v>
      </c>
      <c r="T66" s="50">
        <f t="shared" si="157"/>
        <v>-6.5827047700083261</v>
      </c>
      <c r="U66" s="50">
        <f t="shared" si="157"/>
        <v>-16.8996139357569</v>
      </c>
      <c r="V66" s="50">
        <f t="shared" si="157"/>
        <v>-31.057123052089434</v>
      </c>
      <c r="W66" s="50">
        <f t="shared" si="157"/>
        <v>7.1986976347845806</v>
      </c>
      <c r="X66" s="50">
        <f t="shared" si="157"/>
        <v>-51.621200971738944</v>
      </c>
      <c r="Y66" s="50">
        <f t="shared" si="157"/>
        <v>78.502338819711554</v>
      </c>
      <c r="Z66" s="14" t="str">
        <f t="shared" ref="Z66:Z71" si="158">+N66</f>
        <v>ศรีธาตุ,รพช.</v>
      </c>
      <c r="AA66" s="15">
        <f t="shared" ref="AA66:AK71" si="159">+O66/100</f>
        <v>0.11459056441280303</v>
      </c>
      <c r="AB66" s="15">
        <f t="shared" si="159"/>
        <v>6.8772628469061695E-2</v>
      </c>
      <c r="AC66" s="15">
        <f t="shared" si="159"/>
        <v>6.4350273615682851E-2</v>
      </c>
      <c r="AD66" s="15">
        <f t="shared" si="159"/>
        <v>-8.6140493714943027E-3</v>
      </c>
      <c r="AE66" s="15">
        <f t="shared" si="159"/>
        <v>5.4439707836099596E-2</v>
      </c>
      <c r="AF66" s="15">
        <f t="shared" si="159"/>
        <v>-6.5827047700083255E-2</v>
      </c>
      <c r="AG66" s="15">
        <f t="shared" si="159"/>
        <v>-0.16899613935756899</v>
      </c>
      <c r="AH66" s="15">
        <f t="shared" si="159"/>
        <v>-0.31057123052089436</v>
      </c>
      <c r="AI66" s="15">
        <f t="shared" si="159"/>
        <v>7.1986976347845802E-2</v>
      </c>
      <c r="AJ66" s="15">
        <f t="shared" si="159"/>
        <v>-0.51621200971738945</v>
      </c>
      <c r="AK66" s="15">
        <f t="shared" si="159"/>
        <v>0.78502338819711559</v>
      </c>
      <c r="AL66" s="14" t="str">
        <f t="shared" ref="AL66:AL71" si="160">+Z66</f>
        <v>ศรีธาตุ,รพช.</v>
      </c>
      <c r="AM66" s="16" t="str">
        <f>+IF(AND(C66&lt;C74),"OK","Not OK")</f>
        <v>Not OK</v>
      </c>
      <c r="AN66" s="16" t="str">
        <f t="shared" ref="AN66:AW66" si="161">+IF(AND(D66&lt;D74),"OK","Not OK")</f>
        <v>OK</v>
      </c>
      <c r="AO66" s="16" t="str">
        <f t="shared" si="161"/>
        <v>OK</v>
      </c>
      <c r="AP66" s="16" t="str">
        <f t="shared" si="161"/>
        <v>OK</v>
      </c>
      <c r="AQ66" s="16" t="str">
        <f t="shared" si="161"/>
        <v>OK</v>
      </c>
      <c r="AR66" s="16" t="str">
        <f t="shared" si="161"/>
        <v>OK</v>
      </c>
      <c r="AS66" s="16" t="str">
        <f t="shared" si="161"/>
        <v>OK</v>
      </c>
      <c r="AT66" s="16" t="str">
        <f t="shared" si="161"/>
        <v>OK</v>
      </c>
      <c r="AU66" s="16" t="str">
        <f t="shared" si="161"/>
        <v>OK</v>
      </c>
      <c r="AV66" s="16" t="str">
        <f t="shared" si="161"/>
        <v>OK</v>
      </c>
      <c r="AW66" s="16" t="str">
        <f t="shared" si="161"/>
        <v>Not OK</v>
      </c>
    </row>
    <row r="67" spans="1:49" ht="13.5" customHeight="1">
      <c r="A67" s="297" t="str">
        <f>+'8.คำนวณ'!E46</f>
        <v>บึงกาฬ</v>
      </c>
      <c r="B67" s="14" t="str">
        <f>+'8.คำนวณ'!G46</f>
        <v>ปากคาด,รพช.</v>
      </c>
      <c r="C67" s="330">
        <f>+'8.คำนวณ'!Y46</f>
        <v>9692.386488018934</v>
      </c>
      <c r="D67" s="330">
        <f>+'8.คำนวณ'!Z46</f>
        <v>44.201954595377593</v>
      </c>
      <c r="E67" s="330">
        <f>+'8.คำนวณ'!AA46</f>
        <v>1476.7944890832368</v>
      </c>
      <c r="F67" s="330">
        <f>+'8.คำนวณ'!AB46</f>
        <v>482.78710526405274</v>
      </c>
      <c r="G67" s="330">
        <f>+'8.คำนวณ'!AC46</f>
        <v>657.58937898051272</v>
      </c>
      <c r="H67" s="330">
        <f>+'8.คำนวณ'!AD46</f>
        <v>826.31847586954984</v>
      </c>
      <c r="I67" s="330">
        <f>+'8.คำนวณ'!AE46</f>
        <v>1153.6862943700717</v>
      </c>
      <c r="J67" s="330">
        <f>+'8.คำนวณ'!AF46</f>
        <v>399.12330961035605</v>
      </c>
      <c r="K67" s="330">
        <f>+'8.คำนวณ'!AG46</f>
        <v>413.54787666318703</v>
      </c>
      <c r="L67" s="330">
        <f>+'8.คำนวณ'!AH46</f>
        <v>87.040997793185056</v>
      </c>
      <c r="M67" s="330">
        <f>+'8.คำนวณ'!AI46</f>
        <v>454.26905205567022</v>
      </c>
      <c r="N67" s="14" t="str">
        <f t="shared" si="156"/>
        <v>ปากคาด,รพช.</v>
      </c>
      <c r="O67" s="50">
        <f>+(C67-C72)*100/C72</f>
        <v>-4.7568256690060453</v>
      </c>
      <c r="P67" s="50">
        <f t="shared" ref="P67:Y67" si="162">+(D67-D72)*100/D72</f>
        <v>-46.257290457278508</v>
      </c>
      <c r="Q67" s="50">
        <f t="shared" si="162"/>
        <v>-15.928584010089832</v>
      </c>
      <c r="R67" s="50">
        <f t="shared" si="162"/>
        <v>-30.669537469724151</v>
      </c>
      <c r="S67" s="50">
        <f t="shared" si="162"/>
        <v>-6.6386419773199901</v>
      </c>
      <c r="T67" s="50">
        <f t="shared" si="162"/>
        <v>-9.7194063061492546</v>
      </c>
      <c r="U67" s="50">
        <f t="shared" si="162"/>
        <v>12.66846392696141</v>
      </c>
      <c r="V67" s="50">
        <f t="shared" si="162"/>
        <v>22.139316747129232</v>
      </c>
      <c r="W67" s="50">
        <f t="shared" si="162"/>
        <v>3.4528650714856095</v>
      </c>
      <c r="X67" s="50">
        <f t="shared" si="162"/>
        <v>192.86438662571788</v>
      </c>
      <c r="Y67" s="50">
        <f t="shared" si="162"/>
        <v>-28.80555345041499</v>
      </c>
      <c r="Z67" s="14" t="str">
        <f t="shared" si="158"/>
        <v>ปากคาด,รพช.</v>
      </c>
      <c r="AA67" s="15">
        <f t="shared" si="159"/>
        <v>-4.7568256690060456E-2</v>
      </c>
      <c r="AB67" s="15">
        <f t="shared" si="159"/>
        <v>-0.4625729045727851</v>
      </c>
      <c r="AC67" s="15">
        <f t="shared" si="159"/>
        <v>-0.15928584010089833</v>
      </c>
      <c r="AD67" s="15">
        <f t="shared" si="159"/>
        <v>-0.30669537469724151</v>
      </c>
      <c r="AE67" s="15">
        <f t="shared" si="159"/>
        <v>-6.6386419773199895E-2</v>
      </c>
      <c r="AF67" s="15">
        <f t="shared" si="159"/>
        <v>-9.7194063061492544E-2</v>
      </c>
      <c r="AG67" s="15">
        <f t="shared" si="159"/>
        <v>0.1266846392696141</v>
      </c>
      <c r="AH67" s="15">
        <f t="shared" si="159"/>
        <v>0.22139316747129231</v>
      </c>
      <c r="AI67" s="15">
        <f t="shared" si="159"/>
        <v>3.4528650714856092E-2</v>
      </c>
      <c r="AJ67" s="15">
        <f t="shared" si="159"/>
        <v>1.9286438662571788</v>
      </c>
      <c r="AK67" s="15">
        <f t="shared" si="159"/>
        <v>-0.28805553450414989</v>
      </c>
      <c r="AL67" s="14" t="str">
        <f t="shared" si="160"/>
        <v>ปากคาด,รพช.</v>
      </c>
      <c r="AM67" s="16" t="str">
        <f>+IF(AND(C67&lt;C74),"OK","Not OK")</f>
        <v>OK</v>
      </c>
      <c r="AN67" s="16" t="str">
        <f t="shared" ref="AN67:AW67" si="163">+IF(AND(D67&lt;D74),"OK","Not OK")</f>
        <v>OK</v>
      </c>
      <c r="AO67" s="16" t="str">
        <f t="shared" si="163"/>
        <v>OK</v>
      </c>
      <c r="AP67" s="16" t="str">
        <f t="shared" si="163"/>
        <v>OK</v>
      </c>
      <c r="AQ67" s="16" t="str">
        <f t="shared" si="163"/>
        <v>OK</v>
      </c>
      <c r="AR67" s="16" t="str">
        <f t="shared" si="163"/>
        <v>OK</v>
      </c>
      <c r="AS67" s="16" t="str">
        <f t="shared" si="163"/>
        <v>OK</v>
      </c>
      <c r="AT67" s="16" t="str">
        <f t="shared" si="163"/>
        <v>OK</v>
      </c>
      <c r="AU67" s="16" t="str">
        <f t="shared" si="163"/>
        <v>OK</v>
      </c>
      <c r="AV67" s="16" t="str">
        <f t="shared" si="163"/>
        <v>Not OK</v>
      </c>
      <c r="AW67" s="16" t="str">
        <f t="shared" si="163"/>
        <v>OK</v>
      </c>
    </row>
    <row r="68" spans="1:49" ht="13.5" customHeight="1">
      <c r="A68" s="297" t="str">
        <f>+'8.คำนวณ'!E47</f>
        <v>บึงกาฬ</v>
      </c>
      <c r="B68" s="14" t="str">
        <f>+'8.คำนวณ'!G47</f>
        <v>บึงโขงหลง,รพช.</v>
      </c>
      <c r="C68" s="330">
        <f>+'8.คำนวณ'!Y47</f>
        <v>10500.929408791135</v>
      </c>
      <c r="D68" s="330">
        <f>+'8.คำนวณ'!Z47</f>
        <v>64.855386098813526</v>
      </c>
      <c r="E68" s="330">
        <f>+'8.คำนวณ'!AA47</f>
        <v>2198.9587302189316</v>
      </c>
      <c r="F68" s="330">
        <f>+'8.คำนวณ'!AB47</f>
        <v>940.90562254318729</v>
      </c>
      <c r="G68" s="330">
        <f>+'8.คำนวณ'!AC47</f>
        <v>470.75071010826952</v>
      </c>
      <c r="H68" s="330">
        <f>+'8.คำนวณ'!AD47</f>
        <v>1034.4222656289742</v>
      </c>
      <c r="I68" s="330">
        <f>+'8.คำนวณ'!AE47</f>
        <v>1361.2470093646882</v>
      </c>
      <c r="J68" s="330">
        <f>+'8.คำนวณ'!AF47</f>
        <v>591.7309948409054</v>
      </c>
      <c r="K68" s="330">
        <f>+'8.คำนวณ'!AG47</f>
        <v>317.32328289311272</v>
      </c>
      <c r="L68" s="330">
        <f>+'8.คำนวณ'!AH47</f>
        <v>26.077772886193806</v>
      </c>
      <c r="M68" s="330">
        <f>+'8.คำนวณ'!AI47</f>
        <v>574.09682664776233</v>
      </c>
      <c r="N68" s="14" t="str">
        <f t="shared" si="156"/>
        <v>บึงโขงหลง,รพช.</v>
      </c>
      <c r="O68" s="50">
        <f>+(C68-C72)*100/C72</f>
        <v>3.1883996325633905</v>
      </c>
      <c r="P68" s="50">
        <f t="shared" ref="P68:Y68" si="164">+(D68-D72)*100/D72</f>
        <v>-21.145926480045567</v>
      </c>
      <c r="Q68" s="50">
        <f t="shared" si="164"/>
        <v>25.183006518153796</v>
      </c>
      <c r="R68" s="50">
        <f t="shared" si="164"/>
        <v>35.118401666046843</v>
      </c>
      <c r="S68" s="50">
        <f t="shared" si="164"/>
        <v>-33.165092091380281</v>
      </c>
      <c r="T68" s="50">
        <f t="shared" si="164"/>
        <v>13.017267552740872</v>
      </c>
      <c r="U68" s="50">
        <f t="shared" si="164"/>
        <v>32.938746276804267</v>
      </c>
      <c r="V68" s="50">
        <f t="shared" si="164"/>
        <v>81.080928293875715</v>
      </c>
      <c r="W68" s="50">
        <f t="shared" si="164"/>
        <v>-20.618616074001206</v>
      </c>
      <c r="X68" s="50">
        <f t="shared" si="164"/>
        <v>-12.256854189257808</v>
      </c>
      <c r="Y68" s="50">
        <f t="shared" si="164"/>
        <v>-10.025775134574646</v>
      </c>
      <c r="Z68" s="14" t="str">
        <f t="shared" si="158"/>
        <v>บึงโขงหลง,รพช.</v>
      </c>
      <c r="AA68" s="15">
        <f t="shared" si="159"/>
        <v>3.1883996325633907E-2</v>
      </c>
      <c r="AB68" s="15">
        <f t="shared" si="159"/>
        <v>-0.21145926480045568</v>
      </c>
      <c r="AC68" s="15">
        <f t="shared" si="159"/>
        <v>0.25183006518153794</v>
      </c>
      <c r="AD68" s="15">
        <f t="shared" si="159"/>
        <v>0.35118401666046845</v>
      </c>
      <c r="AE68" s="15">
        <f t="shared" si="159"/>
        <v>-0.33165092091380283</v>
      </c>
      <c r="AF68" s="15">
        <f t="shared" si="159"/>
        <v>0.13017267552740872</v>
      </c>
      <c r="AG68" s="15">
        <f t="shared" si="159"/>
        <v>0.32938746276804265</v>
      </c>
      <c r="AH68" s="15">
        <f t="shared" si="159"/>
        <v>0.8108092829387572</v>
      </c>
      <c r="AI68" s="15">
        <f t="shared" si="159"/>
        <v>-0.20618616074001206</v>
      </c>
      <c r="AJ68" s="15">
        <f t="shared" si="159"/>
        <v>-0.12256854189257808</v>
      </c>
      <c r="AK68" s="15">
        <f t="shared" si="159"/>
        <v>-0.10025775134574647</v>
      </c>
      <c r="AL68" s="14" t="str">
        <f t="shared" si="160"/>
        <v>บึงโขงหลง,รพช.</v>
      </c>
      <c r="AM68" s="16" t="str">
        <f>+IF(AND(C68&lt;C74),"OK","Not OK")</f>
        <v>OK</v>
      </c>
      <c r="AN68" s="16" t="str">
        <f t="shared" ref="AN68:AW68" si="165">+IF(AND(D68&lt;D74),"OK","Not OK")</f>
        <v>OK</v>
      </c>
      <c r="AO68" s="16" t="str">
        <f t="shared" si="165"/>
        <v>Not OK</v>
      </c>
      <c r="AP68" s="16" t="str">
        <f t="shared" si="165"/>
        <v>OK</v>
      </c>
      <c r="AQ68" s="16" t="str">
        <f t="shared" si="165"/>
        <v>OK</v>
      </c>
      <c r="AR68" s="16" t="str">
        <f t="shared" si="165"/>
        <v>OK</v>
      </c>
      <c r="AS68" s="16" t="str">
        <f t="shared" si="165"/>
        <v>Not OK</v>
      </c>
      <c r="AT68" s="16" t="str">
        <f t="shared" si="165"/>
        <v>Not OK</v>
      </c>
      <c r="AU68" s="16" t="str">
        <f t="shared" si="165"/>
        <v>OK</v>
      </c>
      <c r="AV68" s="16" t="str">
        <f t="shared" si="165"/>
        <v>OK</v>
      </c>
      <c r="AW68" s="16" t="str">
        <f t="shared" si="165"/>
        <v>OK</v>
      </c>
    </row>
    <row r="69" spans="1:49" ht="13.5" customHeight="1">
      <c r="A69" s="297" t="str">
        <f>+'8.คำนวณ'!E48</f>
        <v>สกลนคร</v>
      </c>
      <c r="B69" s="14" t="str">
        <f>+'8.คำนวณ'!G48</f>
        <v>โคกศรีสุพรรณ,รพช.</v>
      </c>
      <c r="C69" s="330">
        <f>+'8.คำนวณ'!Y48</f>
        <v>9394.7657348338289</v>
      </c>
      <c r="D69" s="330">
        <f>+'8.คำนวณ'!Z48</f>
        <v>56.016707799706275</v>
      </c>
      <c r="E69" s="330">
        <f>+'8.คำนวณ'!AA48</f>
        <v>1293.1914414214266</v>
      </c>
      <c r="F69" s="330">
        <f>+'8.คำนวณ'!AB48</f>
        <v>442.87762804744017</v>
      </c>
      <c r="G69" s="330">
        <f>+'8.คำนวณ'!AC48</f>
        <v>550.3764634729722</v>
      </c>
      <c r="H69" s="330">
        <f>+'8.คำนวณ'!AD48</f>
        <v>996.66296740381972</v>
      </c>
      <c r="I69" s="330">
        <f>+'8.คำนวณ'!AE48</f>
        <v>1105.7365508039009</v>
      </c>
      <c r="J69" s="330">
        <f>+'8.คำนวณ'!AF48</f>
        <v>227.83634790251679</v>
      </c>
      <c r="K69" s="330">
        <f>+'8.คำนวณ'!AG48</f>
        <v>407.83987792717653</v>
      </c>
      <c r="L69" s="330">
        <f>+'8.คำนวณ'!AH48</f>
        <v>9.1120125969549548</v>
      </c>
      <c r="M69" s="330">
        <f>+'8.คำนวณ'!AI48</f>
        <v>53.47905182796525</v>
      </c>
      <c r="N69" s="14" t="str">
        <f t="shared" si="156"/>
        <v>โคกศรีสุพรรณ,รพช.</v>
      </c>
      <c r="O69" s="50">
        <f>+(C69-C72)*100/C72</f>
        <v>-7.6814248185726148</v>
      </c>
      <c r="P69" s="50">
        <f t="shared" ref="P69:Y69" si="166">+(D69-D72)*100/D72</f>
        <v>-31.89238610878224</v>
      </c>
      <c r="Q69" s="50">
        <f t="shared" si="166"/>
        <v>-26.380795411944096</v>
      </c>
      <c r="R69" s="50">
        <f t="shared" si="166"/>
        <v>-36.400723088809649</v>
      </c>
      <c r="S69" s="50">
        <f t="shared" si="166"/>
        <v>-21.860212929200372</v>
      </c>
      <c r="T69" s="50">
        <f t="shared" si="166"/>
        <v>8.891822024437964</v>
      </c>
      <c r="U69" s="50">
        <f t="shared" si="166"/>
        <v>7.985714396473174</v>
      </c>
      <c r="V69" s="50">
        <f t="shared" si="166"/>
        <v>-30.277748272478785</v>
      </c>
      <c r="W69" s="50">
        <f t="shared" si="166"/>
        <v>2.0249558585805159</v>
      </c>
      <c r="X69" s="50">
        <f t="shared" si="166"/>
        <v>-69.341068602249322</v>
      </c>
      <c r="Y69" s="50">
        <f t="shared" si="166"/>
        <v>-91.618598098067309</v>
      </c>
      <c r="Z69" s="14" t="str">
        <f t="shared" si="158"/>
        <v>โคกศรีสุพรรณ,รพช.</v>
      </c>
      <c r="AA69" s="15">
        <f t="shared" si="159"/>
        <v>-7.6814248185726144E-2</v>
      </c>
      <c r="AB69" s="15">
        <f t="shared" si="159"/>
        <v>-0.31892386108782239</v>
      </c>
      <c r="AC69" s="15">
        <f t="shared" si="159"/>
        <v>-0.26380795411944097</v>
      </c>
      <c r="AD69" s="15">
        <f t="shared" si="159"/>
        <v>-0.3640072308880965</v>
      </c>
      <c r="AE69" s="15">
        <f t="shared" si="159"/>
        <v>-0.21860212929200373</v>
      </c>
      <c r="AF69" s="15">
        <f t="shared" si="159"/>
        <v>8.8918220244379634E-2</v>
      </c>
      <c r="AG69" s="15">
        <f t="shared" si="159"/>
        <v>7.9857143964731744E-2</v>
      </c>
      <c r="AH69" s="15">
        <f t="shared" si="159"/>
        <v>-0.30277748272478783</v>
      </c>
      <c r="AI69" s="15">
        <f t="shared" si="159"/>
        <v>2.0249558585805159E-2</v>
      </c>
      <c r="AJ69" s="15">
        <f t="shared" si="159"/>
        <v>-0.69341068602249323</v>
      </c>
      <c r="AK69" s="15">
        <f t="shared" si="159"/>
        <v>-0.91618598098067305</v>
      </c>
      <c r="AL69" s="14" t="str">
        <f t="shared" si="160"/>
        <v>โคกศรีสุพรรณ,รพช.</v>
      </c>
      <c r="AM69" s="16" t="str">
        <f>+IF(AND(C69&lt;C74),"OK","Not OK")</f>
        <v>OK</v>
      </c>
      <c r="AN69" s="16" t="str">
        <f t="shared" ref="AN69:AW69" si="167">+IF(AND(D69&lt;D74),"OK","Not OK")</f>
        <v>OK</v>
      </c>
      <c r="AO69" s="16" t="str">
        <f t="shared" si="167"/>
        <v>OK</v>
      </c>
      <c r="AP69" s="16" t="str">
        <f t="shared" si="167"/>
        <v>OK</v>
      </c>
      <c r="AQ69" s="16" t="str">
        <f t="shared" si="167"/>
        <v>OK</v>
      </c>
      <c r="AR69" s="16" t="str">
        <f t="shared" si="167"/>
        <v>OK</v>
      </c>
      <c r="AS69" s="16" t="str">
        <f t="shared" si="167"/>
        <v>OK</v>
      </c>
      <c r="AT69" s="16" t="str">
        <f t="shared" si="167"/>
        <v>OK</v>
      </c>
      <c r="AU69" s="16" t="str">
        <f t="shared" si="167"/>
        <v>OK</v>
      </c>
      <c r="AV69" s="16" t="str">
        <f t="shared" si="167"/>
        <v>OK</v>
      </c>
      <c r="AW69" s="16" t="str">
        <f t="shared" si="167"/>
        <v>OK</v>
      </c>
    </row>
    <row r="70" spans="1:49" ht="12" customHeight="1">
      <c r="A70" s="297" t="str">
        <f>+'8.คำนวณ'!E49</f>
        <v>นครพนม</v>
      </c>
      <c r="B70" s="14" t="str">
        <f>+'8.คำนวณ'!G49</f>
        <v>เรณูนคร,รพช.</v>
      </c>
      <c r="C70" s="330">
        <f>+'8.คำนวณ'!Y49</f>
        <v>9903.3181350511568</v>
      </c>
      <c r="D70" s="330">
        <f>+'8.คำนวณ'!Z49</f>
        <v>67.633937338458637</v>
      </c>
      <c r="E70" s="330">
        <f>+'8.คำนวณ'!AA49</f>
        <v>2046.6726960769206</v>
      </c>
      <c r="F70" s="330">
        <f>+'8.คำนวณ'!AB49</f>
        <v>1238.9981198455366</v>
      </c>
      <c r="G70" s="330">
        <f>+'8.คำนวณ'!AC49</f>
        <v>614.10976025462071</v>
      </c>
      <c r="H70" s="330">
        <f>+'8.คำนวณ'!AD49</f>
        <v>623.68008294842264</v>
      </c>
      <c r="I70" s="330">
        <f>+'8.คำนวณ'!AE49</f>
        <v>511.89457081548215</v>
      </c>
      <c r="J70" s="330">
        <f>+'8.คำนวณ'!AF49</f>
        <v>188.84451096903544</v>
      </c>
      <c r="K70" s="330">
        <f>+'8.คำนวณ'!AG49</f>
        <v>377.89603413632517</v>
      </c>
      <c r="L70" s="330">
        <f>+'8.คำนวณ'!AH49</f>
        <v>17.088374598394019</v>
      </c>
      <c r="M70" s="330">
        <f>+'8.คำนวณ'!AI49</f>
        <v>761.11248673544424</v>
      </c>
      <c r="N70" s="14" t="str">
        <f t="shared" si="156"/>
        <v>เรณูนคร,รพช.</v>
      </c>
      <c r="O70" s="50">
        <f t="shared" ref="O70:Y70" si="168">+(C70-C72)*100/C72</f>
        <v>-2.6840854150915612</v>
      </c>
      <c r="P70" s="50">
        <f t="shared" si="168"/>
        <v>-17.767639850217851</v>
      </c>
      <c r="Q70" s="50">
        <f t="shared" si="168"/>
        <v>16.513619802230689</v>
      </c>
      <c r="R70" s="50">
        <f t="shared" si="168"/>
        <v>77.925863773953509</v>
      </c>
      <c r="S70" s="50">
        <f t="shared" si="168"/>
        <v>-12.811667850777599</v>
      </c>
      <c r="T70" s="50">
        <f t="shared" si="168"/>
        <v>-31.858950504087865</v>
      </c>
      <c r="U70" s="50">
        <f t="shared" si="168"/>
        <v>-50.008615628200275</v>
      </c>
      <c r="V70" s="50">
        <f t="shared" si="168"/>
        <v>-42.209991283843415</v>
      </c>
      <c r="W70" s="50">
        <f t="shared" si="168"/>
        <v>-5.4657764271508498</v>
      </c>
      <c r="X70" s="50">
        <f t="shared" si="168"/>
        <v>-42.503228684483219</v>
      </c>
      <c r="Y70" s="50">
        <f t="shared" si="168"/>
        <v>19.283895765956245</v>
      </c>
      <c r="Z70" s="14" t="str">
        <f t="shared" si="158"/>
        <v>เรณูนคร,รพช.</v>
      </c>
      <c r="AA70" s="15">
        <f t="shared" si="159"/>
        <v>-2.6840854150915611E-2</v>
      </c>
      <c r="AB70" s="15">
        <f t="shared" si="159"/>
        <v>-0.17767639850217851</v>
      </c>
      <c r="AC70" s="15">
        <f t="shared" si="159"/>
        <v>0.16513619802230689</v>
      </c>
      <c r="AD70" s="15">
        <f t="shared" si="159"/>
        <v>0.77925863773953508</v>
      </c>
      <c r="AE70" s="15">
        <f t="shared" si="159"/>
        <v>-0.128116678507776</v>
      </c>
      <c r="AF70" s="15">
        <f t="shared" si="159"/>
        <v>-0.31858950504087863</v>
      </c>
      <c r="AG70" s="15">
        <f t="shared" si="159"/>
        <v>-0.5000861562820027</v>
      </c>
      <c r="AH70" s="15">
        <f t="shared" si="159"/>
        <v>-0.42209991283843418</v>
      </c>
      <c r="AI70" s="15">
        <f t="shared" si="159"/>
        <v>-5.4657764271508501E-2</v>
      </c>
      <c r="AJ70" s="15">
        <f t="shared" si="159"/>
        <v>-0.42503228684483219</v>
      </c>
      <c r="AK70" s="15">
        <f t="shared" si="159"/>
        <v>0.19283895765956247</v>
      </c>
      <c r="AL70" s="14" t="str">
        <f t="shared" si="160"/>
        <v>เรณูนคร,รพช.</v>
      </c>
      <c r="AM70" s="16" t="str">
        <f>+IF(AND(C70&lt;C74),"OK","Not OK")</f>
        <v>OK</v>
      </c>
      <c r="AN70" s="16" t="str">
        <f t="shared" ref="AN70:AW70" si="169">+IF(AND(D70&lt;D74),"OK","Not OK")</f>
        <v>OK</v>
      </c>
      <c r="AO70" s="16" t="str">
        <f t="shared" si="169"/>
        <v>OK</v>
      </c>
      <c r="AP70" s="16" t="str">
        <f t="shared" si="169"/>
        <v>Not OK</v>
      </c>
      <c r="AQ70" s="16" t="str">
        <f t="shared" si="169"/>
        <v>OK</v>
      </c>
      <c r="AR70" s="16" t="str">
        <f t="shared" si="169"/>
        <v>OK</v>
      </c>
      <c r="AS70" s="16" t="str">
        <f t="shared" si="169"/>
        <v>OK</v>
      </c>
      <c r="AT70" s="16" t="str">
        <f t="shared" si="169"/>
        <v>OK</v>
      </c>
      <c r="AU70" s="16" t="str">
        <f t="shared" si="169"/>
        <v>OK</v>
      </c>
      <c r="AV70" s="16" t="str">
        <f t="shared" si="169"/>
        <v>OK</v>
      </c>
      <c r="AW70" s="16" t="str">
        <f t="shared" si="169"/>
        <v>OK</v>
      </c>
    </row>
    <row r="71" spans="1:49" ht="13.5" customHeight="1">
      <c r="A71" s="297" t="str">
        <f>+'8.คำนวณ'!E50</f>
        <v>นครพนม</v>
      </c>
      <c r="B71" s="14" t="str">
        <f>+'8.คำนวณ'!G50</f>
        <v>โพนสวรรค์,รพช.</v>
      </c>
      <c r="C71" s="330">
        <f>+'8.คำนวณ'!Y50</f>
        <v>10224.789067339363</v>
      </c>
      <c r="D71" s="330">
        <f>+'8.คำนวณ'!Z50</f>
        <v>172.87239935946934</v>
      </c>
      <c r="E71" s="330">
        <f>+'8.คำนวณ'!AA50</f>
        <v>1654.3214448063559</v>
      </c>
      <c r="F71" s="330">
        <f>+'8.คำนวณ'!AB50</f>
        <v>382.21191697345631</v>
      </c>
      <c r="G71" s="330">
        <f>+'8.คำนวณ'!AC50</f>
        <v>1190.5719475695839</v>
      </c>
      <c r="H71" s="330">
        <f>+'8.คำนวณ'!AD50</f>
        <v>1155.5566131396063</v>
      </c>
      <c r="I71" s="330">
        <f>+'8.คำนวณ'!AE50</f>
        <v>1160.3097239681383</v>
      </c>
      <c r="J71" s="330">
        <f>+'8.คำนวณ'!AF50</f>
        <v>327.83786961734234</v>
      </c>
      <c r="K71" s="330">
        <f>+'8.คำนวณ'!AG50</f>
        <v>453.34254813374531</v>
      </c>
      <c r="L71" s="330">
        <f>+'8.คำนวณ'!AH50</f>
        <v>24.625869001540714</v>
      </c>
      <c r="M71" s="330">
        <f>+'8.คำนวณ'!AI50</f>
        <v>846.48469890573995</v>
      </c>
      <c r="N71" s="14" t="str">
        <f t="shared" si="156"/>
        <v>โพนสวรรค์,รพช.</v>
      </c>
      <c r="O71" s="50">
        <f t="shared" ref="O71:Y71" si="170">+(C71-C72)*100/C72</f>
        <v>0.47487982882649338</v>
      </c>
      <c r="P71" s="50">
        <f t="shared" si="170"/>
        <v>110.18598004941795</v>
      </c>
      <c r="Q71" s="50">
        <f t="shared" si="170"/>
        <v>-5.8222742599188404</v>
      </c>
      <c r="R71" s="50">
        <f t="shared" si="170"/>
        <v>-45.112599944317182</v>
      </c>
      <c r="S71" s="50">
        <f t="shared" si="170"/>
        <v>69.031644065068306</v>
      </c>
      <c r="T71" s="50">
        <f t="shared" si="170"/>
        <v>26.251972003066591</v>
      </c>
      <c r="U71" s="50">
        <f t="shared" si="170"/>
        <v>13.315304963718292</v>
      </c>
      <c r="V71" s="50">
        <f t="shared" si="170"/>
        <v>0.32461756740670406</v>
      </c>
      <c r="W71" s="50">
        <f t="shared" si="170"/>
        <v>13.407873936301376</v>
      </c>
      <c r="X71" s="50">
        <f t="shared" si="170"/>
        <v>-17.142034177988556</v>
      </c>
      <c r="Y71" s="50">
        <f t="shared" si="170"/>
        <v>32.663692097389124</v>
      </c>
      <c r="Z71" s="14" t="str">
        <f t="shared" si="158"/>
        <v>โพนสวรรค์,รพช.</v>
      </c>
      <c r="AA71" s="15">
        <f t="shared" si="159"/>
        <v>4.7487982882649339E-3</v>
      </c>
      <c r="AB71" s="15">
        <f t="shared" si="159"/>
        <v>1.1018598004941795</v>
      </c>
      <c r="AC71" s="15">
        <f t="shared" si="159"/>
        <v>-5.8222742599188401E-2</v>
      </c>
      <c r="AD71" s="15">
        <f t="shared" si="159"/>
        <v>-0.45112599944317183</v>
      </c>
      <c r="AE71" s="15">
        <f t="shared" si="159"/>
        <v>0.69031644065068309</v>
      </c>
      <c r="AF71" s="15">
        <f t="shared" si="159"/>
        <v>0.26251972003066593</v>
      </c>
      <c r="AG71" s="15">
        <f t="shared" si="159"/>
        <v>0.13315304963718291</v>
      </c>
      <c r="AH71" s="15">
        <f t="shared" si="159"/>
        <v>3.2461756740670405E-3</v>
      </c>
      <c r="AI71" s="15">
        <f t="shared" si="159"/>
        <v>0.13407873936301376</v>
      </c>
      <c r="AJ71" s="15">
        <f t="shared" si="159"/>
        <v>-0.17142034177988555</v>
      </c>
      <c r="AK71" s="15">
        <f t="shared" si="159"/>
        <v>0.32663692097389124</v>
      </c>
      <c r="AL71" s="14" t="str">
        <f t="shared" si="160"/>
        <v>โพนสวรรค์,รพช.</v>
      </c>
      <c r="AM71" s="16" t="str">
        <f>+IF(AND(C71&lt;C74),"OK","Not OK")</f>
        <v>OK</v>
      </c>
      <c r="AN71" s="16" t="str">
        <f t="shared" ref="AN71:AW71" si="171">+IF(AND(D71&lt;D74),"OK","Not OK")</f>
        <v>Not OK</v>
      </c>
      <c r="AO71" s="16" t="str">
        <f t="shared" si="171"/>
        <v>OK</v>
      </c>
      <c r="AP71" s="16" t="str">
        <f t="shared" si="171"/>
        <v>OK</v>
      </c>
      <c r="AQ71" s="16" t="str">
        <f t="shared" si="171"/>
        <v>Not OK</v>
      </c>
      <c r="AR71" s="16" t="str">
        <f t="shared" si="171"/>
        <v>Not OK</v>
      </c>
      <c r="AS71" s="16" t="str">
        <f t="shared" si="171"/>
        <v>OK</v>
      </c>
      <c r="AT71" s="16" t="str">
        <f t="shared" si="171"/>
        <v>OK</v>
      </c>
      <c r="AU71" s="16" t="str">
        <f t="shared" si="171"/>
        <v>Not OK</v>
      </c>
      <c r="AV71" s="16" t="str">
        <f t="shared" si="171"/>
        <v>OK</v>
      </c>
      <c r="AW71" s="16" t="str">
        <f t="shared" si="171"/>
        <v>OK</v>
      </c>
    </row>
    <row r="72" spans="1:49" ht="13.5" customHeight="1">
      <c r="B72" s="18" t="s">
        <v>144</v>
      </c>
      <c r="C72" s="19">
        <f t="shared" ref="C72:M72" si="172">AVERAGE(C66:C71)</f>
        <v>10176.463096804666</v>
      </c>
      <c r="D72" s="19">
        <f t="shared" si="172"/>
        <v>82.247350331751136</v>
      </c>
      <c r="E72" s="19">
        <f t="shared" si="172"/>
        <v>1756.5952371498945</v>
      </c>
      <c r="F72" s="19">
        <f t="shared" si="172"/>
        <v>696.35638887195501</v>
      </c>
      <c r="G72" s="19">
        <f t="shared" si="172"/>
        <v>704.34855801986771</v>
      </c>
      <c r="H72" s="19">
        <f t="shared" si="172"/>
        <v>915.27807035880471</v>
      </c>
      <c r="I72" s="19">
        <f t="shared" si="172"/>
        <v>1023.9655837661563</v>
      </c>
      <c r="J72" s="19">
        <f t="shared" si="172"/>
        <v>326.77709376472097</v>
      </c>
      <c r="K72" s="19">
        <f t="shared" si="172"/>
        <v>399.7452138009196</v>
      </c>
      <c r="L72" s="19">
        <f t="shared" si="172"/>
        <v>29.720581186412357</v>
      </c>
      <c r="M72" s="19">
        <f t="shared" si="172"/>
        <v>638.06809951009882</v>
      </c>
      <c r="P72" s="48"/>
      <c r="U72" s="48"/>
      <c r="V72" s="48"/>
      <c r="W72" s="48"/>
      <c r="X72" s="48"/>
      <c r="Y72" s="48"/>
      <c r="AB72" s="59"/>
      <c r="AG72" s="59"/>
      <c r="AH72" s="59"/>
      <c r="AI72" s="59"/>
      <c r="AJ72" s="59"/>
      <c r="AK72" s="59"/>
      <c r="AN72" s="11"/>
      <c r="AS72" s="11"/>
      <c r="AT72" s="59"/>
      <c r="AU72" s="59"/>
      <c r="AV72" s="59"/>
      <c r="AW72" s="59"/>
    </row>
    <row r="73" spans="1:49" ht="13.5" customHeight="1">
      <c r="B73" s="20" t="s">
        <v>268</v>
      </c>
      <c r="C73" s="21">
        <f t="shared" ref="C73:M73" si="173">STDEV(C66:C71)</f>
        <v>691.00712729660904</v>
      </c>
      <c r="D73" s="21">
        <f t="shared" si="173"/>
        <v>46.682812675454848</v>
      </c>
      <c r="E73" s="21">
        <f t="shared" si="173"/>
        <v>345.28229248142571</v>
      </c>
      <c r="F73" s="21">
        <f t="shared" si="173"/>
        <v>335.51465767673318</v>
      </c>
      <c r="G73" s="21">
        <f t="shared" si="173"/>
        <v>255.53407185688371</v>
      </c>
      <c r="H73" s="21">
        <f t="shared" si="173"/>
        <v>187.15014479188079</v>
      </c>
      <c r="I73" s="21">
        <f t="shared" si="173"/>
        <v>299.34066166249937</v>
      </c>
      <c r="J73" s="21">
        <f t="shared" si="173"/>
        <v>151.36053920811091</v>
      </c>
      <c r="K73" s="21">
        <f t="shared" si="173"/>
        <v>47.386826682268051</v>
      </c>
      <c r="L73" s="21">
        <f t="shared" si="173"/>
        <v>28.790702395697881</v>
      </c>
      <c r="M73" s="21">
        <f t="shared" si="173"/>
        <v>371.23991080297475</v>
      </c>
      <c r="V73" s="49"/>
      <c r="W73" s="49"/>
      <c r="X73" s="49"/>
      <c r="Y73" s="49"/>
    </row>
    <row r="74" spans="1:49" ht="13.5" customHeight="1">
      <c r="B74" s="20" t="s">
        <v>269</v>
      </c>
      <c r="C74" s="21">
        <f>+C72+C73</f>
        <v>10867.470224101275</v>
      </c>
      <c r="D74" s="21">
        <f t="shared" ref="D74:M74" si="174">+D72+D73</f>
        <v>128.93016300720598</v>
      </c>
      <c r="E74" s="21">
        <f t="shared" si="174"/>
        <v>2101.8775296313202</v>
      </c>
      <c r="F74" s="21">
        <f t="shared" si="174"/>
        <v>1031.8710465486881</v>
      </c>
      <c r="G74" s="21">
        <f t="shared" si="174"/>
        <v>959.88262987675148</v>
      </c>
      <c r="H74" s="21">
        <f t="shared" si="174"/>
        <v>1102.4282151506854</v>
      </c>
      <c r="I74" s="21">
        <f t="shared" si="174"/>
        <v>1323.3062454286558</v>
      </c>
      <c r="J74" s="21">
        <f t="shared" si="174"/>
        <v>478.13763297283185</v>
      </c>
      <c r="K74" s="21">
        <f t="shared" si="174"/>
        <v>447.13204048318767</v>
      </c>
      <c r="L74" s="21">
        <f t="shared" si="174"/>
        <v>58.511283582110238</v>
      </c>
      <c r="M74" s="21">
        <f t="shared" si="174"/>
        <v>1009.3080103130735</v>
      </c>
      <c r="V74" s="184"/>
      <c r="W74" s="184"/>
      <c r="X74" s="184"/>
      <c r="Y74" s="184"/>
    </row>
    <row r="75" spans="1:49" ht="13.5" customHeight="1">
      <c r="B75" s="390" t="s">
        <v>150</v>
      </c>
      <c r="C75" s="402" t="s">
        <v>248</v>
      </c>
      <c r="D75" s="403"/>
      <c r="E75" s="403"/>
      <c r="F75" s="403"/>
      <c r="G75" s="403"/>
      <c r="H75" s="403"/>
      <c r="I75" s="403"/>
      <c r="J75" s="403"/>
      <c r="K75" s="403"/>
      <c r="L75" s="403"/>
      <c r="M75" s="404"/>
      <c r="N75" s="390" t="s">
        <v>150</v>
      </c>
      <c r="O75" s="402" t="s">
        <v>731</v>
      </c>
      <c r="P75" s="403"/>
      <c r="Q75" s="403"/>
      <c r="R75" s="403"/>
      <c r="S75" s="403"/>
      <c r="T75" s="403"/>
      <c r="U75" s="403"/>
      <c r="V75" s="403"/>
      <c r="W75" s="403"/>
      <c r="X75" s="403"/>
      <c r="Y75" s="404"/>
      <c r="Z75" s="390" t="s">
        <v>150</v>
      </c>
      <c r="AA75" s="402" t="s">
        <v>731</v>
      </c>
      <c r="AB75" s="403"/>
      <c r="AC75" s="403"/>
      <c r="AD75" s="403"/>
      <c r="AE75" s="403"/>
      <c r="AF75" s="403"/>
      <c r="AG75" s="403"/>
      <c r="AH75" s="403"/>
      <c r="AI75" s="403"/>
      <c r="AJ75" s="403"/>
      <c r="AK75" s="404"/>
      <c r="AL75" s="390" t="s">
        <v>150</v>
      </c>
      <c r="AM75" s="402" t="s">
        <v>732</v>
      </c>
      <c r="AN75" s="403"/>
      <c r="AO75" s="403"/>
      <c r="AP75" s="403"/>
      <c r="AQ75" s="403"/>
      <c r="AR75" s="403"/>
      <c r="AS75" s="403"/>
      <c r="AT75" s="403"/>
      <c r="AU75" s="403"/>
      <c r="AV75" s="403"/>
      <c r="AW75" s="404"/>
    </row>
    <row r="76" spans="1:49" ht="13.5" customHeight="1">
      <c r="B76" s="390"/>
      <c r="C76" s="38" t="s">
        <v>5</v>
      </c>
      <c r="D76" s="38" t="s">
        <v>8</v>
      </c>
      <c r="E76" s="38" t="s">
        <v>11</v>
      </c>
      <c r="F76" s="38" t="s">
        <v>17</v>
      </c>
      <c r="G76" s="38" t="s">
        <v>20</v>
      </c>
      <c r="H76" s="38" t="s">
        <v>23</v>
      </c>
      <c r="I76" s="38" t="s">
        <v>26</v>
      </c>
      <c r="J76" s="38" t="s">
        <v>29</v>
      </c>
      <c r="K76" s="38" t="s">
        <v>32</v>
      </c>
      <c r="L76" s="38" t="s">
        <v>35</v>
      </c>
      <c r="M76" s="38" t="s">
        <v>38</v>
      </c>
      <c r="N76" s="390"/>
      <c r="O76" s="38" t="s">
        <v>5</v>
      </c>
      <c r="P76" s="38" t="s">
        <v>8</v>
      </c>
      <c r="Q76" s="38" t="s">
        <v>11</v>
      </c>
      <c r="R76" s="38" t="s">
        <v>17</v>
      </c>
      <c r="S76" s="38" t="s">
        <v>20</v>
      </c>
      <c r="T76" s="38" t="s">
        <v>23</v>
      </c>
      <c r="U76" s="38" t="s">
        <v>26</v>
      </c>
      <c r="V76" s="38" t="s">
        <v>29</v>
      </c>
      <c r="W76" s="38" t="s">
        <v>32</v>
      </c>
      <c r="X76" s="38" t="s">
        <v>35</v>
      </c>
      <c r="Y76" s="38" t="s">
        <v>38</v>
      </c>
      <c r="Z76" s="390"/>
      <c r="AA76" s="38" t="s">
        <v>5</v>
      </c>
      <c r="AB76" s="38" t="s">
        <v>8</v>
      </c>
      <c r="AC76" s="38" t="s">
        <v>11</v>
      </c>
      <c r="AD76" s="38" t="s">
        <v>17</v>
      </c>
      <c r="AE76" s="38" t="s">
        <v>20</v>
      </c>
      <c r="AF76" s="38" t="s">
        <v>23</v>
      </c>
      <c r="AG76" s="38" t="s">
        <v>26</v>
      </c>
      <c r="AH76" s="38" t="s">
        <v>29</v>
      </c>
      <c r="AI76" s="38" t="s">
        <v>32</v>
      </c>
      <c r="AJ76" s="38" t="s">
        <v>35</v>
      </c>
      <c r="AK76" s="38" t="s">
        <v>38</v>
      </c>
      <c r="AL76" s="390"/>
      <c r="AM76" s="12" t="s">
        <v>5</v>
      </c>
      <c r="AN76" s="13" t="s">
        <v>8</v>
      </c>
      <c r="AO76" s="12" t="s">
        <v>11</v>
      </c>
      <c r="AP76" s="12" t="s">
        <v>17</v>
      </c>
      <c r="AQ76" s="12" t="s">
        <v>20</v>
      </c>
      <c r="AR76" s="12" t="s">
        <v>23</v>
      </c>
      <c r="AS76" s="12" t="s">
        <v>26</v>
      </c>
      <c r="AT76" s="38" t="s">
        <v>29</v>
      </c>
      <c r="AU76" s="38" t="s">
        <v>32</v>
      </c>
      <c r="AV76" s="38" t="s">
        <v>35</v>
      </c>
      <c r="AW76" s="38" t="s">
        <v>38</v>
      </c>
    </row>
    <row r="77" spans="1:49" ht="13.5" customHeight="1">
      <c r="A77" s="297" t="str">
        <f>+'8.คำนวณ'!E51</f>
        <v>หนองบัวลำภู</v>
      </c>
      <c r="B77" s="14" t="str">
        <f>+'8.คำนวณ'!G51</f>
        <v>โนนสัง,รพช.</v>
      </c>
      <c r="C77" s="330">
        <f>+'8.คำนวณ'!Y51</f>
        <v>11587.342428351198</v>
      </c>
      <c r="D77" s="330">
        <f>+'8.คำนวณ'!Z51</f>
        <v>98.431053799494535</v>
      </c>
      <c r="E77" s="330">
        <f>+'8.คำนวณ'!AA51</f>
        <v>2514.8148985202456</v>
      </c>
      <c r="F77" s="330">
        <f>+'8.คำนวณ'!AB51</f>
        <v>864.77170653291284</v>
      </c>
      <c r="G77" s="330">
        <f>+'8.คำนวณ'!AC51</f>
        <v>793.61321175991134</v>
      </c>
      <c r="H77" s="330">
        <f>+'8.คำนวณ'!AD51</f>
        <v>989.59556056279234</v>
      </c>
      <c r="I77" s="330">
        <f>+'8.คำนวณ'!AE51</f>
        <v>940.82671906335679</v>
      </c>
      <c r="J77" s="330">
        <f>+'8.คำนวณ'!AF51</f>
        <v>401.69743880466103</v>
      </c>
      <c r="K77" s="330">
        <f>+'8.คำนวณ'!AG51</f>
        <v>614.76609795594595</v>
      </c>
      <c r="L77" s="330">
        <f>+'8.คำนวณ'!AH51</f>
        <v>84.961226720021955</v>
      </c>
      <c r="M77" s="330">
        <f>+'8.คำนวณ'!AI51</f>
        <v>132.0770799052631</v>
      </c>
      <c r="N77" s="14" t="str">
        <f t="shared" ref="N77:N82" si="175">+B77</f>
        <v>โนนสัง,รพช.</v>
      </c>
      <c r="O77" s="50">
        <f>+(C77-C83)*100/C83</f>
        <v>7.7374930096086691</v>
      </c>
      <c r="P77" s="50">
        <f t="shared" ref="P77:Y77" si="176">+(D77-D83)*100/D83</f>
        <v>24.238873473224711</v>
      </c>
      <c r="Q77" s="50">
        <f t="shared" si="176"/>
        <v>29.725269844475605</v>
      </c>
      <c r="R77" s="50">
        <f t="shared" si="176"/>
        <v>7.7742521231882717</v>
      </c>
      <c r="S77" s="50">
        <f t="shared" si="176"/>
        <v>5.5056138193777358</v>
      </c>
      <c r="T77" s="50">
        <f t="shared" si="176"/>
        <v>7.3425701804119186</v>
      </c>
      <c r="U77" s="50">
        <f t="shared" si="176"/>
        <v>23.150268366011236</v>
      </c>
      <c r="V77" s="50">
        <f t="shared" si="176"/>
        <v>13.910532064757758</v>
      </c>
      <c r="W77" s="50">
        <f t="shared" si="176"/>
        <v>30.491283824879961</v>
      </c>
      <c r="X77" s="50">
        <f t="shared" si="176"/>
        <v>12.729399810422006</v>
      </c>
      <c r="Y77" s="50">
        <f t="shared" si="176"/>
        <v>-81.558471768140336</v>
      </c>
      <c r="Z77" s="14" t="str">
        <f t="shared" ref="Z77:Z82" si="177">+N77</f>
        <v>โนนสัง,รพช.</v>
      </c>
      <c r="AA77" s="15">
        <f t="shared" ref="AA77:AK82" si="178">+O77/100</f>
        <v>7.7374930096086689E-2</v>
      </c>
      <c r="AB77" s="15">
        <f t="shared" si="178"/>
        <v>0.24238873473224712</v>
      </c>
      <c r="AC77" s="15">
        <f t="shared" si="178"/>
        <v>0.29725269844475605</v>
      </c>
      <c r="AD77" s="15">
        <f t="shared" si="178"/>
        <v>7.7742521231882716E-2</v>
      </c>
      <c r="AE77" s="15">
        <f t="shared" si="178"/>
        <v>5.505613819377736E-2</v>
      </c>
      <c r="AF77" s="15">
        <f t="shared" si="178"/>
        <v>7.3425701804119184E-2</v>
      </c>
      <c r="AG77" s="15">
        <f t="shared" si="178"/>
        <v>0.23150268366011237</v>
      </c>
      <c r="AH77" s="15">
        <f t="shared" si="178"/>
        <v>0.13910532064757758</v>
      </c>
      <c r="AI77" s="15">
        <f t="shared" si="178"/>
        <v>0.30491283824879961</v>
      </c>
      <c r="AJ77" s="15">
        <f t="shared" si="178"/>
        <v>0.12729399810422007</v>
      </c>
      <c r="AK77" s="15">
        <f t="shared" si="178"/>
        <v>-0.81558471768140339</v>
      </c>
      <c r="AL77" s="14" t="str">
        <f t="shared" ref="AL77:AL82" si="179">+Z77</f>
        <v>โนนสัง,รพช.</v>
      </c>
      <c r="AM77" s="16" t="str">
        <f>+IF(AND(C77&lt;C85),"OK","Not OK")</f>
        <v>OK</v>
      </c>
      <c r="AN77" s="16" t="str">
        <f t="shared" ref="AN77:AW77" si="180">+IF(AND(D77&lt;D85),"OK","Not OK")</f>
        <v>OK</v>
      </c>
      <c r="AO77" s="16" t="str">
        <f t="shared" si="180"/>
        <v>Not OK</v>
      </c>
      <c r="AP77" s="16" t="str">
        <f t="shared" si="180"/>
        <v>OK</v>
      </c>
      <c r="AQ77" s="16" t="str">
        <f t="shared" si="180"/>
        <v>OK</v>
      </c>
      <c r="AR77" s="16" t="str">
        <f t="shared" si="180"/>
        <v>OK</v>
      </c>
      <c r="AS77" s="16" t="str">
        <f t="shared" si="180"/>
        <v>OK</v>
      </c>
      <c r="AT77" s="16" t="str">
        <f t="shared" si="180"/>
        <v>OK</v>
      </c>
      <c r="AU77" s="16" t="str">
        <f t="shared" si="180"/>
        <v>Not OK</v>
      </c>
      <c r="AV77" s="16" t="str">
        <f t="shared" si="180"/>
        <v>OK</v>
      </c>
      <c r="AW77" s="16" t="str">
        <f t="shared" si="180"/>
        <v>OK</v>
      </c>
    </row>
    <row r="78" spans="1:49" ht="13.5" customHeight="1">
      <c r="A78" s="297" t="str">
        <f>+'8.คำนวณ'!E52</f>
        <v>หนองบัวลำภู</v>
      </c>
      <c r="B78" s="14" t="str">
        <f>+'8.คำนวณ'!G52</f>
        <v>สุวรรณคูหา,รพช.</v>
      </c>
      <c r="C78" s="330">
        <f>+'8.คำนวณ'!Y52</f>
        <v>13267.699714313796</v>
      </c>
      <c r="D78" s="330">
        <f>+'8.คำนวณ'!Z52</f>
        <v>90.970204699618932</v>
      </c>
      <c r="E78" s="330">
        <f>+'8.คำนวณ'!AA52</f>
        <v>2572.1765378182763</v>
      </c>
      <c r="F78" s="330">
        <f>+'8.คำนวณ'!AB52</f>
        <v>1072.1042810631391</v>
      </c>
      <c r="G78" s="330">
        <f>+'8.คำนวณ'!AC52</f>
        <v>975.72871422131743</v>
      </c>
      <c r="H78" s="330">
        <f>+'8.คำนวณ'!AD52</f>
        <v>1695.1947729667618</v>
      </c>
      <c r="I78" s="330">
        <f>+'8.คำนวณ'!AE52</f>
        <v>936.52363183512227</v>
      </c>
      <c r="J78" s="330">
        <f>+'8.คำนวณ'!AF52</f>
        <v>414.17993047155016</v>
      </c>
      <c r="K78" s="330">
        <f>+'8.คำนวณ'!AG52</f>
        <v>479.89674718326006</v>
      </c>
      <c r="L78" s="330">
        <f>+'8.คำนวณ'!AH52</f>
        <v>177.37679207028984</v>
      </c>
      <c r="M78" s="330">
        <f>+'8.คำนวณ'!AI52</f>
        <v>274.46445904369563</v>
      </c>
      <c r="N78" s="14" t="str">
        <f t="shared" si="175"/>
        <v>สุวรรณคูหา,รพช.</v>
      </c>
      <c r="O78" s="50">
        <f>+(C78-C83)*100/C83</f>
        <v>23.361220578674811</v>
      </c>
      <c r="P78" s="50">
        <f t="shared" ref="P78:Y78" si="181">+(D78-D83)*100/D83</f>
        <v>14.821850577072121</v>
      </c>
      <c r="Q78" s="50">
        <f t="shared" si="181"/>
        <v>32.684236781182179</v>
      </c>
      <c r="R78" s="50">
        <f t="shared" si="181"/>
        <v>33.613572480184573</v>
      </c>
      <c r="S78" s="50">
        <f t="shared" si="181"/>
        <v>29.71666220982193</v>
      </c>
      <c r="T78" s="50">
        <f t="shared" si="181"/>
        <v>83.879729394871148</v>
      </c>
      <c r="U78" s="50">
        <f t="shared" si="181"/>
        <v>22.5870123102234</v>
      </c>
      <c r="V78" s="50">
        <f t="shared" si="181"/>
        <v>17.450229184810063</v>
      </c>
      <c r="W78" s="50">
        <f t="shared" si="181"/>
        <v>1.8636890543286924</v>
      </c>
      <c r="X78" s="50">
        <f t="shared" si="181"/>
        <v>135.34946566007665</v>
      </c>
      <c r="Y78" s="50">
        <f t="shared" si="181"/>
        <v>-61.677347245055884</v>
      </c>
      <c r="Z78" s="14" t="str">
        <f t="shared" si="177"/>
        <v>สุวรรณคูหา,รพช.</v>
      </c>
      <c r="AA78" s="15">
        <f t="shared" si="178"/>
        <v>0.2336122057867481</v>
      </c>
      <c r="AB78" s="15">
        <f t="shared" si="178"/>
        <v>0.14821850577072121</v>
      </c>
      <c r="AC78" s="15">
        <f t="shared" si="178"/>
        <v>0.3268423678118218</v>
      </c>
      <c r="AD78" s="15">
        <f t="shared" si="178"/>
        <v>0.33613572480184573</v>
      </c>
      <c r="AE78" s="15">
        <f t="shared" si="178"/>
        <v>0.29716662209821931</v>
      </c>
      <c r="AF78" s="15">
        <f t="shared" si="178"/>
        <v>0.8387972939487115</v>
      </c>
      <c r="AG78" s="15">
        <f t="shared" si="178"/>
        <v>0.22587012310223401</v>
      </c>
      <c r="AH78" s="15">
        <f t="shared" si="178"/>
        <v>0.17450229184810062</v>
      </c>
      <c r="AI78" s="15">
        <f t="shared" si="178"/>
        <v>1.8636890543286922E-2</v>
      </c>
      <c r="AJ78" s="15">
        <f t="shared" si="178"/>
        <v>1.3534946566007664</v>
      </c>
      <c r="AK78" s="15">
        <f t="shared" si="178"/>
        <v>-0.6167734724505588</v>
      </c>
      <c r="AL78" s="14" t="str">
        <f t="shared" si="179"/>
        <v>สุวรรณคูหา,รพช.</v>
      </c>
      <c r="AM78" s="16" t="str">
        <f>+IF(AND(C78&lt;C85),"OK","Not OK")</f>
        <v>Not OK</v>
      </c>
      <c r="AN78" s="16" t="str">
        <f t="shared" ref="AN78:AW78" si="182">+IF(AND(D78&lt;D85),"OK","Not OK")</f>
        <v>OK</v>
      </c>
      <c r="AO78" s="16" t="str">
        <f t="shared" si="182"/>
        <v>Not OK</v>
      </c>
      <c r="AP78" s="16" t="str">
        <f t="shared" si="182"/>
        <v>Not OK</v>
      </c>
      <c r="AQ78" s="16" t="str">
        <f t="shared" si="182"/>
        <v>Not OK</v>
      </c>
      <c r="AR78" s="16" t="str">
        <f t="shared" si="182"/>
        <v>Not OK</v>
      </c>
      <c r="AS78" s="16" t="str">
        <f t="shared" si="182"/>
        <v>OK</v>
      </c>
      <c r="AT78" s="16" t="str">
        <f t="shared" si="182"/>
        <v>OK</v>
      </c>
      <c r="AU78" s="16" t="str">
        <f t="shared" si="182"/>
        <v>OK</v>
      </c>
      <c r="AV78" s="16" t="str">
        <f t="shared" si="182"/>
        <v>Not OK</v>
      </c>
      <c r="AW78" s="16" t="str">
        <f t="shared" si="182"/>
        <v>OK</v>
      </c>
    </row>
    <row r="79" spans="1:49" s="41" customFormat="1" ht="13.5" customHeight="1">
      <c r="A79" s="297" t="str">
        <f>+'8.คำนวณ'!E53</f>
        <v>อุดรธานี</v>
      </c>
      <c r="B79" s="14" t="str">
        <f>+'8.คำนวณ'!G53</f>
        <v>โนนสะอาด,รพช.</v>
      </c>
      <c r="C79" s="330">
        <f>+'8.คำนวณ'!Y53</f>
        <v>9822.7821590244148</v>
      </c>
      <c r="D79" s="330">
        <f>+'8.คำนวณ'!Z53</f>
        <v>47.690939469177977</v>
      </c>
      <c r="E79" s="330">
        <f>+'8.คำนวณ'!AA53</f>
        <v>1742.1809049099895</v>
      </c>
      <c r="F79" s="330">
        <f>+'8.คำนวณ'!AB53</f>
        <v>596.45046223457825</v>
      </c>
      <c r="G79" s="330">
        <f>+'8.คำนวณ'!AC53</f>
        <v>685.02581178949936</v>
      </c>
      <c r="H79" s="330">
        <f>+'8.คำนวณ'!AD53</f>
        <v>536.1375112207304</v>
      </c>
      <c r="I79" s="330">
        <f>+'8.คำนวณ'!AE53</f>
        <v>680.24949916478658</v>
      </c>
      <c r="J79" s="330">
        <f>+'8.คำนวณ'!AF53</f>
        <v>141.51081715258815</v>
      </c>
      <c r="K79" s="330">
        <f>+'8.คำนวณ'!AG53</f>
        <v>479.68520643404383</v>
      </c>
      <c r="L79" s="330">
        <f>+'8.คำนวณ'!AH53</f>
        <v>33.390155496509415</v>
      </c>
      <c r="M79" s="330">
        <f>+'8.คำนวณ'!AI53</f>
        <v>288.11361396984012</v>
      </c>
      <c r="N79" s="14" t="str">
        <f t="shared" si="175"/>
        <v>โนนสะอาด,รพช.</v>
      </c>
      <c r="O79" s="52">
        <f>+(C79-C83)*100/C83</f>
        <v>-8.6691421491555793</v>
      </c>
      <c r="P79" s="52">
        <f t="shared" ref="P79:Y79" si="183">+(D79-D83)*100/D83</f>
        <v>-39.804885086368472</v>
      </c>
      <c r="Q79" s="52">
        <f t="shared" si="183"/>
        <v>-10.130607170998664</v>
      </c>
      <c r="R79" s="52">
        <f t="shared" si="183"/>
        <v>-25.665927770018833</v>
      </c>
      <c r="S79" s="52">
        <f t="shared" si="183"/>
        <v>-8.9303609314994095</v>
      </c>
      <c r="T79" s="52">
        <f t="shared" si="183"/>
        <v>-41.844546683462092</v>
      </c>
      <c r="U79" s="52">
        <f t="shared" si="183"/>
        <v>-10.958195934966001</v>
      </c>
      <c r="V79" s="52">
        <f t="shared" si="183"/>
        <v>-59.871358595819551</v>
      </c>
      <c r="W79" s="52">
        <f t="shared" si="183"/>
        <v>1.8187870598330875</v>
      </c>
      <c r="X79" s="52">
        <f t="shared" si="183"/>
        <v>-55.696823904131158</v>
      </c>
      <c r="Y79" s="52">
        <f t="shared" si="183"/>
        <v>-59.771556504587757</v>
      </c>
      <c r="Z79" s="14" t="str">
        <f t="shared" si="177"/>
        <v>โนนสะอาด,รพช.</v>
      </c>
      <c r="AA79" s="15">
        <f t="shared" si="178"/>
        <v>-8.6691421491555787E-2</v>
      </c>
      <c r="AB79" s="15">
        <f t="shared" si="178"/>
        <v>-0.39804885086368474</v>
      </c>
      <c r="AC79" s="15">
        <f t="shared" si="178"/>
        <v>-0.10130607170998664</v>
      </c>
      <c r="AD79" s="15">
        <f t="shared" si="178"/>
        <v>-0.25665927770018832</v>
      </c>
      <c r="AE79" s="15">
        <f t="shared" si="178"/>
        <v>-8.9303609314994092E-2</v>
      </c>
      <c r="AF79" s="15">
        <f t="shared" si="178"/>
        <v>-0.41844546683462092</v>
      </c>
      <c r="AG79" s="15">
        <f t="shared" si="178"/>
        <v>-0.10958195934966002</v>
      </c>
      <c r="AH79" s="15">
        <f t="shared" si="178"/>
        <v>-0.59871358595819546</v>
      </c>
      <c r="AI79" s="15">
        <f t="shared" si="178"/>
        <v>1.8187870598330876E-2</v>
      </c>
      <c r="AJ79" s="15">
        <f t="shared" si="178"/>
        <v>-0.55696823904131154</v>
      </c>
      <c r="AK79" s="15">
        <f t="shared" si="178"/>
        <v>-0.59771556504587753</v>
      </c>
      <c r="AL79" s="14" t="str">
        <f t="shared" si="179"/>
        <v>โนนสะอาด,รพช.</v>
      </c>
      <c r="AM79" s="16" t="str">
        <f>+IF(AND(C79&lt;C85),"OK","Not OK")</f>
        <v>OK</v>
      </c>
      <c r="AN79" s="16" t="str">
        <f t="shared" ref="AN79:AW79" si="184">+IF(AND(D79&lt;D85),"OK","Not OK")</f>
        <v>OK</v>
      </c>
      <c r="AO79" s="16" t="str">
        <f t="shared" si="184"/>
        <v>OK</v>
      </c>
      <c r="AP79" s="16" t="str">
        <f t="shared" si="184"/>
        <v>OK</v>
      </c>
      <c r="AQ79" s="16" t="str">
        <f t="shared" si="184"/>
        <v>OK</v>
      </c>
      <c r="AR79" s="16" t="str">
        <f t="shared" si="184"/>
        <v>OK</v>
      </c>
      <c r="AS79" s="16" t="str">
        <f t="shared" si="184"/>
        <v>OK</v>
      </c>
      <c r="AT79" s="16" t="str">
        <f t="shared" si="184"/>
        <v>OK</v>
      </c>
      <c r="AU79" s="16" t="str">
        <f t="shared" si="184"/>
        <v>OK</v>
      </c>
      <c r="AV79" s="16" t="str">
        <f t="shared" si="184"/>
        <v>OK</v>
      </c>
      <c r="AW79" s="16" t="str">
        <f t="shared" si="184"/>
        <v>OK</v>
      </c>
    </row>
    <row r="80" spans="1:49" ht="13.5" customHeight="1">
      <c r="A80" s="297" t="str">
        <f>+'8.คำนวณ'!E54</f>
        <v>เลย</v>
      </c>
      <c r="B80" s="14" t="str">
        <f>+'8.คำนวณ'!G54</f>
        <v>ปากชม,รพช.</v>
      </c>
      <c r="C80" s="330">
        <f>+'8.คำนวณ'!Y54</f>
        <v>8727.4434776880717</v>
      </c>
      <c r="D80" s="330">
        <f>+'8.คำนวณ'!Z54</f>
        <v>90.096091027038383</v>
      </c>
      <c r="E80" s="330">
        <f>+'8.คำนวณ'!AA54</f>
        <v>1257.6562756636501</v>
      </c>
      <c r="F80" s="330">
        <f>+'8.คำนวณ'!AB54</f>
        <v>825.03415410252717</v>
      </c>
      <c r="G80" s="330">
        <f>+'8.คำนวณ'!AC54</f>
        <v>657.16733851795789</v>
      </c>
      <c r="H80" s="330">
        <f>+'8.คำนวณ'!AD54</f>
        <v>737.58709504350793</v>
      </c>
      <c r="I80" s="330">
        <f>+'8.คำนวณ'!AE54</f>
        <v>495.73283765621647</v>
      </c>
      <c r="J80" s="330">
        <f>+'8.คำนวณ'!AF54</f>
        <v>228.07181405615185</v>
      </c>
      <c r="K80" s="330">
        <f>+'8.คำนวณ'!AG54</f>
        <v>447.52302171672591</v>
      </c>
      <c r="L80" s="330">
        <f>+'8.คำนวณ'!AH54</f>
        <v>39.664266961456541</v>
      </c>
      <c r="M80" s="330">
        <f>+'8.คำนวณ'!AI54</f>
        <v>832.09930089798206</v>
      </c>
      <c r="N80" s="14" t="str">
        <f t="shared" si="175"/>
        <v>ปากชม,รพช.</v>
      </c>
      <c r="O80" s="50">
        <f t="shared" ref="O80:Y80" si="185">+(C80-C83)*100/C83</f>
        <v>-18.85344836547063</v>
      </c>
      <c r="P80" s="50">
        <f t="shared" si="185"/>
        <v>13.71855142729193</v>
      </c>
      <c r="Q80" s="50">
        <f t="shared" si="185"/>
        <v>-35.124529511867863</v>
      </c>
      <c r="R80" s="50">
        <f t="shared" si="185"/>
        <v>2.8218641553150401</v>
      </c>
      <c r="S80" s="50">
        <f t="shared" si="185"/>
        <v>-12.633960215168974</v>
      </c>
      <c r="T80" s="50">
        <f t="shared" si="185"/>
        <v>-19.993078314896014</v>
      </c>
      <c r="U80" s="50">
        <f t="shared" si="185"/>
        <v>-35.110652410057504</v>
      </c>
      <c r="V80" s="50">
        <f t="shared" si="185"/>
        <v>-35.325000414691957</v>
      </c>
      <c r="W80" s="50">
        <f t="shared" si="185"/>
        <v>-5.008012251856508</v>
      </c>
      <c r="X80" s="50">
        <f t="shared" si="185"/>
        <v>-47.372122777605405</v>
      </c>
      <c r="Y80" s="50">
        <f t="shared" si="185"/>
        <v>16.183540401012028</v>
      </c>
      <c r="Z80" s="14" t="str">
        <f t="shared" si="177"/>
        <v>ปากชม,รพช.</v>
      </c>
      <c r="AA80" s="15">
        <f t="shared" si="178"/>
        <v>-0.18853448365470629</v>
      </c>
      <c r="AB80" s="15">
        <f t="shared" si="178"/>
        <v>0.13718551427291931</v>
      </c>
      <c r="AC80" s="15">
        <f t="shared" si="178"/>
        <v>-0.35124529511867864</v>
      </c>
      <c r="AD80" s="15">
        <f t="shared" si="178"/>
        <v>2.82186415531504E-2</v>
      </c>
      <c r="AE80" s="15">
        <f t="shared" si="178"/>
        <v>-0.12633960215168974</v>
      </c>
      <c r="AF80" s="15">
        <f t="shared" si="178"/>
        <v>-0.19993078314896015</v>
      </c>
      <c r="AG80" s="15">
        <f t="shared" si="178"/>
        <v>-0.35110652410057502</v>
      </c>
      <c r="AH80" s="15">
        <f t="shared" si="178"/>
        <v>-0.35325000414691954</v>
      </c>
      <c r="AI80" s="15">
        <f t="shared" si="178"/>
        <v>-5.0080122518565078E-2</v>
      </c>
      <c r="AJ80" s="15">
        <f t="shared" si="178"/>
        <v>-0.47372122777605408</v>
      </c>
      <c r="AK80" s="15">
        <f t="shared" si="178"/>
        <v>0.16183540401012028</v>
      </c>
      <c r="AL80" s="14" t="str">
        <f t="shared" si="179"/>
        <v>ปากชม,รพช.</v>
      </c>
      <c r="AM80" s="16" t="str">
        <f>+IF(AND(C80&lt;C85),"OK","Not OK")</f>
        <v>OK</v>
      </c>
      <c r="AN80" s="16" t="str">
        <f t="shared" ref="AN80:AW80" si="186">+IF(AND(D80&lt;D85),"OK","Not OK")</f>
        <v>OK</v>
      </c>
      <c r="AO80" s="16" t="str">
        <f t="shared" si="186"/>
        <v>OK</v>
      </c>
      <c r="AP80" s="16" t="str">
        <f t="shared" si="186"/>
        <v>OK</v>
      </c>
      <c r="AQ80" s="16" t="str">
        <f t="shared" si="186"/>
        <v>OK</v>
      </c>
      <c r="AR80" s="16" t="str">
        <f t="shared" si="186"/>
        <v>OK</v>
      </c>
      <c r="AS80" s="16" t="str">
        <f t="shared" si="186"/>
        <v>OK</v>
      </c>
      <c r="AT80" s="16" t="str">
        <f t="shared" si="186"/>
        <v>OK</v>
      </c>
      <c r="AU80" s="16" t="str">
        <f t="shared" si="186"/>
        <v>OK</v>
      </c>
      <c r="AV80" s="16" t="str">
        <f t="shared" si="186"/>
        <v>OK</v>
      </c>
      <c r="AW80" s="16" t="str">
        <f t="shared" si="186"/>
        <v>OK</v>
      </c>
    </row>
    <row r="81" spans="1:49" ht="13.5" customHeight="1">
      <c r="A81" s="297" t="str">
        <f>+'8.คำนวณ'!E55</f>
        <v>บึงกาฬ</v>
      </c>
      <c r="B81" s="14" t="str">
        <f>+'8.คำนวณ'!G55</f>
        <v>พรเจริญ,รพช.</v>
      </c>
      <c r="C81" s="330">
        <f>+'8.คำนวณ'!Y55</f>
        <v>9579.3219301271783</v>
      </c>
      <c r="D81" s="330">
        <f>+'8.คำนวณ'!Z55</f>
        <v>32.408679100362562</v>
      </c>
      <c r="E81" s="330">
        <f>+'8.คำนวณ'!AA55</f>
        <v>1858.2822074537085</v>
      </c>
      <c r="F81" s="330">
        <f>+'8.คำนวณ'!AB55</f>
        <v>925.89883049364391</v>
      </c>
      <c r="G81" s="330">
        <f>+'8.คำนวณ'!AC55</f>
        <v>751.27965549915336</v>
      </c>
      <c r="H81" s="330">
        <f>+'8.คำนวณ'!AD55</f>
        <v>614.28075015040758</v>
      </c>
      <c r="I81" s="330">
        <f>+'8.คำนวณ'!AE55</f>
        <v>1139.7602016345377</v>
      </c>
      <c r="J81" s="330">
        <f>+'8.คำนวณ'!AF55</f>
        <v>461.09245674444469</v>
      </c>
      <c r="K81" s="330">
        <f>+'8.คำนวณ'!AG55</f>
        <v>451.57779918561374</v>
      </c>
      <c r="L81" s="330">
        <f>+'8.คำนวณ'!AH55</f>
        <v>45.491260178666579</v>
      </c>
      <c r="M81" s="330">
        <f>+'8.คำนวณ'!AI55</f>
        <v>686.62692644951562</v>
      </c>
      <c r="N81" s="14" t="str">
        <f t="shared" si="175"/>
        <v>พรเจริญ,รพช.</v>
      </c>
      <c r="O81" s="50">
        <f t="shared" ref="O81:Y81" si="187">+(C81-C83)*100/C83</f>
        <v>-10.932801385181632</v>
      </c>
      <c r="P81" s="50">
        <f t="shared" si="187"/>
        <v>-59.094029508348484</v>
      </c>
      <c r="Q81" s="50">
        <f t="shared" si="187"/>
        <v>-4.1415887304600307</v>
      </c>
      <c r="R81" s="50">
        <f t="shared" si="187"/>
        <v>15.392366845884139</v>
      </c>
      <c r="S81" s="50">
        <f t="shared" si="187"/>
        <v>-0.122351759148498</v>
      </c>
      <c r="T81" s="50">
        <f t="shared" si="187"/>
        <v>-33.368259558484304</v>
      </c>
      <c r="U81" s="50">
        <f t="shared" si="187"/>
        <v>49.18982620299095</v>
      </c>
      <c r="V81" s="50">
        <f t="shared" si="187"/>
        <v>30.75335315828892</v>
      </c>
      <c r="W81" s="50">
        <f t="shared" si="187"/>
        <v>-4.1473383804464961</v>
      </c>
      <c r="X81" s="50">
        <f t="shared" si="187"/>
        <v>-39.640673110098554</v>
      </c>
      <c r="Y81" s="50">
        <f t="shared" si="187"/>
        <v>-4.1283328041749634</v>
      </c>
      <c r="Z81" s="14" t="str">
        <f t="shared" si="177"/>
        <v>พรเจริญ,รพช.</v>
      </c>
      <c r="AA81" s="15">
        <f t="shared" si="178"/>
        <v>-0.10932801385181631</v>
      </c>
      <c r="AB81" s="15">
        <f t="shared" si="178"/>
        <v>-0.59094029508348489</v>
      </c>
      <c r="AC81" s="15">
        <f t="shared" si="178"/>
        <v>-4.1415887304600309E-2</v>
      </c>
      <c r="AD81" s="15">
        <f t="shared" si="178"/>
        <v>0.1539236684588414</v>
      </c>
      <c r="AE81" s="15">
        <f t="shared" si="178"/>
        <v>-1.2235175914849801E-3</v>
      </c>
      <c r="AF81" s="15">
        <f t="shared" si="178"/>
        <v>-0.33368259558484303</v>
      </c>
      <c r="AG81" s="15">
        <f t="shared" si="178"/>
        <v>0.49189826202990949</v>
      </c>
      <c r="AH81" s="15">
        <f t="shared" si="178"/>
        <v>0.30753353158288921</v>
      </c>
      <c r="AI81" s="15">
        <f t="shared" si="178"/>
        <v>-4.1473383804464962E-2</v>
      </c>
      <c r="AJ81" s="15">
        <f t="shared" si="178"/>
        <v>-0.39640673110098557</v>
      </c>
      <c r="AK81" s="15">
        <f t="shared" si="178"/>
        <v>-4.1283328041749633E-2</v>
      </c>
      <c r="AL81" s="14" t="str">
        <f t="shared" si="179"/>
        <v>พรเจริญ,รพช.</v>
      </c>
      <c r="AM81" s="16" t="str">
        <f>+IF(AND(C81&lt;C85),"OK","Not OK")</f>
        <v>OK</v>
      </c>
      <c r="AN81" s="16" t="str">
        <f t="shared" ref="AN81:AW81" si="188">+IF(AND(D81&lt;D85),"OK","Not OK")</f>
        <v>OK</v>
      </c>
      <c r="AO81" s="16" t="str">
        <f t="shared" si="188"/>
        <v>OK</v>
      </c>
      <c r="AP81" s="16" t="str">
        <f t="shared" si="188"/>
        <v>OK</v>
      </c>
      <c r="AQ81" s="16" t="str">
        <f t="shared" si="188"/>
        <v>OK</v>
      </c>
      <c r="AR81" s="16" t="str">
        <f t="shared" si="188"/>
        <v>OK</v>
      </c>
      <c r="AS81" s="16" t="str">
        <f t="shared" si="188"/>
        <v>Not OK</v>
      </c>
      <c r="AT81" s="16" t="str">
        <f t="shared" si="188"/>
        <v>OK</v>
      </c>
      <c r="AU81" s="16" t="str">
        <f t="shared" si="188"/>
        <v>OK</v>
      </c>
      <c r="AV81" s="16" t="str">
        <f t="shared" si="188"/>
        <v>OK</v>
      </c>
      <c r="AW81" s="16" t="str">
        <f t="shared" si="188"/>
        <v>OK</v>
      </c>
    </row>
    <row r="82" spans="1:49" ht="13.5" customHeight="1">
      <c r="A82" s="297" t="str">
        <f>+'8.คำนวณ'!E56</f>
        <v>นครพนม</v>
      </c>
      <c r="B82" s="14" t="str">
        <f>+'8.คำนวณ'!G56</f>
        <v>นาแก,รพช.</v>
      </c>
      <c r="C82" s="330">
        <f>+'8.คำนวณ'!Y56</f>
        <v>11546.385188812888</v>
      </c>
      <c r="D82" s="330">
        <f>+'8.คำนวณ'!Z56</f>
        <v>115.76658462055725</v>
      </c>
      <c r="E82" s="330">
        <f>+'8.คำนวณ'!AA56</f>
        <v>1686.3079494868794</v>
      </c>
      <c r="F82" s="330">
        <f>+'8.คำนวณ'!AB56</f>
        <v>530.09105929479972</v>
      </c>
      <c r="G82" s="330">
        <f>+'8.คำนวณ'!AC56</f>
        <v>650.3851806938909</v>
      </c>
      <c r="H82" s="330">
        <f>+'8.คำนวณ'!AD56</f>
        <v>958.62893813895982</v>
      </c>
      <c r="I82" s="330">
        <f>+'8.คำนวณ'!AE56</f>
        <v>390.70574079018974</v>
      </c>
      <c r="J82" s="330">
        <f>+'8.คำนวณ'!AF56</f>
        <v>469.30512778985775</v>
      </c>
      <c r="K82" s="330">
        <f>+'8.คำนวณ'!AG56</f>
        <v>353.25071972536767</v>
      </c>
      <c r="L82" s="330">
        <f>+'8.คำนวณ'!AH56</f>
        <v>71.320746727141341</v>
      </c>
      <c r="M82" s="330">
        <f>+'8.คำนวณ'!AI56</f>
        <v>2083.7813573777394</v>
      </c>
      <c r="N82" s="14" t="str">
        <f t="shared" si="175"/>
        <v>นาแก,รพช.</v>
      </c>
      <c r="O82" s="50">
        <f t="shared" ref="O82:Y82" si="189">+(C82-C83)*100/C83</f>
        <v>7.3566783115244121</v>
      </c>
      <c r="P82" s="50">
        <f t="shared" si="189"/>
        <v>46.11963911712823</v>
      </c>
      <c r="Q82" s="50">
        <f t="shared" si="189"/>
        <v>-13.012781212331182</v>
      </c>
      <c r="R82" s="50">
        <f t="shared" si="189"/>
        <v>-33.936127834553133</v>
      </c>
      <c r="S82" s="50">
        <f t="shared" si="189"/>
        <v>-13.535603123382753</v>
      </c>
      <c r="T82" s="50">
        <f t="shared" si="189"/>
        <v>3.9835849815594209</v>
      </c>
      <c r="U82" s="50">
        <f t="shared" si="189"/>
        <v>-48.858258534202072</v>
      </c>
      <c r="V82" s="50">
        <f t="shared" si="189"/>
        <v>33.082244602654725</v>
      </c>
      <c r="W82" s="50">
        <f t="shared" si="189"/>
        <v>-25.018409306738775</v>
      </c>
      <c r="X82" s="50">
        <f t="shared" si="189"/>
        <v>-5.3692456786635558</v>
      </c>
      <c r="Y82" s="50">
        <f t="shared" si="189"/>
        <v>190.95216792094701</v>
      </c>
      <c r="Z82" s="14" t="str">
        <f t="shared" si="177"/>
        <v>นาแก,รพช.</v>
      </c>
      <c r="AA82" s="15">
        <f t="shared" si="178"/>
        <v>7.3566783115244117E-2</v>
      </c>
      <c r="AB82" s="15">
        <f t="shared" si="178"/>
        <v>0.4611963911712823</v>
      </c>
      <c r="AC82" s="15">
        <f t="shared" si="178"/>
        <v>-0.13012781212331181</v>
      </c>
      <c r="AD82" s="15">
        <f t="shared" si="178"/>
        <v>-0.33936127834553131</v>
      </c>
      <c r="AE82" s="15">
        <f t="shared" si="178"/>
        <v>-0.13535603123382753</v>
      </c>
      <c r="AF82" s="15">
        <f t="shared" si="178"/>
        <v>3.983584981559421E-2</v>
      </c>
      <c r="AG82" s="15">
        <f t="shared" si="178"/>
        <v>-0.4885825853420207</v>
      </c>
      <c r="AH82" s="15">
        <f t="shared" si="178"/>
        <v>0.33082244602654726</v>
      </c>
      <c r="AI82" s="15">
        <f t="shared" si="178"/>
        <v>-0.25018409306738776</v>
      </c>
      <c r="AJ82" s="15">
        <f t="shared" si="178"/>
        <v>-5.3692456786635562E-2</v>
      </c>
      <c r="AK82" s="15">
        <f t="shared" si="178"/>
        <v>1.90952167920947</v>
      </c>
      <c r="AL82" s="14" t="str">
        <f t="shared" si="179"/>
        <v>นาแก,รพช.</v>
      </c>
      <c r="AM82" s="16" t="str">
        <f>+IF(AND(C82&lt;C85),"OK","Not OK")</f>
        <v>OK</v>
      </c>
      <c r="AN82" s="16" t="str">
        <f t="shared" ref="AN82:AW82" si="190">+IF(AND(D82&lt;D85),"OK","Not OK")</f>
        <v>Not OK</v>
      </c>
      <c r="AO82" s="16" t="str">
        <f t="shared" si="190"/>
        <v>OK</v>
      </c>
      <c r="AP82" s="16" t="str">
        <f t="shared" si="190"/>
        <v>OK</v>
      </c>
      <c r="AQ82" s="16" t="str">
        <f t="shared" si="190"/>
        <v>OK</v>
      </c>
      <c r="AR82" s="16" t="str">
        <f t="shared" si="190"/>
        <v>OK</v>
      </c>
      <c r="AS82" s="16" t="str">
        <f t="shared" si="190"/>
        <v>OK</v>
      </c>
      <c r="AT82" s="16" t="str">
        <f t="shared" si="190"/>
        <v>OK</v>
      </c>
      <c r="AU82" s="16" t="str">
        <f t="shared" si="190"/>
        <v>OK</v>
      </c>
      <c r="AV82" s="16" t="str">
        <f t="shared" si="190"/>
        <v>OK</v>
      </c>
      <c r="AW82" s="16" t="str">
        <f t="shared" si="190"/>
        <v>Not OK</v>
      </c>
    </row>
    <row r="83" spans="1:49" ht="13.5" customHeight="1">
      <c r="B83" s="18" t="s">
        <v>144</v>
      </c>
      <c r="C83" s="19">
        <f t="shared" ref="C83:M83" si="191">AVERAGE(C77:C82)</f>
        <v>10755.162483052924</v>
      </c>
      <c r="D83" s="19">
        <f t="shared" si="191"/>
        <v>79.227258786041602</v>
      </c>
      <c r="E83" s="19">
        <f t="shared" si="191"/>
        <v>1938.5697956421247</v>
      </c>
      <c r="F83" s="19">
        <f t="shared" si="191"/>
        <v>802.39174895360009</v>
      </c>
      <c r="G83" s="19">
        <f t="shared" si="191"/>
        <v>752.19998541362168</v>
      </c>
      <c r="H83" s="19">
        <f t="shared" si="191"/>
        <v>921.90410468052653</v>
      </c>
      <c r="I83" s="19">
        <f t="shared" si="191"/>
        <v>763.96643835736825</v>
      </c>
      <c r="J83" s="19">
        <f t="shared" si="191"/>
        <v>352.64293083654229</v>
      </c>
      <c r="K83" s="19">
        <f t="shared" si="191"/>
        <v>471.11659870015956</v>
      </c>
      <c r="L83" s="19">
        <f t="shared" si="191"/>
        <v>75.367408025680945</v>
      </c>
      <c r="M83" s="19">
        <f t="shared" si="191"/>
        <v>716.19378960733923</v>
      </c>
      <c r="V83" s="49"/>
      <c r="W83" s="49"/>
      <c r="X83" s="49"/>
      <c r="Y83" s="49"/>
    </row>
    <row r="84" spans="1:49" ht="13.5" customHeight="1">
      <c r="B84" s="20" t="s">
        <v>268</v>
      </c>
      <c r="C84" s="21">
        <f t="shared" ref="C84:M84" si="192">+STDEV(C77:C82)</f>
        <v>1673.0199406580318</v>
      </c>
      <c r="D84" s="21">
        <f t="shared" si="192"/>
        <v>32.082566007759524</v>
      </c>
      <c r="E84" s="21">
        <f t="shared" si="192"/>
        <v>511.04009162830613</v>
      </c>
      <c r="F84" s="21">
        <f t="shared" si="192"/>
        <v>204.4320258424051</v>
      </c>
      <c r="G84" s="21">
        <f t="shared" si="192"/>
        <v>122.95594574004231</v>
      </c>
      <c r="H84" s="21">
        <f t="shared" si="192"/>
        <v>419.84045950195292</v>
      </c>
      <c r="I84" s="21">
        <f t="shared" si="192"/>
        <v>290.01994249759906</v>
      </c>
      <c r="J84" s="21">
        <f t="shared" si="192"/>
        <v>135.39516055477307</v>
      </c>
      <c r="K84" s="21">
        <f t="shared" si="192"/>
        <v>84.399618091746859</v>
      </c>
      <c r="L84" s="21">
        <f t="shared" si="192"/>
        <v>53.747036159944486</v>
      </c>
      <c r="M84" s="21">
        <f t="shared" si="192"/>
        <v>721.68882647189628</v>
      </c>
      <c r="O84" s="11"/>
      <c r="P84" s="11"/>
      <c r="Q84" s="11"/>
      <c r="R84" s="11"/>
      <c r="S84" s="11"/>
      <c r="T84" s="11"/>
      <c r="U84" s="11"/>
      <c r="AB84" s="59"/>
      <c r="AG84" s="59"/>
      <c r="AH84" s="59"/>
      <c r="AI84" s="59"/>
      <c r="AJ84" s="59"/>
      <c r="AK84" s="59"/>
      <c r="AT84" s="59"/>
      <c r="AU84" s="59"/>
      <c r="AV84" s="59"/>
      <c r="AW84" s="59"/>
    </row>
    <row r="85" spans="1:49" ht="13.5" customHeight="1">
      <c r="B85" s="20" t="s">
        <v>269</v>
      </c>
      <c r="C85" s="21">
        <f>+C83+C84</f>
        <v>12428.182423710956</v>
      </c>
      <c r="D85" s="21">
        <f t="shared" ref="D85:M85" si="193">+D83+D84</f>
        <v>111.30982479380113</v>
      </c>
      <c r="E85" s="21">
        <f t="shared" si="193"/>
        <v>2449.609887270431</v>
      </c>
      <c r="F85" s="21">
        <f t="shared" si="193"/>
        <v>1006.8237747960052</v>
      </c>
      <c r="G85" s="21">
        <f t="shared" si="193"/>
        <v>875.15593115366403</v>
      </c>
      <c r="H85" s="21">
        <f t="shared" si="193"/>
        <v>1341.7445641824795</v>
      </c>
      <c r="I85" s="21">
        <f t="shared" si="193"/>
        <v>1053.9863808549674</v>
      </c>
      <c r="J85" s="21">
        <f t="shared" si="193"/>
        <v>488.03809139131533</v>
      </c>
      <c r="K85" s="21">
        <f t="shared" si="193"/>
        <v>555.51621679190646</v>
      </c>
      <c r="L85" s="21">
        <f t="shared" si="193"/>
        <v>129.11444418562542</v>
      </c>
      <c r="M85" s="21">
        <f t="shared" si="193"/>
        <v>1437.8826160792355</v>
      </c>
      <c r="V85" s="184"/>
      <c r="W85" s="184"/>
      <c r="X85" s="184"/>
      <c r="Y85" s="184"/>
    </row>
    <row r="86" spans="1:49" ht="13.5" customHeight="1">
      <c r="B86" s="390" t="s">
        <v>151</v>
      </c>
      <c r="C86" s="402" t="s">
        <v>248</v>
      </c>
      <c r="D86" s="403"/>
      <c r="E86" s="403"/>
      <c r="F86" s="403"/>
      <c r="G86" s="403"/>
      <c r="H86" s="403"/>
      <c r="I86" s="403"/>
      <c r="J86" s="403"/>
      <c r="K86" s="403"/>
      <c r="L86" s="403"/>
      <c r="M86" s="404"/>
      <c r="N86" s="394" t="s">
        <v>151</v>
      </c>
      <c r="O86" s="402" t="s">
        <v>731</v>
      </c>
      <c r="P86" s="403"/>
      <c r="Q86" s="403"/>
      <c r="R86" s="403"/>
      <c r="S86" s="403"/>
      <c r="T86" s="403"/>
      <c r="U86" s="403"/>
      <c r="V86" s="403"/>
      <c r="W86" s="403"/>
      <c r="X86" s="403"/>
      <c r="Y86" s="404"/>
      <c r="Z86" s="394" t="s">
        <v>151</v>
      </c>
      <c r="AA86" s="402" t="s">
        <v>731</v>
      </c>
      <c r="AB86" s="403"/>
      <c r="AC86" s="403"/>
      <c r="AD86" s="403"/>
      <c r="AE86" s="403"/>
      <c r="AF86" s="403"/>
      <c r="AG86" s="403"/>
      <c r="AH86" s="403"/>
      <c r="AI86" s="403"/>
      <c r="AJ86" s="403"/>
      <c r="AK86" s="404"/>
      <c r="AL86" s="394" t="s">
        <v>151</v>
      </c>
      <c r="AM86" s="402" t="s">
        <v>732</v>
      </c>
      <c r="AN86" s="403"/>
      <c r="AO86" s="403"/>
      <c r="AP86" s="403"/>
      <c r="AQ86" s="403"/>
      <c r="AR86" s="403"/>
      <c r="AS86" s="403"/>
      <c r="AT86" s="403"/>
      <c r="AU86" s="403"/>
      <c r="AV86" s="403"/>
      <c r="AW86" s="404"/>
    </row>
    <row r="87" spans="1:49" ht="13.5" customHeight="1">
      <c r="B87" s="390"/>
      <c r="C87" s="38" t="s">
        <v>5</v>
      </c>
      <c r="D87" s="38" t="s">
        <v>8</v>
      </c>
      <c r="E87" s="38" t="s">
        <v>11</v>
      </c>
      <c r="F87" s="38" t="s">
        <v>17</v>
      </c>
      <c r="G87" s="38" t="s">
        <v>20</v>
      </c>
      <c r="H87" s="38" t="s">
        <v>23</v>
      </c>
      <c r="I87" s="38" t="s">
        <v>26</v>
      </c>
      <c r="J87" s="38" t="s">
        <v>29</v>
      </c>
      <c r="K87" s="38" t="s">
        <v>32</v>
      </c>
      <c r="L87" s="38" t="s">
        <v>35</v>
      </c>
      <c r="M87" s="38" t="s">
        <v>38</v>
      </c>
      <c r="N87" s="395"/>
      <c r="O87" s="38" t="s">
        <v>5</v>
      </c>
      <c r="P87" s="38" t="s">
        <v>8</v>
      </c>
      <c r="Q87" s="38" t="s">
        <v>11</v>
      </c>
      <c r="R87" s="38" t="s">
        <v>17</v>
      </c>
      <c r="S87" s="38" t="s">
        <v>20</v>
      </c>
      <c r="T87" s="38" t="s">
        <v>23</v>
      </c>
      <c r="U87" s="38" t="s">
        <v>26</v>
      </c>
      <c r="V87" s="38" t="s">
        <v>29</v>
      </c>
      <c r="W87" s="38" t="s">
        <v>32</v>
      </c>
      <c r="X87" s="38" t="s">
        <v>35</v>
      </c>
      <c r="Y87" s="38" t="s">
        <v>38</v>
      </c>
      <c r="Z87" s="395"/>
      <c r="AA87" s="38" t="s">
        <v>5</v>
      </c>
      <c r="AB87" s="38" t="s">
        <v>8</v>
      </c>
      <c r="AC87" s="38" t="s">
        <v>11</v>
      </c>
      <c r="AD87" s="38" t="s">
        <v>17</v>
      </c>
      <c r="AE87" s="38" t="s">
        <v>20</v>
      </c>
      <c r="AF87" s="38" t="s">
        <v>23</v>
      </c>
      <c r="AG87" s="38" t="s">
        <v>26</v>
      </c>
      <c r="AH87" s="38" t="s">
        <v>29</v>
      </c>
      <c r="AI87" s="38" t="s">
        <v>32</v>
      </c>
      <c r="AJ87" s="38" t="s">
        <v>35</v>
      </c>
      <c r="AK87" s="38" t="s">
        <v>38</v>
      </c>
      <c r="AL87" s="395"/>
      <c r="AM87" s="12" t="s">
        <v>5</v>
      </c>
      <c r="AN87" s="13" t="s">
        <v>8</v>
      </c>
      <c r="AO87" s="12" t="s">
        <v>11</v>
      </c>
      <c r="AP87" s="12" t="s">
        <v>17</v>
      </c>
      <c r="AQ87" s="12" t="s">
        <v>20</v>
      </c>
      <c r="AR87" s="12" t="s">
        <v>23</v>
      </c>
      <c r="AS87" s="12" t="s">
        <v>26</v>
      </c>
      <c r="AT87" s="38" t="s">
        <v>29</v>
      </c>
      <c r="AU87" s="38" t="s">
        <v>32</v>
      </c>
      <c r="AV87" s="38" t="s">
        <v>35</v>
      </c>
      <c r="AW87" s="38" t="s">
        <v>38</v>
      </c>
    </row>
    <row r="88" spans="1:49" ht="14.4" customHeight="1">
      <c r="A88" s="297" t="str">
        <f>+'8.คำนวณ'!E57</f>
        <v>อุดรธานี</v>
      </c>
      <c r="B88" s="14" t="str">
        <f>+'8.คำนวณ'!G57</f>
        <v>กุดจับ,รพช.</v>
      </c>
      <c r="C88" s="330">
        <f>+'8.คำนวณ'!Y57</f>
        <v>9112.4290229049893</v>
      </c>
      <c r="D88" s="330">
        <f>+'8.คำนวณ'!Z57</f>
        <v>40.27519910804358</v>
      </c>
      <c r="E88" s="330">
        <f>+'8.คำนวณ'!AA57</f>
        <v>1566.8578484130378</v>
      </c>
      <c r="F88" s="330">
        <f>+'8.คำนวณ'!AB57</f>
        <v>612.70268152334893</v>
      </c>
      <c r="G88" s="330">
        <f>+'8.คำนวณ'!AC57</f>
        <v>557.54599398286518</v>
      </c>
      <c r="H88" s="330">
        <f>+'8.คำนวณ'!AD57</f>
        <v>644.91961976786524</v>
      </c>
      <c r="I88" s="330">
        <f>+'8.คำนวณ'!AE57</f>
        <v>774.14021729534454</v>
      </c>
      <c r="J88" s="330">
        <f>+'8.คำนวณ'!AF57</f>
        <v>286.52126778432353</v>
      </c>
      <c r="K88" s="330">
        <f>+'8.คำนวณ'!AG57</f>
        <v>485.49517468637197</v>
      </c>
      <c r="L88" s="330">
        <f>+'8.คำนวณ'!AH57</f>
        <v>5.356499864599587E-3</v>
      </c>
      <c r="M88" s="330">
        <f>+'8.คำนวณ'!AI57</f>
        <v>169.88598888427086</v>
      </c>
      <c r="N88" s="14" t="str">
        <f>+B88</f>
        <v>กุดจับ,รพช.</v>
      </c>
      <c r="O88" s="50">
        <f>+(C88-C93)*100/C93</f>
        <v>-5.1645313002894495</v>
      </c>
      <c r="P88" s="50">
        <f t="shared" ref="P88:Y88" si="194">+(D88-D93)*100/D93</f>
        <v>-14.562796457608272</v>
      </c>
      <c r="Q88" s="50">
        <f t="shared" si="194"/>
        <v>-2.8130538955142175</v>
      </c>
      <c r="R88" s="50">
        <f t="shared" si="194"/>
        <v>-2.5903864024028151</v>
      </c>
      <c r="S88" s="50">
        <f t="shared" si="194"/>
        <v>-21.944487570894623</v>
      </c>
      <c r="T88" s="50">
        <f t="shared" si="194"/>
        <v>-31.736395809770926</v>
      </c>
      <c r="U88" s="50">
        <f t="shared" si="194"/>
        <v>-12.978245307671699</v>
      </c>
      <c r="V88" s="50">
        <f t="shared" si="194"/>
        <v>66.076309097856694</v>
      </c>
      <c r="W88" s="50">
        <f t="shared" si="194"/>
        <v>20.663030349852868</v>
      </c>
      <c r="X88" s="50">
        <f t="shared" si="194"/>
        <v>-99.983494892378658</v>
      </c>
      <c r="Y88" s="50">
        <f t="shared" si="194"/>
        <v>-62.906203364348777</v>
      </c>
      <c r="Z88" s="14" t="str">
        <f>+N88</f>
        <v>กุดจับ,รพช.</v>
      </c>
      <c r="AA88" s="15">
        <f t="shared" ref="AA88:AK92" si="195">+O88/100</f>
        <v>-5.1645313002894495E-2</v>
      </c>
      <c r="AB88" s="15">
        <f t="shared" si="195"/>
        <v>-0.14562796457608271</v>
      </c>
      <c r="AC88" s="15">
        <f t="shared" si="195"/>
        <v>-2.8130538955142174E-2</v>
      </c>
      <c r="AD88" s="15">
        <f t="shared" si="195"/>
        <v>-2.5903864024028153E-2</v>
      </c>
      <c r="AE88" s="15">
        <f t="shared" si="195"/>
        <v>-0.21944487570894622</v>
      </c>
      <c r="AF88" s="15">
        <f t="shared" si="195"/>
        <v>-0.31736395809770923</v>
      </c>
      <c r="AG88" s="15">
        <f t="shared" si="195"/>
        <v>-0.12978245307671699</v>
      </c>
      <c r="AH88" s="15">
        <f t="shared" si="195"/>
        <v>0.66076309097856689</v>
      </c>
      <c r="AI88" s="15">
        <f t="shared" si="195"/>
        <v>0.20663030349852868</v>
      </c>
      <c r="AJ88" s="15">
        <f t="shared" si="195"/>
        <v>-0.99983494892378655</v>
      </c>
      <c r="AK88" s="15">
        <f t="shared" si="195"/>
        <v>-0.62906203364348778</v>
      </c>
      <c r="AL88" s="14" t="str">
        <f>+Z88</f>
        <v>กุดจับ,รพช.</v>
      </c>
      <c r="AM88" s="16" t="str">
        <f>+IF(AND(C88&lt;C95),"OK","Not OK")</f>
        <v>OK</v>
      </c>
      <c r="AN88" s="16" t="str">
        <f t="shared" ref="AN88:AW88" si="196">+IF(AND(D88&lt;D95),"OK","Not OK")</f>
        <v>OK</v>
      </c>
      <c r="AO88" s="16" t="str">
        <f t="shared" si="196"/>
        <v>OK</v>
      </c>
      <c r="AP88" s="16" t="str">
        <f t="shared" si="196"/>
        <v>OK</v>
      </c>
      <c r="AQ88" s="16" t="str">
        <f t="shared" si="196"/>
        <v>OK</v>
      </c>
      <c r="AR88" s="16" t="str">
        <f t="shared" si="196"/>
        <v>OK</v>
      </c>
      <c r="AS88" s="16" t="str">
        <f t="shared" si="196"/>
        <v>OK</v>
      </c>
      <c r="AT88" s="16" t="str">
        <f t="shared" si="196"/>
        <v>Not OK</v>
      </c>
      <c r="AU88" s="16" t="str">
        <f t="shared" si="196"/>
        <v>OK</v>
      </c>
      <c r="AV88" s="16" t="str">
        <f t="shared" si="196"/>
        <v>OK</v>
      </c>
      <c r="AW88" s="16" t="str">
        <f t="shared" si="196"/>
        <v>OK</v>
      </c>
    </row>
    <row r="89" spans="1:49" ht="13.5" customHeight="1">
      <c r="A89" s="297" t="str">
        <f>+'8.คำนวณ'!E58</f>
        <v>อุดรธานี</v>
      </c>
      <c r="B89" s="14" t="str">
        <f>+'8.คำนวณ'!G58</f>
        <v>หนองวัวซอ,รพช.</v>
      </c>
      <c r="C89" s="330">
        <f>+'8.คำนวณ'!Y58</f>
        <v>11214.514197604683</v>
      </c>
      <c r="D89" s="330">
        <f>+'8.คำนวณ'!Z58</f>
        <v>54.43900673156346</v>
      </c>
      <c r="E89" s="330">
        <f>+'8.คำนวณ'!AA58</f>
        <v>1584.8705062439262</v>
      </c>
      <c r="F89" s="330">
        <f>+'8.คำนวณ'!AB58</f>
        <v>768.25329734569175</v>
      </c>
      <c r="G89" s="330">
        <f>+'8.คำนวณ'!AC58</f>
        <v>595.04409108511823</v>
      </c>
      <c r="H89" s="330">
        <f>+'8.คำนวณ'!AD58</f>
        <v>703.98145855858002</v>
      </c>
      <c r="I89" s="330">
        <f>+'8.คำนวณ'!AE58</f>
        <v>361.44887968373945</v>
      </c>
      <c r="J89" s="330">
        <f>+'8.คำนวณ'!AF58</f>
        <v>124.43757722289703</v>
      </c>
      <c r="K89" s="330">
        <f>+'8.คำนวณ'!AG58</f>
        <v>256.7920201677303</v>
      </c>
      <c r="L89" s="330">
        <f>+'8.คำนวณ'!AH58</f>
        <v>25.667629075363983</v>
      </c>
      <c r="M89" s="330">
        <f>+'8.คำนวณ'!AI58</f>
        <v>307.56065175514954</v>
      </c>
      <c r="N89" s="14" t="str">
        <f>+B89</f>
        <v>หนองวัวซอ,รพช.</v>
      </c>
      <c r="O89" s="50">
        <f>+(C89-C93)*100/C93</f>
        <v>16.712427333711094</v>
      </c>
      <c r="P89" s="50">
        <f t="shared" ref="P89:Y89" si="197">+(D89-D93)*100/D93</f>
        <v>15.483389325847448</v>
      </c>
      <c r="Q89" s="50">
        <f t="shared" si="197"/>
        <v>-1.6957890411548033</v>
      </c>
      <c r="R89" s="50">
        <f t="shared" si="197"/>
        <v>22.139594123307162</v>
      </c>
      <c r="S89" s="50">
        <f t="shared" si="197"/>
        <v>-16.694816304271438</v>
      </c>
      <c r="T89" s="50">
        <f t="shared" si="197"/>
        <v>-25.484804351896404</v>
      </c>
      <c r="U89" s="50">
        <f t="shared" si="197"/>
        <v>-59.369226609169708</v>
      </c>
      <c r="V89" s="50">
        <f t="shared" si="197"/>
        <v>-27.872252911380674</v>
      </c>
      <c r="W89" s="50">
        <f t="shared" si="197"/>
        <v>-36.177937621902714</v>
      </c>
      <c r="X89" s="50">
        <f t="shared" si="197"/>
        <v>-20.90973751841663</v>
      </c>
      <c r="Y89" s="50">
        <f t="shared" si="197"/>
        <v>-32.845596365774561</v>
      </c>
      <c r="Z89" s="14" t="str">
        <f>+N89</f>
        <v>หนองวัวซอ,รพช.</v>
      </c>
      <c r="AA89" s="15">
        <f t="shared" si="195"/>
        <v>0.16712427333711094</v>
      </c>
      <c r="AB89" s="15">
        <f t="shared" si="195"/>
        <v>0.15483389325847446</v>
      </c>
      <c r="AC89" s="15">
        <f t="shared" si="195"/>
        <v>-1.6957890411548035E-2</v>
      </c>
      <c r="AD89" s="15">
        <f t="shared" si="195"/>
        <v>0.22139594123307163</v>
      </c>
      <c r="AE89" s="15">
        <f t="shared" si="195"/>
        <v>-0.16694816304271437</v>
      </c>
      <c r="AF89" s="15">
        <f t="shared" si="195"/>
        <v>-0.25484804351896406</v>
      </c>
      <c r="AG89" s="15">
        <f t="shared" si="195"/>
        <v>-0.59369226609169712</v>
      </c>
      <c r="AH89" s="15">
        <f t="shared" si="195"/>
        <v>-0.27872252911380674</v>
      </c>
      <c r="AI89" s="15">
        <f t="shared" si="195"/>
        <v>-0.36177937621902712</v>
      </c>
      <c r="AJ89" s="15">
        <f t="shared" si="195"/>
        <v>-0.2090973751841663</v>
      </c>
      <c r="AK89" s="15">
        <f t="shared" si="195"/>
        <v>-0.3284559636577456</v>
      </c>
      <c r="AL89" s="14" t="str">
        <f>+Z89</f>
        <v>หนองวัวซอ,รพช.</v>
      </c>
      <c r="AM89" s="16" t="str">
        <f>+IF(AND(C89&lt;C95),"OK","Not OK")</f>
        <v>Not OK</v>
      </c>
      <c r="AN89" s="16" t="str">
        <f t="shared" ref="AN89:AW89" si="198">+IF(AND(D89&lt;D95),"OK","Not OK")</f>
        <v>OK</v>
      </c>
      <c r="AO89" s="16" t="str">
        <f t="shared" si="198"/>
        <v>OK</v>
      </c>
      <c r="AP89" s="16" t="str">
        <f t="shared" si="198"/>
        <v>Not OK</v>
      </c>
      <c r="AQ89" s="16" t="str">
        <f t="shared" si="198"/>
        <v>OK</v>
      </c>
      <c r="AR89" s="16" t="str">
        <f t="shared" si="198"/>
        <v>OK</v>
      </c>
      <c r="AS89" s="16" t="str">
        <f t="shared" si="198"/>
        <v>OK</v>
      </c>
      <c r="AT89" s="16" t="str">
        <f t="shared" si="198"/>
        <v>OK</v>
      </c>
      <c r="AU89" s="16" t="str">
        <f t="shared" si="198"/>
        <v>OK</v>
      </c>
      <c r="AV89" s="16" t="str">
        <f t="shared" si="198"/>
        <v>OK</v>
      </c>
      <c r="AW89" s="16" t="str">
        <f t="shared" si="198"/>
        <v>OK</v>
      </c>
    </row>
    <row r="90" spans="1:49" ht="13.5" customHeight="1">
      <c r="A90" s="297" t="str">
        <f>+'8.คำนวณ'!E59</f>
        <v>อุดรธานี</v>
      </c>
      <c r="B90" s="14" t="str">
        <f>+'8.คำนวณ'!G59</f>
        <v>วังสามหมอ,รพช.</v>
      </c>
      <c r="C90" s="330">
        <f>+'8.คำนวณ'!Y59</f>
        <v>8836.5067952625122</v>
      </c>
      <c r="D90" s="330">
        <f>+'8.คำนวณ'!Z59</f>
        <v>15.49844683275027</v>
      </c>
      <c r="E90" s="330">
        <f>+'8.คำนวณ'!AA59</f>
        <v>1796.1931662000675</v>
      </c>
      <c r="F90" s="330">
        <f>+'8.คำนวณ'!AB59</f>
        <v>682.31640975733205</v>
      </c>
      <c r="G90" s="330">
        <f>+'8.คำนวณ'!AC59</f>
        <v>738.74974965180127</v>
      </c>
      <c r="H90" s="330">
        <f>+'8.คำนวณ'!AD59</f>
        <v>1746.8495498309958</v>
      </c>
      <c r="I90" s="330">
        <f>+'8.คำนวณ'!AE59</f>
        <v>2484.795590055578</v>
      </c>
      <c r="J90" s="330">
        <f>+'8.คำนวณ'!AF59</f>
        <v>248.40068347607615</v>
      </c>
      <c r="K90" s="330">
        <f>+'8.คำนวณ'!AG59</f>
        <v>401.75348578282831</v>
      </c>
      <c r="L90" s="330">
        <f>+'8.คำนวณ'!AH59</f>
        <v>9.12761714426161E-2</v>
      </c>
      <c r="M90" s="330">
        <f>+'8.คำนวณ'!AI59</f>
        <v>725.81800947042473</v>
      </c>
      <c r="N90" s="14" t="str">
        <f>+B90</f>
        <v>วังสามหมอ,รพช.</v>
      </c>
      <c r="O90" s="50">
        <f>+(C90-C93)*100/C93</f>
        <v>-8.0361271961113729</v>
      </c>
      <c r="P90" s="50">
        <f t="shared" ref="P90:Y90" si="199">+(D90-D93)*100/D93</f>
        <v>-67.122596884290289</v>
      </c>
      <c r="Q90" s="50">
        <f t="shared" si="199"/>
        <v>11.411847994722702</v>
      </c>
      <c r="R90" s="50">
        <f t="shared" si="199"/>
        <v>8.4770474000752056</v>
      </c>
      <c r="S90" s="50">
        <f t="shared" si="199"/>
        <v>3.4237370338218325</v>
      </c>
      <c r="T90" s="50">
        <f t="shared" si="199"/>
        <v>84.900943612887559</v>
      </c>
      <c r="U90" s="50">
        <f t="shared" si="199"/>
        <v>179.31796781448008</v>
      </c>
      <c r="V90" s="50">
        <f t="shared" si="199"/>
        <v>43.980476591164908</v>
      </c>
      <c r="W90" s="50">
        <f t="shared" si="199"/>
        <v>-0.14979432187267772</v>
      </c>
      <c r="X90" s="50">
        <f t="shared" si="199"/>
        <v>-99.718748609911955</v>
      </c>
      <c r="Y90" s="50">
        <f t="shared" si="199"/>
        <v>58.478905850968864</v>
      </c>
      <c r="Z90" s="14" t="str">
        <f>+N90</f>
        <v>วังสามหมอ,รพช.</v>
      </c>
      <c r="AA90" s="15">
        <f t="shared" si="195"/>
        <v>-8.0361271961113728E-2</v>
      </c>
      <c r="AB90" s="15">
        <f t="shared" si="195"/>
        <v>-0.67122596884290286</v>
      </c>
      <c r="AC90" s="15">
        <f t="shared" si="195"/>
        <v>0.11411847994722703</v>
      </c>
      <c r="AD90" s="15">
        <f t="shared" si="195"/>
        <v>8.477047400075205E-2</v>
      </c>
      <c r="AE90" s="15">
        <f t="shared" si="195"/>
        <v>3.4237370338218324E-2</v>
      </c>
      <c r="AF90" s="15">
        <f t="shared" si="195"/>
        <v>0.84900943612887558</v>
      </c>
      <c r="AG90" s="15">
        <f t="shared" si="195"/>
        <v>1.7931796781448008</v>
      </c>
      <c r="AH90" s="15">
        <f t="shared" si="195"/>
        <v>0.43980476591164908</v>
      </c>
      <c r="AI90" s="15">
        <f t="shared" si="195"/>
        <v>-1.4979432187267772E-3</v>
      </c>
      <c r="AJ90" s="15">
        <f t="shared" si="195"/>
        <v>-0.99718748609911956</v>
      </c>
      <c r="AK90" s="15">
        <f t="shared" si="195"/>
        <v>0.58478905850968865</v>
      </c>
      <c r="AL90" s="14" t="str">
        <f>+Z90</f>
        <v>วังสามหมอ,รพช.</v>
      </c>
      <c r="AM90" s="16" t="str">
        <f>+IF(AND(C90&lt;C95),"OK","Not OK")</f>
        <v>OK</v>
      </c>
      <c r="AN90" s="16" t="str">
        <f t="shared" ref="AN90:AW90" si="200">+IF(AND(D90&lt;D95),"OK","Not OK")</f>
        <v>OK</v>
      </c>
      <c r="AO90" s="16" t="str">
        <f t="shared" si="200"/>
        <v>Not OK</v>
      </c>
      <c r="AP90" s="16" t="str">
        <f t="shared" si="200"/>
        <v>OK</v>
      </c>
      <c r="AQ90" s="16" t="str">
        <f t="shared" si="200"/>
        <v>OK</v>
      </c>
      <c r="AR90" s="16" t="str">
        <f t="shared" si="200"/>
        <v>Not OK</v>
      </c>
      <c r="AS90" s="16" t="str">
        <f t="shared" si="200"/>
        <v>Not OK</v>
      </c>
      <c r="AT90" s="16" t="str">
        <f t="shared" si="200"/>
        <v>OK</v>
      </c>
      <c r="AU90" s="16" t="str">
        <f t="shared" si="200"/>
        <v>OK</v>
      </c>
      <c r="AV90" s="16" t="str">
        <f t="shared" si="200"/>
        <v>OK</v>
      </c>
      <c r="AW90" s="16" t="str">
        <f t="shared" si="200"/>
        <v>OK</v>
      </c>
    </row>
    <row r="91" spans="1:49" ht="13.5" customHeight="1">
      <c r="A91" s="297" t="str">
        <f>+'8.คำนวณ'!E60</f>
        <v>อุดรธานี</v>
      </c>
      <c r="B91" s="14" t="str">
        <f>+'8.คำนวณ'!G60</f>
        <v>น้ำโสม,รพช.</v>
      </c>
      <c r="C91" s="330">
        <f>+'8.คำนวณ'!Y60</f>
        <v>10244.088527307616</v>
      </c>
      <c r="D91" s="330">
        <f>+'8.คำนวณ'!Z60</f>
        <v>86.50858174184809</v>
      </c>
      <c r="E91" s="330">
        <f>+'8.คำนวณ'!AA60</f>
        <v>1704.5761158773648</v>
      </c>
      <c r="F91" s="330">
        <f>+'8.คำนวณ'!AB60</f>
        <v>534.77206101308775</v>
      </c>
      <c r="G91" s="330">
        <f>+'8.คำนวณ'!AC60</f>
        <v>729.92870744831544</v>
      </c>
      <c r="H91" s="330">
        <f>+'8.คำนวณ'!AD60</f>
        <v>765.44668264895506</v>
      </c>
      <c r="I91" s="330">
        <f>+'8.คำนวณ'!AE60</f>
        <v>482.27740592414636</v>
      </c>
      <c r="J91" s="330">
        <f>+'8.คำนวณ'!AF60</f>
        <v>91.419867447151532</v>
      </c>
      <c r="K91" s="330">
        <f>+'8.คำนวณ'!AG60</f>
        <v>499.30051849224998</v>
      </c>
      <c r="L91" s="330">
        <f>+'8.คำนวณ'!AH60</f>
        <v>17.891775883608048</v>
      </c>
      <c r="M91" s="330">
        <f>+'8.คำนวณ'!AI60</f>
        <v>880.75023626722259</v>
      </c>
      <c r="N91" s="14" t="str">
        <f>+B91</f>
        <v>น้ำโสม,รพช.</v>
      </c>
      <c r="O91" s="50">
        <f>+(C91-C93)*100/C93</f>
        <v>6.6129496807686445</v>
      </c>
      <c r="P91" s="50">
        <f t="shared" ref="P91:Y91" si="201">+(D91-D93)*100/D93</f>
        <v>83.513712411810289</v>
      </c>
      <c r="Q91" s="50">
        <f t="shared" si="201"/>
        <v>5.7291491200400406</v>
      </c>
      <c r="R91" s="50">
        <f t="shared" si="201"/>
        <v>-14.980068805051543</v>
      </c>
      <c r="S91" s="50">
        <f t="shared" si="201"/>
        <v>2.1888057872832523</v>
      </c>
      <c r="T91" s="50">
        <f t="shared" si="201"/>
        <v>-18.978818799341251</v>
      </c>
      <c r="U91" s="50">
        <f t="shared" si="201"/>
        <v>-45.786790074527374</v>
      </c>
      <c r="V91" s="50">
        <f t="shared" si="201"/>
        <v>-47.010306490522531</v>
      </c>
      <c r="W91" s="50">
        <f t="shared" si="201"/>
        <v>24.094155323885634</v>
      </c>
      <c r="X91" s="50">
        <f t="shared" si="201"/>
        <v>-44.869654819251849</v>
      </c>
      <c r="Y91" s="50">
        <f t="shared" si="201"/>
        <v>92.307619748169529</v>
      </c>
      <c r="Z91" s="14" t="str">
        <f>+N91</f>
        <v>น้ำโสม,รพช.</v>
      </c>
      <c r="AA91" s="15">
        <f t="shared" si="195"/>
        <v>6.6129496807686441E-2</v>
      </c>
      <c r="AB91" s="15">
        <f t="shared" si="195"/>
        <v>0.83513712411810292</v>
      </c>
      <c r="AC91" s="15">
        <f t="shared" si="195"/>
        <v>5.7291491200400405E-2</v>
      </c>
      <c r="AD91" s="15">
        <f t="shared" si="195"/>
        <v>-0.14980068805051544</v>
      </c>
      <c r="AE91" s="15">
        <f t="shared" si="195"/>
        <v>2.1888057872832524E-2</v>
      </c>
      <c r="AF91" s="15">
        <f t="shared" si="195"/>
        <v>-0.18978818799341252</v>
      </c>
      <c r="AG91" s="15">
        <f t="shared" si="195"/>
        <v>-0.45786790074527373</v>
      </c>
      <c r="AH91" s="15">
        <f t="shared" si="195"/>
        <v>-0.4701030649052253</v>
      </c>
      <c r="AI91" s="15">
        <f t="shared" si="195"/>
        <v>0.24094155323885633</v>
      </c>
      <c r="AJ91" s="15">
        <f t="shared" si="195"/>
        <v>-0.44869654819251847</v>
      </c>
      <c r="AK91" s="15">
        <f t="shared" si="195"/>
        <v>0.92307619748169534</v>
      </c>
      <c r="AL91" s="14" t="str">
        <f>+Z91</f>
        <v>น้ำโสม,รพช.</v>
      </c>
      <c r="AM91" s="16" t="str">
        <f>+IF(AND(C91&lt;C95),"OK","Not OK")</f>
        <v>OK</v>
      </c>
      <c r="AN91" s="16" t="str">
        <f t="shared" ref="AN91:AW91" si="202">+IF(AND(D91&lt;D95),"OK","Not OK")</f>
        <v>Not OK</v>
      </c>
      <c r="AO91" s="16" t="str">
        <f t="shared" si="202"/>
        <v>OK</v>
      </c>
      <c r="AP91" s="16" t="str">
        <f t="shared" si="202"/>
        <v>OK</v>
      </c>
      <c r="AQ91" s="16" t="str">
        <f t="shared" si="202"/>
        <v>OK</v>
      </c>
      <c r="AR91" s="16" t="str">
        <f t="shared" si="202"/>
        <v>OK</v>
      </c>
      <c r="AS91" s="16" t="str">
        <f t="shared" si="202"/>
        <v>OK</v>
      </c>
      <c r="AT91" s="16" t="str">
        <f t="shared" si="202"/>
        <v>OK</v>
      </c>
      <c r="AU91" s="16" t="str">
        <f t="shared" si="202"/>
        <v>OK</v>
      </c>
      <c r="AV91" s="16" t="str">
        <f t="shared" si="202"/>
        <v>OK</v>
      </c>
      <c r="AW91" s="16" t="str">
        <f t="shared" si="202"/>
        <v>Not OK</v>
      </c>
    </row>
    <row r="92" spans="1:49" ht="13.5" customHeight="1">
      <c r="A92" s="297" t="str">
        <f>+'8.คำนวณ'!E61</f>
        <v>เลย</v>
      </c>
      <c r="B92" s="14" t="str">
        <f>+'8.คำนวณ'!G61</f>
        <v>ผาขาว,รพช.</v>
      </c>
      <c r="C92" s="330">
        <f>+'8.คำนวณ'!Y61</f>
        <v>8635.8209080070956</v>
      </c>
      <c r="D92" s="330">
        <f>+'8.คำนวณ'!Z61</f>
        <v>38.979358759236099</v>
      </c>
      <c r="E92" s="330">
        <f>+'8.คำนวณ'!AA61</f>
        <v>1408.5533130943361</v>
      </c>
      <c r="F92" s="330">
        <f>+'8.คำนวณ'!AB61</f>
        <v>546.93610666603388</v>
      </c>
      <c r="G92" s="330">
        <f>+'8.คำนวณ'!AC61</f>
        <v>950.20243170617562</v>
      </c>
      <c r="H92" s="330">
        <f>+'8.คำนวณ'!AD61</f>
        <v>862.54697004550735</v>
      </c>
      <c r="I92" s="330">
        <f>+'8.คำนวณ'!AE61</f>
        <v>345.30738336566492</v>
      </c>
      <c r="J92" s="330">
        <f>+'8.คำนวณ'!AF61</f>
        <v>111.83993051272721</v>
      </c>
      <c r="K92" s="330">
        <f>+'8.คำนวณ'!AG61</f>
        <v>368.43976343539822</v>
      </c>
      <c r="L92" s="330">
        <f>+'8.คำนวณ'!AH61</f>
        <v>118.61190958598419</v>
      </c>
      <c r="M92" s="330">
        <f>+'8.คำนวณ'!AI61</f>
        <v>205.93659193820048</v>
      </c>
      <c r="N92" s="14" t="str">
        <f>+B92</f>
        <v>ผาขาว,รพช.</v>
      </c>
      <c r="O92" s="50">
        <f>+(C92-C93)*100/C93</f>
        <v>-10.124718518078934</v>
      </c>
      <c r="P92" s="50">
        <f t="shared" ref="P92:Y92" si="203">+(D92-D93)*100/D93</f>
        <v>-17.311708395759254</v>
      </c>
      <c r="Q92" s="50">
        <f t="shared" si="203"/>
        <v>-12.632154178093694</v>
      </c>
      <c r="R92" s="50">
        <f t="shared" si="203"/>
        <v>-13.046186315928047</v>
      </c>
      <c r="S92" s="50">
        <f t="shared" si="203"/>
        <v>33.026761054061005</v>
      </c>
      <c r="T92" s="50">
        <f t="shared" si="203"/>
        <v>-8.7009246518789798</v>
      </c>
      <c r="U92" s="50">
        <f t="shared" si="203"/>
        <v>-61.183705823111275</v>
      </c>
      <c r="V92" s="50">
        <f t="shared" si="203"/>
        <v>-35.174226287118444</v>
      </c>
      <c r="W92" s="50">
        <f t="shared" si="203"/>
        <v>-8.4294537299631109</v>
      </c>
      <c r="X92" s="50">
        <f t="shared" si="203"/>
        <v>265.48163583995904</v>
      </c>
      <c r="Y92" s="50">
        <f t="shared" si="203"/>
        <v>-55.034725869015062</v>
      </c>
      <c r="Z92" s="14" t="str">
        <f>+N92</f>
        <v>ผาขาว,รพช.</v>
      </c>
      <c r="AA92" s="15">
        <f t="shared" si="195"/>
        <v>-0.10124718518078935</v>
      </c>
      <c r="AB92" s="15">
        <f t="shared" si="195"/>
        <v>-0.17311708395759254</v>
      </c>
      <c r="AC92" s="15">
        <f t="shared" si="195"/>
        <v>-0.12632154178093694</v>
      </c>
      <c r="AD92" s="15">
        <f t="shared" si="195"/>
        <v>-0.13046186315928046</v>
      </c>
      <c r="AE92" s="15">
        <f t="shared" si="195"/>
        <v>0.33026761054061005</v>
      </c>
      <c r="AF92" s="15">
        <f t="shared" si="195"/>
        <v>-8.7009246518789801E-2</v>
      </c>
      <c r="AG92" s="15">
        <f t="shared" si="195"/>
        <v>-0.61183705823111278</v>
      </c>
      <c r="AH92" s="15">
        <f t="shared" si="195"/>
        <v>-0.35174226287118443</v>
      </c>
      <c r="AI92" s="15">
        <f t="shared" si="195"/>
        <v>-8.4294537299631114E-2</v>
      </c>
      <c r="AJ92" s="15">
        <f t="shared" si="195"/>
        <v>2.6548163583995903</v>
      </c>
      <c r="AK92" s="15">
        <f t="shared" si="195"/>
        <v>-0.55034725869015066</v>
      </c>
      <c r="AL92" s="14" t="str">
        <f>+Z92</f>
        <v>ผาขาว,รพช.</v>
      </c>
      <c r="AM92" s="16" t="str">
        <f>+IF(AND(C92&lt;C95),"OK","Not OK")</f>
        <v>OK</v>
      </c>
      <c r="AN92" s="16" t="str">
        <f t="shared" ref="AN92:AW92" si="204">+IF(AND(D92&lt;D95),"OK","Not OK")</f>
        <v>OK</v>
      </c>
      <c r="AO92" s="16" t="str">
        <f t="shared" si="204"/>
        <v>OK</v>
      </c>
      <c r="AP92" s="16" t="str">
        <f t="shared" si="204"/>
        <v>OK</v>
      </c>
      <c r="AQ92" s="16" t="str">
        <f t="shared" si="204"/>
        <v>Not OK</v>
      </c>
      <c r="AR92" s="16" t="str">
        <f t="shared" si="204"/>
        <v>OK</v>
      </c>
      <c r="AS92" s="16" t="str">
        <f t="shared" si="204"/>
        <v>OK</v>
      </c>
      <c r="AT92" s="16" t="str">
        <f t="shared" si="204"/>
        <v>OK</v>
      </c>
      <c r="AU92" s="16" t="str">
        <f t="shared" si="204"/>
        <v>OK</v>
      </c>
      <c r="AV92" s="16" t="str">
        <f t="shared" si="204"/>
        <v>Not OK</v>
      </c>
      <c r="AW92" s="16" t="str">
        <f t="shared" si="204"/>
        <v>OK</v>
      </c>
    </row>
    <row r="93" spans="1:49" ht="13.5" customHeight="1">
      <c r="B93" s="18" t="s">
        <v>144</v>
      </c>
      <c r="C93" s="19">
        <f t="shared" ref="C93:M93" si="205">AVERAGE(C88:C92)</f>
        <v>9608.6718902173798</v>
      </c>
      <c r="D93" s="19">
        <f t="shared" si="205"/>
        <v>47.140118634688307</v>
      </c>
      <c r="E93" s="19">
        <f t="shared" si="205"/>
        <v>1612.2101899657464</v>
      </c>
      <c r="F93" s="19">
        <f t="shared" si="205"/>
        <v>628.99611126109892</v>
      </c>
      <c r="G93" s="19">
        <f t="shared" si="205"/>
        <v>714.2941947748551</v>
      </c>
      <c r="H93" s="19">
        <f t="shared" si="205"/>
        <v>944.74885617038069</v>
      </c>
      <c r="I93" s="19">
        <f t="shared" si="205"/>
        <v>889.59389526489463</v>
      </c>
      <c r="J93" s="19">
        <f t="shared" si="205"/>
        <v>172.52386528863511</v>
      </c>
      <c r="K93" s="19">
        <f t="shared" si="205"/>
        <v>402.35619251291575</v>
      </c>
      <c r="L93" s="19">
        <f t="shared" si="205"/>
        <v>32.453589443252689</v>
      </c>
      <c r="M93" s="19">
        <f t="shared" si="205"/>
        <v>457.99029566305364</v>
      </c>
      <c r="N93" s="23"/>
      <c r="V93" s="49"/>
      <c r="W93" s="49"/>
      <c r="X93" s="49"/>
      <c r="Y93" s="49"/>
      <c r="Z93" s="23"/>
      <c r="AL93" s="23"/>
    </row>
    <row r="94" spans="1:49" ht="13.5" customHeight="1">
      <c r="B94" s="20" t="s">
        <v>268</v>
      </c>
      <c r="C94" s="21">
        <f t="shared" ref="C94:M94" si="206">STDEV(C88:C92)</f>
        <v>1092.1788738227153</v>
      </c>
      <c r="D94" s="21">
        <f t="shared" si="206"/>
        <v>26.067557284602653</v>
      </c>
      <c r="E94" s="21">
        <f t="shared" si="206"/>
        <v>147.19172573627299</v>
      </c>
      <c r="F94" s="21">
        <f t="shared" si="206"/>
        <v>97.612896125239004</v>
      </c>
      <c r="G94" s="21">
        <f t="shared" si="206"/>
        <v>154.34198560701094</v>
      </c>
      <c r="H94" s="21">
        <f t="shared" si="206"/>
        <v>455.55967036089481</v>
      </c>
      <c r="I94" s="21">
        <f t="shared" si="206"/>
        <v>908.16981972361407</v>
      </c>
      <c r="J94" s="21">
        <f t="shared" si="206"/>
        <v>88.494899315883018</v>
      </c>
      <c r="K94" s="21">
        <f t="shared" si="206"/>
        <v>98.297899753424844</v>
      </c>
      <c r="L94" s="21">
        <f t="shared" si="206"/>
        <v>49.450882053632192</v>
      </c>
      <c r="M94" s="21">
        <f t="shared" si="206"/>
        <v>323.89114320056729</v>
      </c>
      <c r="N94" s="23"/>
      <c r="O94" s="51"/>
      <c r="P94" s="51"/>
      <c r="Q94" s="51"/>
      <c r="R94" s="51"/>
      <c r="S94" s="51"/>
      <c r="T94" s="51"/>
      <c r="U94" s="51"/>
      <c r="V94" s="184"/>
      <c r="W94" s="184"/>
      <c r="X94" s="184"/>
      <c r="Y94" s="184"/>
      <c r="Z94" s="23"/>
      <c r="AA94" s="61"/>
      <c r="AB94" s="61"/>
      <c r="AC94" s="61"/>
      <c r="AD94" s="61"/>
      <c r="AE94" s="61"/>
      <c r="AF94" s="61"/>
      <c r="AG94" s="61"/>
      <c r="AH94" s="61"/>
      <c r="AI94" s="61"/>
      <c r="AJ94" s="61"/>
      <c r="AK94" s="61"/>
      <c r="AL94" s="23"/>
      <c r="AM94" s="26"/>
      <c r="AN94" s="26"/>
      <c r="AO94" s="26"/>
      <c r="AP94" s="26"/>
      <c r="AQ94" s="26"/>
      <c r="AR94" s="26"/>
      <c r="AS94" s="26"/>
      <c r="AT94" s="61"/>
      <c r="AU94" s="61"/>
      <c r="AV94" s="61"/>
      <c r="AW94" s="61"/>
    </row>
    <row r="95" spans="1:49" ht="13.5" customHeight="1">
      <c r="B95" s="20" t="s">
        <v>269</v>
      </c>
      <c r="C95" s="21">
        <f>+C93+C94</f>
        <v>10700.850764040095</v>
      </c>
      <c r="D95" s="21">
        <f t="shared" ref="D95:M95" si="207">+D93+D94</f>
        <v>73.207675919290963</v>
      </c>
      <c r="E95" s="21">
        <f t="shared" si="207"/>
        <v>1759.4019157020193</v>
      </c>
      <c r="F95" s="21">
        <f t="shared" si="207"/>
        <v>726.60900738633791</v>
      </c>
      <c r="G95" s="21">
        <f t="shared" si="207"/>
        <v>868.6361803818661</v>
      </c>
      <c r="H95" s="21">
        <f t="shared" si="207"/>
        <v>1400.3085265312754</v>
      </c>
      <c r="I95" s="21">
        <f t="shared" si="207"/>
        <v>1797.7637149885086</v>
      </c>
      <c r="J95" s="21">
        <f t="shared" si="207"/>
        <v>261.01876460451814</v>
      </c>
      <c r="K95" s="21">
        <f t="shared" si="207"/>
        <v>500.65409226634063</v>
      </c>
      <c r="L95" s="21">
        <f t="shared" si="207"/>
        <v>81.904471496884881</v>
      </c>
      <c r="M95" s="21">
        <f t="shared" si="207"/>
        <v>781.88143886362093</v>
      </c>
      <c r="N95" s="23"/>
      <c r="O95" s="51"/>
      <c r="P95" s="51"/>
      <c r="Q95" s="51"/>
      <c r="R95" s="51"/>
      <c r="S95" s="51"/>
      <c r="T95" s="51"/>
      <c r="U95" s="51"/>
      <c r="V95" s="184"/>
      <c r="W95" s="184"/>
      <c r="X95" s="184"/>
      <c r="Y95" s="184"/>
      <c r="Z95" s="23"/>
      <c r="AA95" s="61"/>
      <c r="AB95" s="61"/>
      <c r="AC95" s="61"/>
      <c r="AD95" s="61"/>
      <c r="AE95" s="61"/>
      <c r="AF95" s="61"/>
      <c r="AG95" s="61"/>
      <c r="AH95" s="61"/>
      <c r="AI95" s="61"/>
      <c r="AJ95" s="61"/>
      <c r="AK95" s="61"/>
      <c r="AL95" s="23"/>
      <c r="AM95" s="26"/>
      <c r="AN95" s="26"/>
      <c r="AO95" s="26"/>
      <c r="AP95" s="26"/>
      <c r="AQ95" s="26"/>
      <c r="AR95" s="26"/>
      <c r="AS95" s="26"/>
      <c r="AT95" s="61"/>
      <c r="AU95" s="61"/>
      <c r="AV95" s="61"/>
      <c r="AW95" s="61"/>
    </row>
    <row r="96" spans="1:49" ht="13.5" customHeight="1">
      <c r="B96" s="390" t="s">
        <v>152</v>
      </c>
      <c r="C96" s="402" t="s">
        <v>248</v>
      </c>
      <c r="D96" s="403"/>
      <c r="E96" s="403"/>
      <c r="F96" s="403"/>
      <c r="G96" s="403"/>
      <c r="H96" s="403"/>
      <c r="I96" s="403"/>
      <c r="J96" s="403"/>
      <c r="K96" s="403"/>
      <c r="L96" s="403"/>
      <c r="M96" s="404"/>
      <c r="N96" s="390" t="s">
        <v>152</v>
      </c>
      <c r="O96" s="402" t="s">
        <v>731</v>
      </c>
      <c r="P96" s="403"/>
      <c r="Q96" s="403"/>
      <c r="R96" s="403"/>
      <c r="S96" s="403"/>
      <c r="T96" s="403"/>
      <c r="U96" s="403"/>
      <c r="V96" s="403"/>
      <c r="W96" s="403"/>
      <c r="X96" s="403"/>
      <c r="Y96" s="404"/>
      <c r="Z96" s="390" t="s">
        <v>152</v>
      </c>
      <c r="AA96" s="402" t="s">
        <v>731</v>
      </c>
      <c r="AB96" s="403"/>
      <c r="AC96" s="403"/>
      <c r="AD96" s="403"/>
      <c r="AE96" s="403"/>
      <c r="AF96" s="403"/>
      <c r="AG96" s="403"/>
      <c r="AH96" s="403"/>
      <c r="AI96" s="403"/>
      <c r="AJ96" s="403"/>
      <c r="AK96" s="404"/>
      <c r="AL96" s="390" t="s">
        <v>152</v>
      </c>
      <c r="AM96" s="402" t="s">
        <v>732</v>
      </c>
      <c r="AN96" s="403"/>
      <c r="AO96" s="403"/>
      <c r="AP96" s="403"/>
      <c r="AQ96" s="403"/>
      <c r="AR96" s="403"/>
      <c r="AS96" s="403"/>
      <c r="AT96" s="403"/>
      <c r="AU96" s="403"/>
      <c r="AV96" s="403"/>
      <c r="AW96" s="404"/>
    </row>
    <row r="97" spans="1:49" ht="13.5" customHeight="1">
      <c r="B97" s="390"/>
      <c r="C97" s="38" t="s">
        <v>5</v>
      </c>
      <c r="D97" s="38" t="s">
        <v>8</v>
      </c>
      <c r="E97" s="38" t="s">
        <v>11</v>
      </c>
      <c r="F97" s="38" t="s">
        <v>17</v>
      </c>
      <c r="G97" s="38" t="s">
        <v>20</v>
      </c>
      <c r="H97" s="38" t="s">
        <v>23</v>
      </c>
      <c r="I97" s="38" t="s">
        <v>26</v>
      </c>
      <c r="J97" s="38" t="s">
        <v>29</v>
      </c>
      <c r="K97" s="38" t="s">
        <v>32</v>
      </c>
      <c r="L97" s="38" t="s">
        <v>35</v>
      </c>
      <c r="M97" s="38" t="s">
        <v>38</v>
      </c>
      <c r="N97" s="390"/>
      <c r="O97" s="38" t="s">
        <v>5</v>
      </c>
      <c r="P97" s="38" t="s">
        <v>8</v>
      </c>
      <c r="Q97" s="38" t="s">
        <v>11</v>
      </c>
      <c r="R97" s="38" t="s">
        <v>17</v>
      </c>
      <c r="S97" s="38" t="s">
        <v>20</v>
      </c>
      <c r="T97" s="38" t="s">
        <v>23</v>
      </c>
      <c r="U97" s="38" t="s">
        <v>26</v>
      </c>
      <c r="V97" s="38" t="s">
        <v>29</v>
      </c>
      <c r="W97" s="38" t="s">
        <v>32</v>
      </c>
      <c r="X97" s="38" t="s">
        <v>35</v>
      </c>
      <c r="Y97" s="38" t="s">
        <v>38</v>
      </c>
      <c r="Z97" s="390"/>
      <c r="AA97" s="38" t="s">
        <v>5</v>
      </c>
      <c r="AB97" s="38" t="s">
        <v>8</v>
      </c>
      <c r="AC97" s="38" t="s">
        <v>11</v>
      </c>
      <c r="AD97" s="38" t="s">
        <v>17</v>
      </c>
      <c r="AE97" s="38" t="s">
        <v>20</v>
      </c>
      <c r="AF97" s="38" t="s">
        <v>23</v>
      </c>
      <c r="AG97" s="38" t="s">
        <v>26</v>
      </c>
      <c r="AH97" s="38" t="s">
        <v>29</v>
      </c>
      <c r="AI97" s="38" t="s">
        <v>32</v>
      </c>
      <c r="AJ97" s="38" t="s">
        <v>35</v>
      </c>
      <c r="AK97" s="38" t="s">
        <v>38</v>
      </c>
      <c r="AL97" s="390"/>
      <c r="AM97" s="12" t="s">
        <v>5</v>
      </c>
      <c r="AN97" s="13" t="s">
        <v>8</v>
      </c>
      <c r="AO97" s="12" t="s">
        <v>11</v>
      </c>
      <c r="AP97" s="12" t="s">
        <v>17</v>
      </c>
      <c r="AQ97" s="12" t="s">
        <v>20</v>
      </c>
      <c r="AR97" s="12" t="s">
        <v>23</v>
      </c>
      <c r="AS97" s="12" t="s">
        <v>26</v>
      </c>
      <c r="AT97" s="38" t="s">
        <v>29</v>
      </c>
      <c r="AU97" s="38" t="s">
        <v>32</v>
      </c>
      <c r="AV97" s="38" t="s">
        <v>35</v>
      </c>
      <c r="AW97" s="38" t="s">
        <v>38</v>
      </c>
    </row>
    <row r="98" spans="1:49" ht="13.5" customHeight="1">
      <c r="A98" s="297" t="str">
        <f>+'8.คำนวณ'!E62</f>
        <v>หนองบัวลำภู</v>
      </c>
      <c r="B98" s="14" t="str">
        <f>+'8.คำนวณ'!G62</f>
        <v>นากลาง,รพช.</v>
      </c>
      <c r="C98" s="333">
        <f>+'8.คำนวณ'!Y62</f>
        <v>9461.0740677346203</v>
      </c>
      <c r="D98" s="333">
        <f>+'8.คำนวณ'!Z62</f>
        <v>49.126158464249727</v>
      </c>
      <c r="E98" s="333">
        <f>+'8.คำนวณ'!AA62</f>
        <v>2066.0314020073051</v>
      </c>
      <c r="F98" s="333">
        <f>+'8.คำนวณ'!AB62</f>
        <v>788.73086206145581</v>
      </c>
      <c r="G98" s="333">
        <f>+'8.คำนวณ'!AC62</f>
        <v>474.21157135323949</v>
      </c>
      <c r="H98" s="333">
        <f>+'8.คำนวณ'!AD62</f>
        <v>707.10279105029963</v>
      </c>
      <c r="I98" s="333">
        <f>+'8.คำนวณ'!AE62</f>
        <v>1063.0785021292936</v>
      </c>
      <c r="J98" s="333">
        <f>+'8.คำนวณ'!AF62</f>
        <v>351.39597958224817</v>
      </c>
      <c r="K98" s="333">
        <f>+'8.คำนวณ'!AG62</f>
        <v>531.71675362052019</v>
      </c>
      <c r="L98" s="333">
        <f>+'8.คำนวณ'!AH62</f>
        <v>52.058137909802724</v>
      </c>
      <c r="M98" s="333">
        <f>+'8.คำนวณ'!AI62</f>
        <v>118.77143474302844</v>
      </c>
      <c r="N98" s="14" t="str">
        <f t="shared" ref="N98:N103" si="208">+B98</f>
        <v>นากลาง,รพช.</v>
      </c>
      <c r="O98" s="50">
        <f t="shared" ref="O98:Y98" si="209">+(C98-C104)*100/C104</f>
        <v>16.800489494052247</v>
      </c>
      <c r="P98" s="50">
        <f t="shared" si="209"/>
        <v>-10.553720285571774</v>
      </c>
      <c r="Q98" s="50">
        <f t="shared" si="209"/>
        <v>25.080650721515628</v>
      </c>
      <c r="R98" s="50">
        <f t="shared" si="209"/>
        <v>7.527587229697267</v>
      </c>
      <c r="S98" s="50">
        <f t="shared" si="209"/>
        <v>1.7427819270138134</v>
      </c>
      <c r="T98" s="50">
        <f t="shared" si="209"/>
        <v>16.329535898568199</v>
      </c>
      <c r="U98" s="50">
        <f t="shared" si="209"/>
        <v>17.392968059788668</v>
      </c>
      <c r="V98" s="50">
        <f t="shared" si="209"/>
        <v>-17.93535655203635</v>
      </c>
      <c r="W98" s="50">
        <f t="shared" si="209"/>
        <v>43.328894427234886</v>
      </c>
      <c r="X98" s="50">
        <f t="shared" si="209"/>
        <v>-32.113821577772619</v>
      </c>
      <c r="Y98" s="50">
        <f t="shared" si="209"/>
        <v>-77.374356825388318</v>
      </c>
      <c r="Z98" s="14" t="str">
        <f t="shared" ref="Z98:Z103" si="210">+N98</f>
        <v>นากลาง,รพช.</v>
      </c>
      <c r="AA98" s="15">
        <f t="shared" ref="AA98:AK103" si="211">+O98/100</f>
        <v>0.16800489494052248</v>
      </c>
      <c r="AB98" s="15">
        <f t="shared" si="211"/>
        <v>-0.10553720285571774</v>
      </c>
      <c r="AC98" s="15">
        <f t="shared" si="211"/>
        <v>0.25080650721515629</v>
      </c>
      <c r="AD98" s="15">
        <f t="shared" si="211"/>
        <v>7.5275872296972676E-2</v>
      </c>
      <c r="AE98" s="15">
        <f t="shared" si="211"/>
        <v>1.7427819270138135E-2</v>
      </c>
      <c r="AF98" s="15">
        <f t="shared" si="211"/>
        <v>0.16329535898568198</v>
      </c>
      <c r="AG98" s="15">
        <f t="shared" si="211"/>
        <v>0.17392968059788669</v>
      </c>
      <c r="AH98" s="15">
        <f t="shared" si="211"/>
        <v>-0.17935356552036349</v>
      </c>
      <c r="AI98" s="15">
        <f t="shared" si="211"/>
        <v>0.43328894427234887</v>
      </c>
      <c r="AJ98" s="15">
        <f t="shared" si="211"/>
        <v>-0.32113821577772617</v>
      </c>
      <c r="AK98" s="15">
        <f t="shared" si="211"/>
        <v>-0.77374356825388313</v>
      </c>
      <c r="AL98" s="14" t="str">
        <f t="shared" ref="AL98:AL103" si="212">+Z98</f>
        <v>นากลาง,รพช.</v>
      </c>
      <c r="AM98" s="16" t="str">
        <f>+IF(AND(C98&lt;C106),"OK","Not OK")</f>
        <v>Not OK</v>
      </c>
      <c r="AN98" s="16" t="str">
        <f t="shared" ref="AN98:AW98" si="213">+IF(AND(D98&lt;D106),"OK","Not OK")</f>
        <v>OK</v>
      </c>
      <c r="AO98" s="16" t="str">
        <f t="shared" si="213"/>
        <v>Not OK</v>
      </c>
      <c r="AP98" s="16" t="str">
        <f t="shared" si="213"/>
        <v>OK</v>
      </c>
      <c r="AQ98" s="16" t="str">
        <f t="shared" si="213"/>
        <v>OK</v>
      </c>
      <c r="AR98" s="16" t="str">
        <f t="shared" si="213"/>
        <v>Not OK</v>
      </c>
      <c r="AS98" s="16" t="str">
        <f t="shared" si="213"/>
        <v>OK</v>
      </c>
      <c r="AT98" s="16" t="str">
        <f t="shared" si="213"/>
        <v>OK</v>
      </c>
      <c r="AU98" s="16" t="str">
        <f t="shared" si="213"/>
        <v>Not OK</v>
      </c>
      <c r="AV98" s="16" t="str">
        <f t="shared" si="213"/>
        <v>OK</v>
      </c>
      <c r="AW98" s="16" t="str">
        <f t="shared" si="213"/>
        <v>OK</v>
      </c>
    </row>
    <row r="99" spans="1:49" ht="13.5" customHeight="1">
      <c r="A99" s="297" t="str">
        <f>+'8.คำนวณ'!E63</f>
        <v>เลย</v>
      </c>
      <c r="B99" s="14" t="str">
        <f>+'8.คำนวณ'!G63</f>
        <v>เชียงคาน,รพช.</v>
      </c>
      <c r="C99" s="333">
        <f>+'8.คำนวณ'!Y63</f>
        <v>8076.1686154039744</v>
      </c>
      <c r="D99" s="333">
        <f>+'8.คำนวณ'!Z63</f>
        <v>49.7064013231684</v>
      </c>
      <c r="E99" s="333">
        <f>+'8.คำนวณ'!AA63</f>
        <v>1539.4533395119911</v>
      </c>
      <c r="F99" s="333">
        <f>+'8.คำนวณ'!AB63</f>
        <v>756.02643302306956</v>
      </c>
      <c r="G99" s="333">
        <f>+'8.คำนวณ'!AC63</f>
        <v>615.20837351678949</v>
      </c>
      <c r="H99" s="333">
        <f>+'8.คำนวณ'!AD63</f>
        <v>549.42174492226866</v>
      </c>
      <c r="I99" s="333">
        <f>+'8.คำนวณ'!AE63</f>
        <v>271.3991728019688</v>
      </c>
      <c r="J99" s="333">
        <f>+'8.คำนวณ'!AF63</f>
        <v>155.20371977771353</v>
      </c>
      <c r="K99" s="333">
        <f>+'8.คำนวณ'!AG63</f>
        <v>343.51127797788513</v>
      </c>
      <c r="L99" s="333">
        <f>+'8.คำนวณ'!AH63</f>
        <v>29.400013309118805</v>
      </c>
      <c r="M99" s="333">
        <f>+'8.คำนวณ'!AI63</f>
        <v>360.79608286015383</v>
      </c>
      <c r="N99" s="14" t="str">
        <f t="shared" si="208"/>
        <v>เชียงคาน,รพช.</v>
      </c>
      <c r="O99" s="50">
        <f t="shared" ref="O99:Y99" si="214">+(C99-C104)*100/C104</f>
        <v>-0.29668505263565087</v>
      </c>
      <c r="P99" s="50">
        <f t="shared" si="214"/>
        <v>-9.4972451472010757</v>
      </c>
      <c r="Q99" s="50">
        <f t="shared" si="214"/>
        <v>-6.7991777499181865</v>
      </c>
      <c r="R99" s="50">
        <f t="shared" si="214"/>
        <v>3.0689962002663491</v>
      </c>
      <c r="S99" s="50">
        <f t="shared" si="214"/>
        <v>31.993850777981404</v>
      </c>
      <c r="T99" s="50">
        <f t="shared" si="214"/>
        <v>-9.6114774141196637</v>
      </c>
      <c r="U99" s="50">
        <f t="shared" si="214"/>
        <v>-70.030101859477099</v>
      </c>
      <c r="V99" s="50">
        <f t="shared" si="214"/>
        <v>-63.75388830430672</v>
      </c>
      <c r="W99" s="50">
        <f t="shared" si="214"/>
        <v>-7.4035351329265735</v>
      </c>
      <c r="X99" s="50">
        <f t="shared" si="214"/>
        <v>-61.661046106244356</v>
      </c>
      <c r="Y99" s="50">
        <f t="shared" si="214"/>
        <v>-31.269303538739734</v>
      </c>
      <c r="Z99" s="14" t="str">
        <f t="shared" si="210"/>
        <v>เชียงคาน,รพช.</v>
      </c>
      <c r="AA99" s="15">
        <f t="shared" si="211"/>
        <v>-2.9668505263565088E-3</v>
      </c>
      <c r="AB99" s="15">
        <f t="shared" si="211"/>
        <v>-9.4972451472010763E-2</v>
      </c>
      <c r="AC99" s="15">
        <f t="shared" si="211"/>
        <v>-6.7991777499181866E-2</v>
      </c>
      <c r="AD99" s="15">
        <f t="shared" si="211"/>
        <v>3.0689962002663492E-2</v>
      </c>
      <c r="AE99" s="15">
        <f t="shared" si="211"/>
        <v>0.31993850777981403</v>
      </c>
      <c r="AF99" s="15">
        <f t="shared" si="211"/>
        <v>-9.6114774141196638E-2</v>
      </c>
      <c r="AG99" s="15">
        <f t="shared" si="211"/>
        <v>-0.70030101859477101</v>
      </c>
      <c r="AH99" s="15">
        <f t="shared" si="211"/>
        <v>-0.63753888304306716</v>
      </c>
      <c r="AI99" s="15">
        <f t="shared" si="211"/>
        <v>-7.4035351329265739E-2</v>
      </c>
      <c r="AJ99" s="15">
        <f t="shared" si="211"/>
        <v>-0.61661046106244355</v>
      </c>
      <c r="AK99" s="15">
        <f t="shared" si="211"/>
        <v>-0.31269303538739734</v>
      </c>
      <c r="AL99" s="14" t="str">
        <f t="shared" si="212"/>
        <v>เชียงคาน,รพช.</v>
      </c>
      <c r="AM99" s="16" t="str">
        <f>+IF(AND(C99&lt;C106),"OK","Not OK")</f>
        <v>OK</v>
      </c>
      <c r="AN99" s="16" t="str">
        <f t="shared" ref="AN99:AW99" si="215">+IF(AND(D99&lt;D106),"OK","Not OK")</f>
        <v>OK</v>
      </c>
      <c r="AO99" s="16" t="str">
        <f t="shared" si="215"/>
        <v>OK</v>
      </c>
      <c r="AP99" s="16" t="str">
        <f t="shared" si="215"/>
        <v>OK</v>
      </c>
      <c r="AQ99" s="16" t="str">
        <f t="shared" si="215"/>
        <v>Not OK</v>
      </c>
      <c r="AR99" s="16" t="str">
        <f t="shared" si="215"/>
        <v>OK</v>
      </c>
      <c r="AS99" s="16" t="str">
        <f t="shared" si="215"/>
        <v>OK</v>
      </c>
      <c r="AT99" s="16" t="str">
        <f t="shared" si="215"/>
        <v>OK</v>
      </c>
      <c r="AU99" s="16" t="str">
        <f t="shared" si="215"/>
        <v>OK</v>
      </c>
      <c r="AV99" s="16" t="str">
        <f t="shared" si="215"/>
        <v>OK</v>
      </c>
      <c r="AW99" s="16" t="str">
        <f t="shared" si="215"/>
        <v>OK</v>
      </c>
    </row>
    <row r="100" spans="1:49" ht="13.5" customHeight="1">
      <c r="A100" s="297" t="str">
        <f>+'8.คำนวณ'!E64</f>
        <v>บึงกาฬ</v>
      </c>
      <c r="B100" s="14" t="str">
        <f>+'8.คำนวณ'!G64</f>
        <v>โซ่พิสัย,รพช.</v>
      </c>
      <c r="C100" s="333">
        <f>+'8.คำนวณ'!Y64</f>
        <v>6675.4874890828869</v>
      </c>
      <c r="D100" s="333">
        <f>+'8.คำนวณ'!Z64</f>
        <v>59.328273192858433</v>
      </c>
      <c r="E100" s="333">
        <f>+'8.คำนวณ'!AA64</f>
        <v>1115.9191146111157</v>
      </c>
      <c r="F100" s="333">
        <f>+'8.คำนวณ'!AB64</f>
        <v>608.75316093702725</v>
      </c>
      <c r="G100" s="333">
        <f>+'8.คำนวณ'!AC64</f>
        <v>407.75854094908897</v>
      </c>
      <c r="H100" s="333">
        <f>+'8.คำนวณ'!AD64</f>
        <v>613.3874837948282</v>
      </c>
      <c r="I100" s="333">
        <f>+'8.คำนวณ'!AE64</f>
        <v>2126.2798028897141</v>
      </c>
      <c r="J100" s="333">
        <f>+'8.คำนวณ'!AF64</f>
        <v>332.1479254652337</v>
      </c>
      <c r="K100" s="333">
        <f>+'8.คำนวณ'!AG64</f>
        <v>325.29421129655225</v>
      </c>
      <c r="L100" s="333">
        <f>+'8.คำนวณ'!AH64</f>
        <v>15.189059258572215</v>
      </c>
      <c r="M100" s="333">
        <f>+'8.คำนวณ'!AI64</f>
        <v>696.5881661642311</v>
      </c>
      <c r="N100" s="14" t="str">
        <f t="shared" si="208"/>
        <v>โซ่พิสัย,รพช.</v>
      </c>
      <c r="O100" s="50">
        <f t="shared" ref="O100:Y100" si="216">+(C100-C104)*100/C104</f>
        <v>-17.588616180974896</v>
      </c>
      <c r="P100" s="50">
        <f t="shared" si="216"/>
        <v>8.0217441150876052</v>
      </c>
      <c r="Q100" s="50">
        <f t="shared" si="216"/>
        <v>-32.440577199105711</v>
      </c>
      <c r="R100" s="50">
        <f t="shared" si="216"/>
        <v>-17.008751955099939</v>
      </c>
      <c r="S100" s="50">
        <f t="shared" si="216"/>
        <v>-12.514812339411963</v>
      </c>
      <c r="T100" s="50">
        <f t="shared" si="216"/>
        <v>0.91189317730617792</v>
      </c>
      <c r="U100" s="50">
        <f t="shared" si="216"/>
        <v>134.79949645002594</v>
      </c>
      <c r="V100" s="50">
        <f t="shared" si="216"/>
        <v>-22.430526644926331</v>
      </c>
      <c r="W100" s="50">
        <f t="shared" si="216"/>
        <v>-12.314104546742939</v>
      </c>
      <c r="X100" s="50">
        <f t="shared" si="216"/>
        <v>-80.192776224924231</v>
      </c>
      <c r="Y100" s="50">
        <f t="shared" si="216"/>
        <v>32.698197351818344</v>
      </c>
      <c r="Z100" s="14" t="str">
        <f t="shared" si="210"/>
        <v>โซ่พิสัย,รพช.</v>
      </c>
      <c r="AA100" s="15">
        <f t="shared" si="211"/>
        <v>-0.17588616180974895</v>
      </c>
      <c r="AB100" s="15">
        <f t="shared" si="211"/>
        <v>8.0217441150876048E-2</v>
      </c>
      <c r="AC100" s="15">
        <f t="shared" si="211"/>
        <v>-0.32440577199105713</v>
      </c>
      <c r="AD100" s="15">
        <f t="shared" si="211"/>
        <v>-0.17008751955099938</v>
      </c>
      <c r="AE100" s="15">
        <f t="shared" si="211"/>
        <v>-0.12514812339411963</v>
      </c>
      <c r="AF100" s="15">
        <f t="shared" si="211"/>
        <v>9.1189317730617798E-3</v>
      </c>
      <c r="AG100" s="15">
        <f t="shared" si="211"/>
        <v>1.3479949645002594</v>
      </c>
      <c r="AH100" s="15">
        <f t="shared" si="211"/>
        <v>-0.22430526644926332</v>
      </c>
      <c r="AI100" s="15">
        <f t="shared" si="211"/>
        <v>-0.12314104546742939</v>
      </c>
      <c r="AJ100" s="15">
        <f t="shared" si="211"/>
        <v>-0.80192776224924234</v>
      </c>
      <c r="AK100" s="15">
        <f t="shared" si="211"/>
        <v>0.32698197351818342</v>
      </c>
      <c r="AL100" s="14" t="str">
        <f t="shared" si="212"/>
        <v>โซ่พิสัย,รพช.</v>
      </c>
      <c r="AM100" s="16" t="str">
        <f>+IF(AND(C100&lt;C106),"OK","Not OK")</f>
        <v>OK</v>
      </c>
      <c r="AN100" s="16" t="str">
        <f t="shared" ref="AN100:AW100" si="217">+IF(AND(D100&lt;D106),"OK","Not OK")</f>
        <v>OK</v>
      </c>
      <c r="AO100" s="16" t="str">
        <f t="shared" si="217"/>
        <v>OK</v>
      </c>
      <c r="AP100" s="16" t="str">
        <f t="shared" si="217"/>
        <v>OK</v>
      </c>
      <c r="AQ100" s="16" t="str">
        <f t="shared" si="217"/>
        <v>OK</v>
      </c>
      <c r="AR100" s="16" t="str">
        <f t="shared" si="217"/>
        <v>OK</v>
      </c>
      <c r="AS100" s="16" t="str">
        <f t="shared" si="217"/>
        <v>Not OK</v>
      </c>
      <c r="AT100" s="16" t="str">
        <f t="shared" si="217"/>
        <v>OK</v>
      </c>
      <c r="AU100" s="16" t="str">
        <f t="shared" si="217"/>
        <v>OK</v>
      </c>
      <c r="AV100" s="16" t="str">
        <f t="shared" si="217"/>
        <v>OK</v>
      </c>
      <c r="AW100" s="16" t="str">
        <f t="shared" si="217"/>
        <v>OK</v>
      </c>
    </row>
    <row r="101" spans="1:49" ht="13.5" customHeight="1">
      <c r="A101" s="297" t="str">
        <f>+'8.คำนวณ'!E65</f>
        <v>สกลนคร</v>
      </c>
      <c r="B101" s="14" t="str">
        <f>+'8.คำนวณ'!G65</f>
        <v>พระอาจารย์ฝั้นอาจาโร,รพช.</v>
      </c>
      <c r="C101" s="333">
        <f>+'8.คำนวณ'!Y65</f>
        <v>7656.5100240379343</v>
      </c>
      <c r="D101" s="333">
        <f>+'8.คำนวณ'!Z65</f>
        <v>58.772127107969141</v>
      </c>
      <c r="E101" s="333">
        <f>+'8.คำนวณ'!AA65</f>
        <v>1675.1596184406353</v>
      </c>
      <c r="F101" s="333">
        <f>+'8.คำนวณ'!AB65</f>
        <v>908.7633591811707</v>
      </c>
      <c r="G101" s="333">
        <f>+'8.คำนวณ'!AC65</f>
        <v>451.93664155248081</v>
      </c>
      <c r="H101" s="333">
        <f>+'8.คำนวณ'!AD65</f>
        <v>596.85222073015814</v>
      </c>
      <c r="I101" s="333">
        <f>+'8.คำนวณ'!AE65</f>
        <v>1121.9172258290355</v>
      </c>
      <c r="J101" s="333">
        <f>+'8.คำนวณ'!AF65</f>
        <v>137.15704077527874</v>
      </c>
      <c r="K101" s="333">
        <f>+'8.คำนวณ'!AG65</f>
        <v>376.96900539702233</v>
      </c>
      <c r="L101" s="333">
        <f>+'8.คำนวณ'!AH65</f>
        <v>7.884471220387133</v>
      </c>
      <c r="M101" s="333">
        <f>+'8.คำนวณ'!AI65</f>
        <v>1124.8455500131386</v>
      </c>
      <c r="N101" s="14" t="str">
        <f t="shared" si="208"/>
        <v>พระอาจารย์ฝั้นอาจาโร,รพช.</v>
      </c>
      <c r="O101" s="50">
        <f t="shared" ref="O101:Y101" si="218">+(C101-C104)*100/C104</f>
        <v>-5.4775269465914089</v>
      </c>
      <c r="P101" s="50">
        <f t="shared" si="218"/>
        <v>7.009143093021275</v>
      </c>
      <c r="Q101" s="50">
        <f t="shared" si="218"/>
        <v>1.4166846318919752</v>
      </c>
      <c r="R101" s="50">
        <f t="shared" si="218"/>
        <v>23.891603683554333</v>
      </c>
      <c r="S101" s="50">
        <f t="shared" si="218"/>
        <v>-3.0363366396015903</v>
      </c>
      <c r="T101" s="50">
        <f t="shared" si="218"/>
        <v>-1.8084177910845185</v>
      </c>
      <c r="U101" s="50">
        <f t="shared" si="218"/>
        <v>23.890373846969617</v>
      </c>
      <c r="V101" s="50">
        <f t="shared" si="218"/>
        <v>-67.96849053030634</v>
      </c>
      <c r="W101" s="50">
        <f t="shared" si="218"/>
        <v>1.6152874796390235</v>
      </c>
      <c r="X101" s="50">
        <f t="shared" si="218"/>
        <v>-89.718291096782991</v>
      </c>
      <c r="Y101" s="50">
        <f t="shared" si="218"/>
        <v>114.28009265199985</v>
      </c>
      <c r="Z101" s="14" t="str">
        <f t="shared" si="210"/>
        <v>พระอาจารย์ฝั้นอาจาโร,รพช.</v>
      </c>
      <c r="AA101" s="15">
        <f t="shared" si="211"/>
        <v>-5.4775269465914087E-2</v>
      </c>
      <c r="AB101" s="15">
        <f t="shared" si="211"/>
        <v>7.009143093021275E-2</v>
      </c>
      <c r="AC101" s="15">
        <f t="shared" si="211"/>
        <v>1.4166846318919752E-2</v>
      </c>
      <c r="AD101" s="15">
        <f t="shared" si="211"/>
        <v>0.23891603683554333</v>
      </c>
      <c r="AE101" s="15">
        <f t="shared" si="211"/>
        <v>-3.0363366396015903E-2</v>
      </c>
      <c r="AF101" s="15">
        <f t="shared" si="211"/>
        <v>-1.8084177910845184E-2</v>
      </c>
      <c r="AG101" s="15">
        <f t="shared" si="211"/>
        <v>0.23890373846969618</v>
      </c>
      <c r="AH101" s="15">
        <f t="shared" si="211"/>
        <v>-0.67968490530306336</v>
      </c>
      <c r="AI101" s="15">
        <f t="shared" si="211"/>
        <v>1.6152874796390236E-2</v>
      </c>
      <c r="AJ101" s="15">
        <f t="shared" si="211"/>
        <v>-0.89718291096782987</v>
      </c>
      <c r="AK101" s="15">
        <f t="shared" si="211"/>
        <v>1.1428009265199985</v>
      </c>
      <c r="AL101" s="14" t="str">
        <f t="shared" si="212"/>
        <v>พระอาจารย์ฝั้นอาจาโร,รพช.</v>
      </c>
      <c r="AM101" s="16" t="str">
        <f>+IF(AND(C101&lt;C106),"OK","Not OK")</f>
        <v>OK</v>
      </c>
      <c r="AN101" s="16" t="str">
        <f t="shared" ref="AN101:AW101" si="219">+IF(AND(D101&lt;D106),"OK","Not OK")</f>
        <v>OK</v>
      </c>
      <c r="AO101" s="16" t="str">
        <f t="shared" si="219"/>
        <v>OK</v>
      </c>
      <c r="AP101" s="16" t="str">
        <f t="shared" si="219"/>
        <v>Not OK</v>
      </c>
      <c r="AQ101" s="16" t="str">
        <f t="shared" si="219"/>
        <v>OK</v>
      </c>
      <c r="AR101" s="16" t="str">
        <f t="shared" si="219"/>
        <v>OK</v>
      </c>
      <c r="AS101" s="16" t="str">
        <f t="shared" si="219"/>
        <v>OK</v>
      </c>
      <c r="AT101" s="16" t="str">
        <f t="shared" si="219"/>
        <v>OK</v>
      </c>
      <c r="AU101" s="16" t="str">
        <f t="shared" si="219"/>
        <v>OK</v>
      </c>
      <c r="AV101" s="16" t="str">
        <f t="shared" si="219"/>
        <v>OK</v>
      </c>
      <c r="AW101" s="16" t="str">
        <f t="shared" si="219"/>
        <v>Not OK</v>
      </c>
    </row>
    <row r="102" spans="1:49" ht="13.5" customHeight="1">
      <c r="A102" s="297" t="str">
        <f>+'8.คำนวณ'!E66</f>
        <v>สกลนคร</v>
      </c>
      <c r="B102" s="14" t="str">
        <f>+'8.คำนวณ'!G66</f>
        <v>บ้านม่วง,รพช.</v>
      </c>
      <c r="C102" s="333">
        <f>+'8.คำนวณ'!Y66</f>
        <v>7653.8598648952348</v>
      </c>
      <c r="D102" s="333">
        <f>+'8.คำนวณ'!Z66</f>
        <v>70.476393857101669</v>
      </c>
      <c r="E102" s="333">
        <f>+'8.คำนวณ'!AA66</f>
        <v>1413.2125870288446</v>
      </c>
      <c r="F102" s="333">
        <f>+'8.คำนวณ'!AB66</f>
        <v>675.27675751379172</v>
      </c>
      <c r="G102" s="333">
        <f>+'8.คำนวณ'!AC66</f>
        <v>508.67827692102077</v>
      </c>
      <c r="H102" s="333">
        <f>+'8.คำนวณ'!AD66</f>
        <v>675.61683949175642</v>
      </c>
      <c r="I102" s="333">
        <f>+'8.คำนวณ'!AE66</f>
        <v>653.8583901838623</v>
      </c>
      <c r="J102" s="333">
        <f>+'8.คำนวณ'!AF66</f>
        <v>628.29724455934627</v>
      </c>
      <c r="K102" s="333">
        <f>+'8.คำนวณ'!AG66</f>
        <v>374.22462705389893</v>
      </c>
      <c r="L102" s="333">
        <f>+'8.คำนวณ'!AH66</f>
        <v>11.715564881947707</v>
      </c>
      <c r="M102" s="333">
        <f>+'8.คำนวณ'!AI66</f>
        <v>502.8475340470668</v>
      </c>
      <c r="N102" s="14" t="str">
        <f t="shared" si="208"/>
        <v>บ้านม่วง,รพช.</v>
      </c>
      <c r="O102" s="50">
        <f t="shared" ref="O102:Y102" si="220">+(C102-C104)*100/C104</f>
        <v>-5.5102441500387496</v>
      </c>
      <c r="P102" s="50">
        <f t="shared" si="220"/>
        <v>28.319645485693524</v>
      </c>
      <c r="Q102" s="50">
        <f t="shared" si="220"/>
        <v>-14.441982913878572</v>
      </c>
      <c r="R102" s="50">
        <f t="shared" si="220"/>
        <v>-7.9395977254231971</v>
      </c>
      <c r="S102" s="50">
        <f t="shared" si="220"/>
        <v>9.1376637058753385</v>
      </c>
      <c r="T102" s="50">
        <f t="shared" si="220"/>
        <v>11.149601413103014</v>
      </c>
      <c r="U102" s="50">
        <f t="shared" si="220"/>
        <v>-27.79613456509961</v>
      </c>
      <c r="V102" s="50">
        <f t="shared" si="220"/>
        <v>46.731870453948503</v>
      </c>
      <c r="W102" s="50">
        <f t="shared" si="220"/>
        <v>0.8755163305609337</v>
      </c>
      <c r="X102" s="50">
        <f t="shared" si="220"/>
        <v>-84.722370798758021</v>
      </c>
      <c r="Y102" s="50">
        <f t="shared" si="220"/>
        <v>-4.2088790019424742</v>
      </c>
      <c r="Z102" s="14" t="str">
        <f t="shared" si="210"/>
        <v>บ้านม่วง,รพช.</v>
      </c>
      <c r="AA102" s="15">
        <f t="shared" si="211"/>
        <v>-5.5102441500387497E-2</v>
      </c>
      <c r="AB102" s="15">
        <f t="shared" si="211"/>
        <v>0.28319645485693523</v>
      </c>
      <c r="AC102" s="15">
        <f t="shared" si="211"/>
        <v>-0.14441982913878573</v>
      </c>
      <c r="AD102" s="15">
        <f t="shared" si="211"/>
        <v>-7.9395977254231975E-2</v>
      </c>
      <c r="AE102" s="15">
        <f t="shared" si="211"/>
        <v>9.1376637058753388E-2</v>
      </c>
      <c r="AF102" s="15">
        <f t="shared" si="211"/>
        <v>0.11149601413103014</v>
      </c>
      <c r="AG102" s="15">
        <f t="shared" si="211"/>
        <v>-0.27796134565099612</v>
      </c>
      <c r="AH102" s="15">
        <f t="shared" si="211"/>
        <v>0.46731870453948504</v>
      </c>
      <c r="AI102" s="15">
        <f t="shared" si="211"/>
        <v>8.7551633056093363E-3</v>
      </c>
      <c r="AJ102" s="15">
        <f t="shared" si="211"/>
        <v>-0.84722370798758018</v>
      </c>
      <c r="AK102" s="15">
        <f t="shared" si="211"/>
        <v>-4.2088790019424741E-2</v>
      </c>
      <c r="AL102" s="14" t="str">
        <f t="shared" si="212"/>
        <v>บ้านม่วง,รพช.</v>
      </c>
      <c r="AM102" s="16" t="str">
        <f>+IF(AND(C102&lt;C106),"OK","Not OK")</f>
        <v>OK</v>
      </c>
      <c r="AN102" s="16" t="str">
        <f t="shared" ref="AN102:AW102" si="221">+IF(AND(D102&lt;D106),"OK","Not OK")</f>
        <v>Not OK</v>
      </c>
      <c r="AO102" s="16" t="str">
        <f t="shared" si="221"/>
        <v>OK</v>
      </c>
      <c r="AP102" s="16" t="str">
        <f t="shared" si="221"/>
        <v>OK</v>
      </c>
      <c r="AQ102" s="16" t="str">
        <f t="shared" si="221"/>
        <v>OK</v>
      </c>
      <c r="AR102" s="16" t="str">
        <f t="shared" si="221"/>
        <v>OK</v>
      </c>
      <c r="AS102" s="16" t="str">
        <f t="shared" si="221"/>
        <v>OK</v>
      </c>
      <c r="AT102" s="16" t="str">
        <f t="shared" si="221"/>
        <v>OK</v>
      </c>
      <c r="AU102" s="16" t="str">
        <f t="shared" si="221"/>
        <v>OK</v>
      </c>
      <c r="AV102" s="16" t="str">
        <f t="shared" si="221"/>
        <v>OK</v>
      </c>
      <c r="AW102" s="16" t="str">
        <f t="shared" si="221"/>
        <v>OK</v>
      </c>
    </row>
    <row r="103" spans="1:49" ht="13.5" customHeight="1">
      <c r="A103" s="297" t="str">
        <f>+'8.คำนวณ'!E67</f>
        <v>เลย</v>
      </c>
      <c r="B103" s="14" t="str">
        <f>+'8.คำนวณ'!G67</f>
        <v>สมเด็จพระยุพราชด่านซ้าย,รพช.</v>
      </c>
      <c r="C103" s="333">
        <f>+'8.คำนวณ'!Y67</f>
        <v>9078.1041395335687</v>
      </c>
      <c r="D103" s="333">
        <f>+'8.คำนวณ'!Z67</f>
        <v>42.125817027171372</v>
      </c>
      <c r="E103" s="333">
        <f>+'8.คำนวณ'!AA67</f>
        <v>2100.7803198528895</v>
      </c>
      <c r="F103" s="333">
        <f>+'8.คำนวณ'!AB67</f>
        <v>663.5387609998204</v>
      </c>
      <c r="G103" s="333">
        <f>+'8.คำนวณ'!AC67</f>
        <v>338.73856999575742</v>
      </c>
      <c r="H103" s="333">
        <f>+'8.คำนวณ'!AD67</f>
        <v>504.68646268625224</v>
      </c>
      <c r="I103" s="333">
        <f>+'8.คำนวณ'!AE67</f>
        <v>196.90224577452886</v>
      </c>
      <c r="J103" s="333">
        <f>+'8.คำนวณ'!AF67</f>
        <v>964.96282255529627</v>
      </c>
      <c r="K103" s="333">
        <f>+'8.คำนวณ'!AG67</f>
        <v>274.14411922958368</v>
      </c>
      <c r="L103" s="333">
        <f>+'8.คำนวณ'!AH67</f>
        <v>343.85941241652853</v>
      </c>
      <c r="M103" s="333">
        <f>+'8.คำนวณ'!AI67</f>
        <v>345.80140104719953</v>
      </c>
      <c r="N103" s="14" t="str">
        <f t="shared" si="208"/>
        <v>สมเด็จพระยุพราชด่านซ้าย,รพช.</v>
      </c>
      <c r="O103" s="50">
        <f t="shared" ref="O103:Y103" si="222">+(C103-C104)*100/C104</f>
        <v>12.072582836188467</v>
      </c>
      <c r="P103" s="50">
        <f t="shared" si="222"/>
        <v>-23.299567261029473</v>
      </c>
      <c r="Q103" s="50">
        <f t="shared" si="222"/>
        <v>27.184402509494898</v>
      </c>
      <c r="R103" s="50">
        <f t="shared" si="222"/>
        <v>-9.5398374329948137</v>
      </c>
      <c r="S103" s="50">
        <f t="shared" si="222"/>
        <v>-27.323147431856913</v>
      </c>
      <c r="T103" s="50">
        <f t="shared" si="222"/>
        <v>-16.971135283773105</v>
      </c>
      <c r="U103" s="50">
        <f t="shared" si="222"/>
        <v>-78.256601932207417</v>
      </c>
      <c r="V103" s="50">
        <f t="shared" si="222"/>
        <v>125.35639157762718</v>
      </c>
      <c r="W103" s="50">
        <f t="shared" si="222"/>
        <v>-26.102058557765382</v>
      </c>
      <c r="X103" s="50">
        <f t="shared" si="222"/>
        <v>348.40830580448221</v>
      </c>
      <c r="Y103" s="50">
        <f t="shared" si="222"/>
        <v>-34.12575063774775</v>
      </c>
      <c r="Z103" s="14" t="str">
        <f t="shared" si="210"/>
        <v>สมเด็จพระยุพราชด่านซ้าย,รพช.</v>
      </c>
      <c r="AA103" s="15">
        <f t="shared" si="211"/>
        <v>0.12072582836188467</v>
      </c>
      <c r="AB103" s="15">
        <f t="shared" si="211"/>
        <v>-0.23299567261029475</v>
      </c>
      <c r="AC103" s="15">
        <f t="shared" si="211"/>
        <v>0.27184402509494898</v>
      </c>
      <c r="AD103" s="15">
        <f t="shared" si="211"/>
        <v>-9.5398374329948132E-2</v>
      </c>
      <c r="AE103" s="15">
        <f t="shared" si="211"/>
        <v>-0.27323147431856915</v>
      </c>
      <c r="AF103" s="15">
        <f t="shared" si="211"/>
        <v>-0.16971135283773106</v>
      </c>
      <c r="AG103" s="15">
        <f t="shared" si="211"/>
        <v>-0.78256601932207415</v>
      </c>
      <c r="AH103" s="15">
        <f t="shared" si="211"/>
        <v>1.2535639157762717</v>
      </c>
      <c r="AI103" s="15">
        <f t="shared" si="211"/>
        <v>-0.26102058557765384</v>
      </c>
      <c r="AJ103" s="15">
        <f t="shared" si="211"/>
        <v>3.4840830580448223</v>
      </c>
      <c r="AK103" s="15">
        <f t="shared" si="211"/>
        <v>-0.34125750637747748</v>
      </c>
      <c r="AL103" s="14" t="str">
        <f t="shared" si="212"/>
        <v>สมเด็จพระยุพราชด่านซ้าย,รพช.</v>
      </c>
      <c r="AM103" s="16" t="str">
        <f>+IF(AND(C103&lt;C106),"OK","Not OK")</f>
        <v>OK</v>
      </c>
      <c r="AN103" s="16" t="str">
        <f t="shared" ref="AN103:AW103" si="223">+IF(AND(D103&lt;D106),"OK","Not OK")</f>
        <v>OK</v>
      </c>
      <c r="AO103" s="16" t="str">
        <f t="shared" si="223"/>
        <v>Not OK</v>
      </c>
      <c r="AP103" s="16" t="str">
        <f t="shared" si="223"/>
        <v>OK</v>
      </c>
      <c r="AQ103" s="16" t="str">
        <f t="shared" si="223"/>
        <v>OK</v>
      </c>
      <c r="AR103" s="16" t="str">
        <f t="shared" si="223"/>
        <v>OK</v>
      </c>
      <c r="AS103" s="16" t="str">
        <f t="shared" si="223"/>
        <v>OK</v>
      </c>
      <c r="AT103" s="16" t="str">
        <f t="shared" si="223"/>
        <v>Not OK</v>
      </c>
      <c r="AU103" s="16" t="str">
        <f t="shared" si="223"/>
        <v>OK</v>
      </c>
      <c r="AV103" s="16" t="str">
        <f t="shared" si="223"/>
        <v>Not OK</v>
      </c>
      <c r="AW103" s="16" t="str">
        <f t="shared" si="223"/>
        <v>OK</v>
      </c>
    </row>
    <row r="104" spans="1:49" ht="13.5" customHeight="1">
      <c r="B104" s="18" t="s">
        <v>144</v>
      </c>
      <c r="C104" s="19">
        <f>AVERAGE(C98:C103)</f>
        <v>8100.2007001147031</v>
      </c>
      <c r="D104" s="19">
        <f t="shared" ref="D104:M104" si="224">AVERAGE(D98:D103)</f>
        <v>54.922528495419783</v>
      </c>
      <c r="E104" s="19">
        <f t="shared" si="224"/>
        <v>1651.7593969087968</v>
      </c>
      <c r="F104" s="19">
        <f t="shared" si="224"/>
        <v>733.51488895272257</v>
      </c>
      <c r="G104" s="19">
        <f t="shared" si="224"/>
        <v>466.08866238139609</v>
      </c>
      <c r="H104" s="19">
        <f t="shared" si="224"/>
        <v>607.84459044592711</v>
      </c>
      <c r="I104" s="19">
        <f t="shared" si="224"/>
        <v>905.57255660140038</v>
      </c>
      <c r="J104" s="19">
        <f t="shared" si="224"/>
        <v>428.19412211918615</v>
      </c>
      <c r="K104" s="19">
        <f t="shared" si="224"/>
        <v>370.97666576257711</v>
      </c>
      <c r="L104" s="19">
        <f t="shared" si="224"/>
        <v>76.684443166059523</v>
      </c>
      <c r="M104" s="19">
        <f t="shared" si="224"/>
        <v>524.94169481246979</v>
      </c>
      <c r="V104" s="49"/>
      <c r="W104" s="49"/>
      <c r="X104" s="49"/>
      <c r="Y104" s="49"/>
    </row>
    <row r="105" spans="1:49" ht="13.5" customHeight="1">
      <c r="B105" s="20" t="s">
        <v>268</v>
      </c>
      <c r="C105" s="311">
        <f>STDEV(C98:C103)</f>
        <v>1023.2046023675197</v>
      </c>
      <c r="D105" s="311">
        <f t="shared" ref="D105:M105" si="225">STDEV(D98:D103)</f>
        <v>10.007141810957089</v>
      </c>
      <c r="E105" s="311">
        <f t="shared" si="225"/>
        <v>382.21216437534088</v>
      </c>
      <c r="F105" s="311">
        <f t="shared" si="225"/>
        <v>107.81597918159319</v>
      </c>
      <c r="G105" s="311">
        <f t="shared" si="225"/>
        <v>93.741425161326248</v>
      </c>
      <c r="H105" s="311">
        <f t="shared" si="225"/>
        <v>75.698946080584591</v>
      </c>
      <c r="I105" s="311">
        <f t="shared" si="225"/>
        <v>711.26490587726892</v>
      </c>
      <c r="J105" s="311">
        <f t="shared" si="225"/>
        <v>317.02084046785467</v>
      </c>
      <c r="K105" s="311">
        <f t="shared" si="225"/>
        <v>87.294455117941794</v>
      </c>
      <c r="L105" s="311">
        <f t="shared" si="225"/>
        <v>131.87934632732271</v>
      </c>
      <c r="M105" s="311">
        <f t="shared" si="225"/>
        <v>350.38396238710703</v>
      </c>
      <c r="V105" s="184"/>
      <c r="W105" s="184"/>
      <c r="X105" s="184"/>
      <c r="Y105" s="184"/>
    </row>
    <row r="106" spans="1:49" ht="13.5" customHeight="1">
      <c r="B106" s="20" t="s">
        <v>269</v>
      </c>
      <c r="C106" s="311">
        <f>+C104+C105</f>
        <v>9123.4053024822224</v>
      </c>
      <c r="D106" s="311">
        <f t="shared" ref="D106:M106" si="226">+D104+D105</f>
        <v>64.929670306376877</v>
      </c>
      <c r="E106" s="311">
        <f t="shared" si="226"/>
        <v>2033.9715612841378</v>
      </c>
      <c r="F106" s="311">
        <f t="shared" si="226"/>
        <v>841.33086813431578</v>
      </c>
      <c r="G106" s="311">
        <f t="shared" si="226"/>
        <v>559.83008754272237</v>
      </c>
      <c r="H106" s="311">
        <f t="shared" si="226"/>
        <v>683.54353652651173</v>
      </c>
      <c r="I106" s="311">
        <f t="shared" si="226"/>
        <v>1616.8374624786693</v>
      </c>
      <c r="J106" s="311">
        <f t="shared" si="226"/>
        <v>745.21496258704087</v>
      </c>
      <c r="K106" s="311">
        <f t="shared" si="226"/>
        <v>458.27112088051888</v>
      </c>
      <c r="L106" s="311">
        <f t="shared" si="226"/>
        <v>208.56378949338222</v>
      </c>
      <c r="M106" s="311">
        <f t="shared" si="226"/>
        <v>875.32565719957688</v>
      </c>
      <c r="V106" s="184"/>
      <c r="W106" s="184"/>
      <c r="X106" s="184"/>
      <c r="Y106" s="184"/>
    </row>
    <row r="107" spans="1:49" ht="13.5" customHeight="1">
      <c r="B107" s="390" t="s">
        <v>153</v>
      </c>
      <c r="C107" s="402" t="s">
        <v>248</v>
      </c>
      <c r="D107" s="403"/>
      <c r="E107" s="403"/>
      <c r="F107" s="403"/>
      <c r="G107" s="403"/>
      <c r="H107" s="403"/>
      <c r="I107" s="403"/>
      <c r="J107" s="403"/>
      <c r="K107" s="403"/>
      <c r="L107" s="403"/>
      <c r="M107" s="404"/>
      <c r="N107" s="390" t="s">
        <v>153</v>
      </c>
      <c r="O107" s="402" t="s">
        <v>731</v>
      </c>
      <c r="P107" s="403"/>
      <c r="Q107" s="403"/>
      <c r="R107" s="403"/>
      <c r="S107" s="403"/>
      <c r="T107" s="403"/>
      <c r="U107" s="403"/>
      <c r="V107" s="403"/>
      <c r="W107" s="403"/>
      <c r="X107" s="403"/>
      <c r="Y107" s="404"/>
      <c r="Z107" s="390" t="s">
        <v>153</v>
      </c>
      <c r="AA107" s="402" t="s">
        <v>731</v>
      </c>
      <c r="AB107" s="403"/>
      <c r="AC107" s="403"/>
      <c r="AD107" s="403"/>
      <c r="AE107" s="403"/>
      <c r="AF107" s="403"/>
      <c r="AG107" s="403"/>
      <c r="AH107" s="403"/>
      <c r="AI107" s="403"/>
      <c r="AJ107" s="403"/>
      <c r="AK107" s="404"/>
      <c r="AL107" s="390" t="s">
        <v>153</v>
      </c>
      <c r="AM107" s="402" t="s">
        <v>732</v>
      </c>
      <c r="AN107" s="403"/>
      <c r="AO107" s="403"/>
      <c r="AP107" s="403"/>
      <c r="AQ107" s="403"/>
      <c r="AR107" s="403"/>
      <c r="AS107" s="403"/>
      <c r="AT107" s="403"/>
      <c r="AU107" s="403"/>
      <c r="AV107" s="403"/>
      <c r="AW107" s="404"/>
    </row>
    <row r="108" spans="1:49" ht="13.5" customHeight="1">
      <c r="B108" s="390"/>
      <c r="C108" s="38" t="s">
        <v>5</v>
      </c>
      <c r="D108" s="38" t="s">
        <v>8</v>
      </c>
      <c r="E108" s="38" t="s">
        <v>11</v>
      </c>
      <c r="F108" s="38" t="s">
        <v>17</v>
      </c>
      <c r="G108" s="38" t="s">
        <v>20</v>
      </c>
      <c r="H108" s="38" t="s">
        <v>23</v>
      </c>
      <c r="I108" s="38" t="s">
        <v>26</v>
      </c>
      <c r="J108" s="38" t="s">
        <v>29</v>
      </c>
      <c r="K108" s="38" t="s">
        <v>32</v>
      </c>
      <c r="L108" s="38" t="s">
        <v>35</v>
      </c>
      <c r="M108" s="38" t="s">
        <v>38</v>
      </c>
      <c r="N108" s="390"/>
      <c r="O108" s="38" t="s">
        <v>5</v>
      </c>
      <c r="P108" s="38" t="s">
        <v>8</v>
      </c>
      <c r="Q108" s="38" t="s">
        <v>11</v>
      </c>
      <c r="R108" s="38" t="s">
        <v>17</v>
      </c>
      <c r="S108" s="38" t="s">
        <v>20</v>
      </c>
      <c r="T108" s="38" t="s">
        <v>23</v>
      </c>
      <c r="U108" s="38" t="s">
        <v>26</v>
      </c>
      <c r="V108" s="38" t="s">
        <v>29</v>
      </c>
      <c r="W108" s="38" t="s">
        <v>32</v>
      </c>
      <c r="X108" s="38" t="s">
        <v>35</v>
      </c>
      <c r="Y108" s="38" t="s">
        <v>38</v>
      </c>
      <c r="Z108" s="390"/>
      <c r="AA108" s="38" t="s">
        <v>5</v>
      </c>
      <c r="AB108" s="38" t="s">
        <v>8</v>
      </c>
      <c r="AC108" s="38" t="s">
        <v>11</v>
      </c>
      <c r="AD108" s="38" t="s">
        <v>17</v>
      </c>
      <c r="AE108" s="38" t="s">
        <v>20</v>
      </c>
      <c r="AF108" s="38" t="s">
        <v>23</v>
      </c>
      <c r="AG108" s="38" t="s">
        <v>26</v>
      </c>
      <c r="AH108" s="38" t="s">
        <v>29</v>
      </c>
      <c r="AI108" s="38" t="s">
        <v>32</v>
      </c>
      <c r="AJ108" s="38" t="s">
        <v>35</v>
      </c>
      <c r="AK108" s="38" t="s">
        <v>38</v>
      </c>
      <c r="AL108" s="390"/>
      <c r="AM108" s="12" t="s">
        <v>5</v>
      </c>
      <c r="AN108" s="13" t="s">
        <v>8</v>
      </c>
      <c r="AO108" s="12" t="s">
        <v>11</v>
      </c>
      <c r="AP108" s="12" t="s">
        <v>17</v>
      </c>
      <c r="AQ108" s="12" t="s">
        <v>20</v>
      </c>
      <c r="AR108" s="12" t="s">
        <v>23</v>
      </c>
      <c r="AS108" s="12" t="s">
        <v>26</v>
      </c>
      <c r="AT108" s="38" t="s">
        <v>29</v>
      </c>
      <c r="AU108" s="38" t="s">
        <v>32</v>
      </c>
      <c r="AV108" s="38" t="s">
        <v>35</v>
      </c>
      <c r="AW108" s="38" t="s">
        <v>38</v>
      </c>
    </row>
    <row r="109" spans="1:49" ht="13.5" customHeight="1">
      <c r="A109" s="297" t="str">
        <f>+'8.คำนวณ'!E68</f>
        <v>หนองบัวลำภู</v>
      </c>
      <c r="B109" s="14" t="str">
        <f>+'8.คำนวณ'!G68</f>
        <v>ศรีบุญเรือง,รพช.</v>
      </c>
      <c r="C109" s="330">
        <f>+'8.คำนวณ'!Y68</f>
        <v>8746.5567373295307</v>
      </c>
      <c r="D109" s="330">
        <f>+'8.คำนวณ'!Z68</f>
        <v>54.648777996139039</v>
      </c>
      <c r="E109" s="330">
        <f>+'8.คำนวณ'!AA68</f>
        <v>2079.7737914069462</v>
      </c>
      <c r="F109" s="330">
        <f>+'8.คำนวณ'!AB68</f>
        <v>1164.9626627252358</v>
      </c>
      <c r="G109" s="330">
        <f>+'8.คำนวณ'!AC68</f>
        <v>793.70904285913377</v>
      </c>
      <c r="H109" s="330">
        <f>+'8.คำนวณ'!AD68</f>
        <v>675.36266299513863</v>
      </c>
      <c r="I109" s="330">
        <f>+'8.คำนวณ'!AE68</f>
        <v>643.43492520689165</v>
      </c>
      <c r="J109" s="330">
        <f>+'8.คำนวณ'!AF68</f>
        <v>534.30302085401843</v>
      </c>
      <c r="K109" s="330">
        <f>+'8.คำนวณ'!AG68</f>
        <v>380.64242574878153</v>
      </c>
      <c r="L109" s="330">
        <f>+'8.คำนวณ'!AH68</f>
        <v>86.516369242119808</v>
      </c>
      <c r="M109" s="330">
        <f>+'8.คำนวณ'!AI68</f>
        <v>65.526080909071538</v>
      </c>
      <c r="N109" s="14" t="str">
        <f>+B109</f>
        <v>ศรีบุญเรือง,รพช.</v>
      </c>
      <c r="O109" s="50">
        <f>+(C109-C114)*100/C114</f>
        <v>6.0694835998852197</v>
      </c>
      <c r="P109" s="50">
        <f t="shared" ref="P109:Y109" si="227">+(D109-D114)*100/D114</f>
        <v>-18.327364991286604</v>
      </c>
      <c r="Q109" s="50">
        <f t="shared" si="227"/>
        <v>13.047801357270885</v>
      </c>
      <c r="R109" s="50">
        <f t="shared" si="227"/>
        <v>33.18730117384041</v>
      </c>
      <c r="S109" s="50">
        <f t="shared" si="227"/>
        <v>46.410468321133699</v>
      </c>
      <c r="T109" s="50">
        <f t="shared" si="227"/>
        <v>2.1956998839308284</v>
      </c>
      <c r="U109" s="50">
        <f t="shared" si="227"/>
        <v>-35.949180044110832</v>
      </c>
      <c r="V109" s="50">
        <f t="shared" si="227"/>
        <v>18.809723394881225</v>
      </c>
      <c r="W109" s="50">
        <f t="shared" si="227"/>
        <v>-1.0123066057127281</v>
      </c>
      <c r="X109" s="50">
        <f t="shared" si="227"/>
        <v>196.4607010861933</v>
      </c>
      <c r="Y109" s="50">
        <f t="shared" si="227"/>
        <v>-79.113754698095477</v>
      </c>
      <c r="Z109" s="14" t="str">
        <f>+N109</f>
        <v>ศรีบุญเรือง,รพช.</v>
      </c>
      <c r="AA109" s="15">
        <f t="shared" ref="AA109:AK113" si="228">+O109/100</f>
        <v>6.0694835998852198E-2</v>
      </c>
      <c r="AB109" s="15">
        <f t="shared" si="228"/>
        <v>-0.18327364991286604</v>
      </c>
      <c r="AC109" s="15">
        <f t="shared" si="228"/>
        <v>0.13047801357270886</v>
      </c>
      <c r="AD109" s="15">
        <f t="shared" si="228"/>
        <v>0.33187301173840411</v>
      </c>
      <c r="AE109" s="15">
        <f t="shared" si="228"/>
        <v>0.46410468321133697</v>
      </c>
      <c r="AF109" s="15">
        <f t="shared" si="228"/>
        <v>2.1956998839308284E-2</v>
      </c>
      <c r="AG109" s="15">
        <f t="shared" si="228"/>
        <v>-0.35949180044110834</v>
      </c>
      <c r="AH109" s="15">
        <f t="shared" si="228"/>
        <v>0.18809723394881225</v>
      </c>
      <c r="AI109" s="15">
        <f t="shared" si="228"/>
        <v>-1.0123066057127282E-2</v>
      </c>
      <c r="AJ109" s="15">
        <f t="shared" si="228"/>
        <v>1.9646070108619329</v>
      </c>
      <c r="AK109" s="15">
        <f t="shared" si="228"/>
        <v>-0.79113754698095473</v>
      </c>
      <c r="AL109" s="14" t="str">
        <f>+Z109</f>
        <v>ศรีบุญเรือง,รพช.</v>
      </c>
      <c r="AM109" s="16" t="str">
        <f>+IF(AND(C109&lt;C116),"OK","Not OK")</f>
        <v>OK</v>
      </c>
      <c r="AN109" s="16" t="str">
        <f t="shared" ref="AN109:AW109" si="229">+IF(AND(D109&lt;D116),"OK","Not OK")</f>
        <v>OK</v>
      </c>
      <c r="AO109" s="16" t="str">
        <f t="shared" si="229"/>
        <v>OK</v>
      </c>
      <c r="AP109" s="16" t="str">
        <f t="shared" si="229"/>
        <v>Not OK</v>
      </c>
      <c r="AQ109" s="16" t="str">
        <f t="shared" si="229"/>
        <v>Not OK</v>
      </c>
      <c r="AR109" s="16" t="str">
        <f t="shared" si="229"/>
        <v>OK</v>
      </c>
      <c r="AS109" s="16" t="str">
        <f t="shared" si="229"/>
        <v>OK</v>
      </c>
      <c r="AT109" s="16" t="str">
        <f t="shared" si="229"/>
        <v>OK</v>
      </c>
      <c r="AU109" s="16" t="str">
        <f t="shared" si="229"/>
        <v>OK</v>
      </c>
      <c r="AV109" s="16" t="str">
        <f t="shared" si="229"/>
        <v>Not OK</v>
      </c>
      <c r="AW109" s="16" t="str">
        <f t="shared" si="229"/>
        <v>OK</v>
      </c>
    </row>
    <row r="110" spans="1:49" ht="13.5" customHeight="1">
      <c r="A110" s="297" t="str">
        <f>+'8.คำนวณ'!E69</f>
        <v>บึงกาฬ</v>
      </c>
      <c r="B110" s="14" t="str">
        <f>+'8.คำนวณ'!G69</f>
        <v>เซกา,รพช.</v>
      </c>
      <c r="C110" s="330">
        <f>+'8.คำนวณ'!Y69</f>
        <v>9009.0280499703131</v>
      </c>
      <c r="D110" s="330">
        <f>+'8.คำนวณ'!Z69</f>
        <v>45.141917231172229</v>
      </c>
      <c r="E110" s="330">
        <f>+'8.คำนวณ'!AA69</f>
        <v>2504.3795913461954</v>
      </c>
      <c r="F110" s="330">
        <f>+'8.คำนวณ'!AB69</f>
        <v>953.48796507840973</v>
      </c>
      <c r="G110" s="330">
        <f>+'8.คำนวณ'!AC69</f>
        <v>279.77532156832285</v>
      </c>
      <c r="H110" s="330">
        <f>+'8.คำนวณ'!AD69</f>
        <v>721.68989765092397</v>
      </c>
      <c r="I110" s="330">
        <f>+'8.คำนวณ'!AE69</f>
        <v>685.52922235712981</v>
      </c>
      <c r="J110" s="330">
        <f>+'8.คำนวณ'!AF69</f>
        <v>528.65889171425522</v>
      </c>
      <c r="K110" s="330">
        <f>+'8.คำนวณ'!AG69</f>
        <v>382.52774763977158</v>
      </c>
      <c r="L110" s="330">
        <f>+'8.คำนวณ'!AH69</f>
        <v>15.617358968985636</v>
      </c>
      <c r="M110" s="330">
        <f>+'8.คำนวณ'!AI69</f>
        <v>545.4564246009453</v>
      </c>
      <c r="N110" s="14" t="str">
        <f>+B110</f>
        <v>เซกา,รพช.</v>
      </c>
      <c r="O110" s="50">
        <f>+(C110-C114)*100/C114</f>
        <v>9.2524729095837781</v>
      </c>
      <c r="P110" s="50">
        <f t="shared" ref="P110:Y110" si="230">+(D110-D114)*100/D114</f>
        <v>-32.535374718249734</v>
      </c>
      <c r="Q110" s="50">
        <f t="shared" si="230"/>
        <v>36.127596056580622</v>
      </c>
      <c r="R110" s="50">
        <f t="shared" si="230"/>
        <v>9.0099218059509703</v>
      </c>
      <c r="S110" s="50">
        <f t="shared" si="230"/>
        <v>-48.391622567435199</v>
      </c>
      <c r="T110" s="50">
        <f t="shared" si="230"/>
        <v>9.2059248027003715</v>
      </c>
      <c r="U110" s="50">
        <f t="shared" si="230"/>
        <v>-31.758897325042287</v>
      </c>
      <c r="V110" s="50">
        <f t="shared" si="230"/>
        <v>17.554672617087718</v>
      </c>
      <c r="W110" s="50">
        <f t="shared" si="230"/>
        <v>-0.52202057170655292</v>
      </c>
      <c r="X110" s="50">
        <f t="shared" si="230"/>
        <v>-46.484888008844173</v>
      </c>
      <c r="Y110" s="50">
        <f t="shared" si="230"/>
        <v>73.862628859555826</v>
      </c>
      <c r="Z110" s="14" t="str">
        <f>+N110</f>
        <v>เซกา,รพช.</v>
      </c>
      <c r="AA110" s="15">
        <f t="shared" si="228"/>
        <v>9.2524729095837782E-2</v>
      </c>
      <c r="AB110" s="15">
        <f t="shared" si="228"/>
        <v>-0.32535374718249732</v>
      </c>
      <c r="AC110" s="15">
        <f t="shared" si="228"/>
        <v>0.36127596056580624</v>
      </c>
      <c r="AD110" s="15">
        <f t="shared" si="228"/>
        <v>9.0099218059509698E-2</v>
      </c>
      <c r="AE110" s="15">
        <f t="shared" si="228"/>
        <v>-0.483916225674352</v>
      </c>
      <c r="AF110" s="15">
        <f t="shared" si="228"/>
        <v>9.2059248027003715E-2</v>
      </c>
      <c r="AG110" s="15">
        <f t="shared" si="228"/>
        <v>-0.3175889732504229</v>
      </c>
      <c r="AH110" s="15">
        <f t="shared" si="228"/>
        <v>0.17554672617087719</v>
      </c>
      <c r="AI110" s="15">
        <f t="shared" si="228"/>
        <v>-5.2202057170655288E-3</v>
      </c>
      <c r="AJ110" s="15">
        <f t="shared" si="228"/>
        <v>-0.46484888008844172</v>
      </c>
      <c r="AK110" s="15">
        <f t="shared" si="228"/>
        <v>0.73862628859555823</v>
      </c>
      <c r="AL110" s="14" t="str">
        <f>+Z110</f>
        <v>เซกา,รพช.</v>
      </c>
      <c r="AM110" s="16" t="str">
        <f>+IF(AND(C110&lt;C116),"OK","Not OK")</f>
        <v>Not OK</v>
      </c>
      <c r="AN110" s="16" t="str">
        <f t="shared" ref="AN110:AW110" si="231">+IF(AND(D110&lt;D116),"OK","Not OK")</f>
        <v>OK</v>
      </c>
      <c r="AO110" s="16" t="str">
        <f t="shared" si="231"/>
        <v>Not OK</v>
      </c>
      <c r="AP110" s="16" t="str">
        <f t="shared" si="231"/>
        <v>OK</v>
      </c>
      <c r="AQ110" s="16" t="str">
        <f t="shared" si="231"/>
        <v>OK</v>
      </c>
      <c r="AR110" s="16" t="str">
        <f t="shared" si="231"/>
        <v>OK</v>
      </c>
      <c r="AS110" s="16" t="str">
        <f t="shared" si="231"/>
        <v>OK</v>
      </c>
      <c r="AT110" s="16" t="str">
        <f t="shared" si="231"/>
        <v>OK</v>
      </c>
      <c r="AU110" s="16" t="str">
        <f t="shared" si="231"/>
        <v>OK</v>
      </c>
      <c r="AV110" s="16" t="str">
        <f t="shared" si="231"/>
        <v>OK</v>
      </c>
      <c r="AW110" s="16" t="str">
        <f t="shared" si="231"/>
        <v>OK</v>
      </c>
    </row>
    <row r="111" spans="1:49" ht="13.5" customHeight="1">
      <c r="A111" s="297" t="str">
        <f>+'8.คำนวณ'!E70</f>
        <v>สกลนคร</v>
      </c>
      <c r="B111" s="14" t="str">
        <f>+'8.คำนวณ'!G70</f>
        <v>พังโคน,รพช.</v>
      </c>
      <c r="C111" s="330">
        <f>+'8.คำนวณ'!Y70</f>
        <v>7565.2281859007962</v>
      </c>
      <c r="D111" s="330">
        <f>+'8.คำนวณ'!Z70</f>
        <v>96.034884438630371</v>
      </c>
      <c r="E111" s="330">
        <f>+'8.คำนวณ'!AA70</f>
        <v>1152.7713030691125</v>
      </c>
      <c r="F111" s="330">
        <f>+'8.คำนวณ'!AB70</f>
        <v>754.96530760862686</v>
      </c>
      <c r="G111" s="330">
        <f>+'8.คำนวณ'!AC70</f>
        <v>513.97827412017466</v>
      </c>
      <c r="H111" s="330">
        <f>+'8.คำนวณ'!AD70</f>
        <v>547.10291960300526</v>
      </c>
      <c r="I111" s="330">
        <f>+'8.คำนวณ'!AE70</f>
        <v>299.02614201769268</v>
      </c>
      <c r="J111" s="330">
        <f>+'8.คำนวณ'!AF70</f>
        <v>502.20143574475338</v>
      </c>
      <c r="K111" s="330">
        <f>+'8.คำนวณ'!AG70</f>
        <v>333.54079453536411</v>
      </c>
      <c r="L111" s="330">
        <f>+'8.คำนวณ'!AH70</f>
        <v>23.509877333458068</v>
      </c>
      <c r="M111" s="330">
        <f>+'8.คำนวณ'!AI70</f>
        <v>73.019200149950066</v>
      </c>
      <c r="N111" s="14" t="str">
        <f>+B111</f>
        <v>พังโคน,รพช.</v>
      </c>
      <c r="O111" s="50">
        <f>+(C111-C114)*100/C114</f>
        <v>-8.2564863989218047</v>
      </c>
      <c r="P111" s="50">
        <f t="shared" ref="P111:Y111" si="232">+(D111-D114)*100/D114</f>
        <v>43.524198572461572</v>
      </c>
      <c r="Q111" s="50">
        <f t="shared" si="232"/>
        <v>-37.340175254559611</v>
      </c>
      <c r="R111" s="50">
        <f t="shared" si="232"/>
        <v>-13.686682828918212</v>
      </c>
      <c r="S111" s="50">
        <f t="shared" si="232"/>
        <v>-5.1896907338393845</v>
      </c>
      <c r="T111" s="50">
        <f t="shared" si="232"/>
        <v>-17.212530628490605</v>
      </c>
      <c r="U111" s="50">
        <f t="shared" si="232"/>
        <v>-70.23340071519911</v>
      </c>
      <c r="V111" s="50">
        <f t="shared" si="232"/>
        <v>11.671488538426859</v>
      </c>
      <c r="W111" s="50">
        <f t="shared" si="232"/>
        <v>-13.261287574538638</v>
      </c>
      <c r="X111" s="50">
        <f t="shared" si="232"/>
        <v>-19.440046111710686</v>
      </c>
      <c r="Y111" s="50">
        <f t="shared" si="232"/>
        <v>-76.725345008851534</v>
      </c>
      <c r="Z111" s="14" t="str">
        <f>+N111</f>
        <v>พังโคน,รพช.</v>
      </c>
      <c r="AA111" s="15">
        <f t="shared" si="228"/>
        <v>-8.2564863989218043E-2</v>
      </c>
      <c r="AB111" s="15">
        <f t="shared" si="228"/>
        <v>0.4352419857246157</v>
      </c>
      <c r="AC111" s="15">
        <f t="shared" si="228"/>
        <v>-0.3734017525455961</v>
      </c>
      <c r="AD111" s="15">
        <f t="shared" si="228"/>
        <v>-0.13686682828918212</v>
      </c>
      <c r="AE111" s="15">
        <f t="shared" si="228"/>
        <v>-5.1896907338393847E-2</v>
      </c>
      <c r="AF111" s="15">
        <f t="shared" si="228"/>
        <v>-0.17212530628490605</v>
      </c>
      <c r="AG111" s="15">
        <f t="shared" si="228"/>
        <v>-0.70233400715199112</v>
      </c>
      <c r="AH111" s="15">
        <f t="shared" si="228"/>
        <v>0.11671488538426859</v>
      </c>
      <c r="AI111" s="15">
        <f t="shared" si="228"/>
        <v>-0.13261287574538638</v>
      </c>
      <c r="AJ111" s="15">
        <f t="shared" si="228"/>
        <v>-0.19440046111710685</v>
      </c>
      <c r="AK111" s="15">
        <f t="shared" si="228"/>
        <v>-0.76725345008851531</v>
      </c>
      <c r="AL111" s="14" t="str">
        <f>+Z111</f>
        <v>พังโคน,รพช.</v>
      </c>
      <c r="AM111" s="16" t="str">
        <f>+IF(AND(C111&lt;C116),"OK","Not OK")</f>
        <v>OK</v>
      </c>
      <c r="AN111" s="16" t="str">
        <f t="shared" ref="AN111:AW111" si="233">+IF(AND(D111&lt;D116),"OK","Not OK")</f>
        <v>Not OK</v>
      </c>
      <c r="AO111" s="16" t="str">
        <f t="shared" si="233"/>
        <v>OK</v>
      </c>
      <c r="AP111" s="16" t="str">
        <f t="shared" si="233"/>
        <v>OK</v>
      </c>
      <c r="AQ111" s="16" t="str">
        <f t="shared" si="233"/>
        <v>OK</v>
      </c>
      <c r="AR111" s="16" t="str">
        <f t="shared" si="233"/>
        <v>OK</v>
      </c>
      <c r="AS111" s="16" t="str">
        <f t="shared" si="233"/>
        <v>OK</v>
      </c>
      <c r="AT111" s="16" t="str">
        <f t="shared" si="233"/>
        <v>OK</v>
      </c>
      <c r="AU111" s="16" t="str">
        <f t="shared" si="233"/>
        <v>OK</v>
      </c>
      <c r="AV111" s="16" t="str">
        <f t="shared" si="233"/>
        <v>OK</v>
      </c>
      <c r="AW111" s="16" t="str">
        <f t="shared" si="233"/>
        <v>OK</v>
      </c>
    </row>
    <row r="112" spans="1:49" ht="13.5" customHeight="1">
      <c r="A112" s="297" t="str">
        <f>+'8.คำนวณ'!E71</f>
        <v>สกลนคร</v>
      </c>
      <c r="B112" s="14" t="str">
        <f>+'8.คำนวณ'!G71</f>
        <v>อากาศอำนวย,รพช.</v>
      </c>
      <c r="C112" s="330">
        <f>+'8.คำนวณ'!Y71</f>
        <v>7970.5197036140753</v>
      </c>
      <c r="D112" s="330">
        <f>+'8.คำนวณ'!Z71</f>
        <v>67.158634211291712</v>
      </c>
      <c r="E112" s="330">
        <f>+'8.คำนวณ'!AA71</f>
        <v>1423.3656760024874</v>
      </c>
      <c r="F112" s="330">
        <f>+'8.คำนวณ'!AB71</f>
        <v>819.1281055017829</v>
      </c>
      <c r="G112" s="330">
        <f>+'8.คำนวณ'!AC71</f>
        <v>532.84324298677132</v>
      </c>
      <c r="H112" s="330">
        <f>+'8.คำนวณ'!AD71</f>
        <v>543.84755499940889</v>
      </c>
      <c r="I112" s="330">
        <f>+'8.คำนวณ'!AE71</f>
        <v>387.13080955385908</v>
      </c>
      <c r="J112" s="330">
        <f>+'8.คำนวณ'!AF71</f>
        <v>202.60328489706578</v>
      </c>
      <c r="K112" s="330">
        <f>+'8.คำนวณ'!AG71</f>
        <v>331.92196033133132</v>
      </c>
      <c r="L112" s="330">
        <f>+'8.คำนวณ'!AH71</f>
        <v>10.164397985352608</v>
      </c>
      <c r="M112" s="330">
        <f>+'8.คำนวณ'!AI71</f>
        <v>23.893169914619637</v>
      </c>
      <c r="N112" s="14" t="str">
        <f>+B112</f>
        <v>อากาศอำนวย,รพช.</v>
      </c>
      <c r="O112" s="50">
        <f>+(C112-C114)*100/C114</f>
        <v>-3.3415166248405686</v>
      </c>
      <c r="P112" s="50">
        <f t="shared" ref="P112:Y112" si="234">+(D112-D114)*100/D114</f>
        <v>0.36862343033617134</v>
      </c>
      <c r="Q112" s="50">
        <f t="shared" si="234"/>
        <v>-22.631797330884776</v>
      </c>
      <c r="R112" s="50">
        <f t="shared" si="234"/>
        <v>-6.3511087709815754</v>
      </c>
      <c r="S112" s="50">
        <f t="shared" si="234"/>
        <v>-1.7097896901615648</v>
      </c>
      <c r="T112" s="50">
        <f t="shared" si="234"/>
        <v>-17.705131540964057</v>
      </c>
      <c r="U112" s="50">
        <f t="shared" si="234"/>
        <v>-61.463009217072162</v>
      </c>
      <c r="V112" s="50">
        <f t="shared" si="234"/>
        <v>-54.948335873078634</v>
      </c>
      <c r="W112" s="50">
        <f t="shared" si="234"/>
        <v>-13.682272343984025</v>
      </c>
      <c r="X112" s="50">
        <f t="shared" si="234"/>
        <v>-65.170237964751507</v>
      </c>
      <c r="Y112" s="50">
        <f t="shared" si="234"/>
        <v>-92.384122460042576</v>
      </c>
      <c r="Z112" s="14" t="str">
        <f>+N112</f>
        <v>อากาศอำนวย,รพช.</v>
      </c>
      <c r="AA112" s="15">
        <f t="shared" si="228"/>
        <v>-3.3415166248405688E-2</v>
      </c>
      <c r="AB112" s="15">
        <f t="shared" si="228"/>
        <v>3.6862343033617134E-3</v>
      </c>
      <c r="AC112" s="15">
        <f t="shared" si="228"/>
        <v>-0.22631797330884776</v>
      </c>
      <c r="AD112" s="15">
        <f t="shared" si="228"/>
        <v>-6.3511087709815756E-2</v>
      </c>
      <c r="AE112" s="15">
        <f t="shared" si="228"/>
        <v>-1.7097896901615648E-2</v>
      </c>
      <c r="AF112" s="15">
        <f t="shared" si="228"/>
        <v>-0.17705131540964059</v>
      </c>
      <c r="AG112" s="15">
        <f t="shared" si="228"/>
        <v>-0.61463009217072162</v>
      </c>
      <c r="AH112" s="15">
        <f t="shared" si="228"/>
        <v>-0.54948335873078635</v>
      </c>
      <c r="AI112" s="15">
        <f t="shared" si="228"/>
        <v>-0.13682272343984025</v>
      </c>
      <c r="AJ112" s="15">
        <f t="shared" si="228"/>
        <v>-0.6517023796475151</v>
      </c>
      <c r="AK112" s="15">
        <f t="shared" si="228"/>
        <v>-0.92384122460042573</v>
      </c>
      <c r="AL112" s="14" t="str">
        <f>+Z112</f>
        <v>อากาศอำนวย,รพช.</v>
      </c>
      <c r="AM112" s="16" t="str">
        <f>+IF(AND(C112&lt;C116),"OK","Not OK")</f>
        <v>OK</v>
      </c>
      <c r="AN112" s="16" t="str">
        <f t="shared" ref="AN112:AW112" si="235">+IF(AND(D112&lt;D116),"OK","Not OK")</f>
        <v>OK</v>
      </c>
      <c r="AO112" s="16" t="str">
        <f t="shared" si="235"/>
        <v>OK</v>
      </c>
      <c r="AP112" s="16" t="str">
        <f t="shared" si="235"/>
        <v>OK</v>
      </c>
      <c r="AQ112" s="16" t="str">
        <f t="shared" si="235"/>
        <v>OK</v>
      </c>
      <c r="AR112" s="16" t="str">
        <f t="shared" si="235"/>
        <v>OK</v>
      </c>
      <c r="AS112" s="16" t="str">
        <f t="shared" si="235"/>
        <v>OK</v>
      </c>
      <c r="AT112" s="16" t="str">
        <f t="shared" si="235"/>
        <v>OK</v>
      </c>
      <c r="AU112" s="16" t="str">
        <f t="shared" si="235"/>
        <v>OK</v>
      </c>
      <c r="AV112" s="16" t="str">
        <f t="shared" si="235"/>
        <v>OK</v>
      </c>
      <c r="AW112" s="16" t="str">
        <f t="shared" si="235"/>
        <v>OK</v>
      </c>
    </row>
    <row r="113" spans="1:49" ht="13.5" customHeight="1">
      <c r="A113" s="297" t="str">
        <f>+'8.คำนวณ'!E72</f>
        <v>นครพนม</v>
      </c>
      <c r="B113" s="14" t="str">
        <f>+'8.คำนวณ'!G72</f>
        <v>ศรีสงคราม,รพช.</v>
      </c>
      <c r="C113" s="330">
        <f>+'8.คำนวณ'!Y72</f>
        <v>7938.9837180649238</v>
      </c>
      <c r="D113" s="330">
        <f>+'8.คำนวณ'!Z72</f>
        <v>71.575690981405913</v>
      </c>
      <c r="E113" s="330">
        <f>+'8.คำนวณ'!AA72</f>
        <v>2038.3573183460928</v>
      </c>
      <c r="F113" s="330">
        <f>+'8.คำนวณ'!AB72</f>
        <v>680.8558720577098</v>
      </c>
      <c r="G113" s="330">
        <f>+'8.คำนวณ'!AC72</f>
        <v>590.25522779225025</v>
      </c>
      <c r="H113" s="330">
        <f>+'8.คำนวณ'!AD72</f>
        <v>816.25861060445311</v>
      </c>
      <c r="I113" s="330">
        <f>+'8.คำนวณ'!AE72</f>
        <v>3007.7258031368383</v>
      </c>
      <c r="J113" s="330">
        <f>+'8.คำนวณ'!AF72</f>
        <v>480.79941671742631</v>
      </c>
      <c r="K113" s="330">
        <f>+'8.คำนวณ'!AG72</f>
        <v>494.0425715799106</v>
      </c>
      <c r="L113" s="330">
        <f>+'8.คำนวณ'!AH72</f>
        <v>10.107406042305666</v>
      </c>
      <c r="M113" s="330">
        <f>+'8.คำนวณ'!AI72</f>
        <v>860.74706944500269</v>
      </c>
      <c r="N113" s="14" t="str">
        <f>+B113</f>
        <v>ศรีสงคราม,รพช.</v>
      </c>
      <c r="O113" s="50">
        <f t="shared" ref="O113:Y113" si="236">+(C113-C114)*100/C114</f>
        <v>-3.7239534857067143</v>
      </c>
      <c r="P113" s="50">
        <f t="shared" si="236"/>
        <v>6.9699177067386717</v>
      </c>
      <c r="Q113" s="50">
        <f t="shared" si="236"/>
        <v>10.796575171592895</v>
      </c>
      <c r="R113" s="50">
        <f t="shared" si="236"/>
        <v>-22.159431379891569</v>
      </c>
      <c r="S113" s="50">
        <f t="shared" si="236"/>
        <v>8.880634670302495</v>
      </c>
      <c r="T113" s="50">
        <f t="shared" si="236"/>
        <v>23.516037482823513</v>
      </c>
      <c r="U113" s="50">
        <f t="shared" si="236"/>
        <v>199.40448730142444</v>
      </c>
      <c r="V113" s="50">
        <f t="shared" si="236"/>
        <v>6.9124513226828626</v>
      </c>
      <c r="W113" s="50">
        <f t="shared" si="236"/>
        <v>28.477887095941931</v>
      </c>
      <c r="X113" s="50">
        <f t="shared" si="236"/>
        <v>-65.365529000886838</v>
      </c>
      <c r="Y113" s="50">
        <f t="shared" si="236"/>
        <v>174.3605933074337</v>
      </c>
      <c r="Z113" s="14" t="str">
        <f>+N113</f>
        <v>ศรีสงคราม,รพช.</v>
      </c>
      <c r="AA113" s="15">
        <f t="shared" si="228"/>
        <v>-3.7239534857067144E-2</v>
      </c>
      <c r="AB113" s="15">
        <f t="shared" si="228"/>
        <v>6.9699177067386722E-2</v>
      </c>
      <c r="AC113" s="15">
        <f t="shared" si="228"/>
        <v>0.10796575171592895</v>
      </c>
      <c r="AD113" s="15">
        <f t="shared" si="228"/>
        <v>-0.2215943137989157</v>
      </c>
      <c r="AE113" s="15">
        <f t="shared" si="228"/>
        <v>8.8806346703024952E-2</v>
      </c>
      <c r="AF113" s="15">
        <f t="shared" si="228"/>
        <v>0.23516037482823512</v>
      </c>
      <c r="AG113" s="15">
        <f t="shared" si="228"/>
        <v>1.9940448730142444</v>
      </c>
      <c r="AH113" s="15">
        <f t="shared" si="228"/>
        <v>6.9124513226828624E-2</v>
      </c>
      <c r="AI113" s="15">
        <f t="shared" si="228"/>
        <v>0.28477887095941928</v>
      </c>
      <c r="AJ113" s="15">
        <f t="shared" si="228"/>
        <v>-0.65365529000886835</v>
      </c>
      <c r="AK113" s="15">
        <f t="shared" si="228"/>
        <v>1.743605933074337</v>
      </c>
      <c r="AL113" s="14" t="str">
        <f>+Z113</f>
        <v>ศรีสงคราม,รพช.</v>
      </c>
      <c r="AM113" s="16" t="str">
        <f>+IF(AND(C113&lt;C116),"OK","Not OK")</f>
        <v>OK</v>
      </c>
      <c r="AN113" s="16" t="str">
        <f t="shared" ref="AN113:AW113" si="237">+IF(AND(D113&lt;D116),"OK","Not OK")</f>
        <v>OK</v>
      </c>
      <c r="AO113" s="16" t="str">
        <f t="shared" si="237"/>
        <v>OK</v>
      </c>
      <c r="AP113" s="16" t="str">
        <f t="shared" si="237"/>
        <v>OK</v>
      </c>
      <c r="AQ113" s="16" t="str">
        <f t="shared" si="237"/>
        <v>OK</v>
      </c>
      <c r="AR113" s="16" t="str">
        <f t="shared" si="237"/>
        <v>Not OK</v>
      </c>
      <c r="AS113" s="16" t="str">
        <f t="shared" si="237"/>
        <v>Not OK</v>
      </c>
      <c r="AT113" s="16" t="str">
        <f t="shared" si="237"/>
        <v>OK</v>
      </c>
      <c r="AU113" s="16" t="str">
        <f t="shared" si="237"/>
        <v>Not OK</v>
      </c>
      <c r="AV113" s="16" t="str">
        <f t="shared" si="237"/>
        <v>OK</v>
      </c>
      <c r="AW113" s="16" t="str">
        <f t="shared" si="237"/>
        <v>Not OK</v>
      </c>
    </row>
    <row r="114" spans="1:49" ht="13.5" customHeight="1">
      <c r="B114" s="18" t="s">
        <v>144</v>
      </c>
      <c r="C114" s="19">
        <f t="shared" ref="C114:M114" si="238">AVERAGE(C109:C113)</f>
        <v>8246.0632789759293</v>
      </c>
      <c r="D114" s="19">
        <f t="shared" si="238"/>
        <v>66.911980971727843</v>
      </c>
      <c r="E114" s="19">
        <f t="shared" si="238"/>
        <v>1839.7295360341668</v>
      </c>
      <c r="F114" s="19">
        <f t="shared" si="238"/>
        <v>874.67998259435296</v>
      </c>
      <c r="G114" s="19">
        <f t="shared" si="238"/>
        <v>542.11222186533053</v>
      </c>
      <c r="H114" s="19">
        <f t="shared" si="238"/>
        <v>660.8523291705859</v>
      </c>
      <c r="I114" s="19">
        <f t="shared" si="238"/>
        <v>1004.5693804544823</v>
      </c>
      <c r="J114" s="19">
        <f t="shared" si="238"/>
        <v>449.71320998550379</v>
      </c>
      <c r="K114" s="19">
        <f t="shared" si="238"/>
        <v>384.53509996703184</v>
      </c>
      <c r="L114" s="19">
        <f t="shared" si="238"/>
        <v>29.183081914444351</v>
      </c>
      <c r="M114" s="19">
        <f t="shared" si="238"/>
        <v>313.72838900391787</v>
      </c>
      <c r="V114" s="49"/>
      <c r="W114" s="49"/>
      <c r="X114" s="49"/>
      <c r="Y114" s="49"/>
    </row>
    <row r="115" spans="1:49" ht="13.5" customHeight="1">
      <c r="B115" s="20" t="s">
        <v>268</v>
      </c>
      <c r="C115" s="21">
        <f t="shared" ref="C115:M115" si="239">STDEV(C109:C113)</f>
        <v>605.46830764466438</v>
      </c>
      <c r="D115" s="21">
        <f t="shared" si="239"/>
        <v>19.327935467257156</v>
      </c>
      <c r="E115" s="21">
        <f t="shared" si="239"/>
        <v>544.08280947132891</v>
      </c>
      <c r="F115" s="21">
        <f t="shared" si="239"/>
        <v>190.69618032877796</v>
      </c>
      <c r="G115" s="21">
        <f t="shared" si="239"/>
        <v>183.92715378410557</v>
      </c>
      <c r="H115" s="21">
        <f t="shared" si="239"/>
        <v>116.93151541738406</v>
      </c>
      <c r="I115" s="21">
        <f t="shared" si="239"/>
        <v>1131.7974665459153</v>
      </c>
      <c r="J115" s="21">
        <f t="shared" si="239"/>
        <v>139.79676135012539</v>
      </c>
      <c r="K115" s="21">
        <f t="shared" si="239"/>
        <v>65.915913032750439</v>
      </c>
      <c r="L115" s="21">
        <f t="shared" si="239"/>
        <v>32.515041417096676</v>
      </c>
      <c r="M115" s="21">
        <f t="shared" si="239"/>
        <v>372.98695446357385</v>
      </c>
      <c r="V115" s="184"/>
      <c r="W115" s="184"/>
      <c r="X115" s="184"/>
      <c r="Y115" s="184"/>
    </row>
    <row r="116" spans="1:49" ht="13.5" customHeight="1">
      <c r="B116" s="20" t="s">
        <v>269</v>
      </c>
      <c r="C116" s="21">
        <f>+C114+C115</f>
        <v>8851.5315866205929</v>
      </c>
      <c r="D116" s="21">
        <f t="shared" ref="D116:M116" si="240">+D114+D115</f>
        <v>86.239916438985006</v>
      </c>
      <c r="E116" s="21">
        <f t="shared" si="240"/>
        <v>2383.8123455054956</v>
      </c>
      <c r="F116" s="21">
        <f t="shared" si="240"/>
        <v>1065.376162923131</v>
      </c>
      <c r="G116" s="21">
        <f t="shared" si="240"/>
        <v>726.03937564943612</v>
      </c>
      <c r="H116" s="21">
        <f t="shared" si="240"/>
        <v>777.78384458796995</v>
      </c>
      <c r="I116" s="21">
        <f t="shared" si="240"/>
        <v>2136.3668470003977</v>
      </c>
      <c r="J116" s="21">
        <f t="shared" si="240"/>
        <v>589.50997133562919</v>
      </c>
      <c r="K116" s="21">
        <f t="shared" si="240"/>
        <v>450.45101299978228</v>
      </c>
      <c r="L116" s="21">
        <f t="shared" si="240"/>
        <v>61.698123331541026</v>
      </c>
      <c r="M116" s="21">
        <f t="shared" si="240"/>
        <v>686.71534346749172</v>
      </c>
      <c r="V116" s="184"/>
      <c r="W116" s="184"/>
      <c r="X116" s="184"/>
      <c r="Y116" s="184"/>
    </row>
    <row r="117" spans="1:49" ht="13.5" customHeight="1">
      <c r="B117" s="390" t="s">
        <v>154</v>
      </c>
      <c r="C117" s="402" t="s">
        <v>248</v>
      </c>
      <c r="D117" s="403"/>
      <c r="E117" s="403"/>
      <c r="F117" s="403"/>
      <c r="G117" s="403"/>
      <c r="H117" s="403"/>
      <c r="I117" s="403"/>
      <c r="J117" s="403"/>
      <c r="K117" s="403"/>
      <c r="L117" s="403"/>
      <c r="M117" s="404"/>
      <c r="N117" s="390" t="s">
        <v>154</v>
      </c>
      <c r="O117" s="402" t="s">
        <v>731</v>
      </c>
      <c r="P117" s="403"/>
      <c r="Q117" s="403"/>
      <c r="R117" s="403"/>
      <c r="S117" s="403"/>
      <c r="T117" s="403"/>
      <c r="U117" s="403"/>
      <c r="V117" s="403"/>
      <c r="W117" s="403"/>
      <c r="X117" s="403"/>
      <c r="Y117" s="404"/>
      <c r="Z117" s="390" t="s">
        <v>154</v>
      </c>
      <c r="AA117" s="402" t="s">
        <v>731</v>
      </c>
      <c r="AB117" s="403"/>
      <c r="AC117" s="403"/>
      <c r="AD117" s="403"/>
      <c r="AE117" s="403"/>
      <c r="AF117" s="403"/>
      <c r="AG117" s="403"/>
      <c r="AH117" s="403"/>
      <c r="AI117" s="403"/>
      <c r="AJ117" s="403"/>
      <c r="AK117" s="404"/>
      <c r="AL117" s="390" t="s">
        <v>154</v>
      </c>
      <c r="AM117" s="402" t="s">
        <v>732</v>
      </c>
      <c r="AN117" s="403"/>
      <c r="AO117" s="403"/>
      <c r="AP117" s="403"/>
      <c r="AQ117" s="403"/>
      <c r="AR117" s="403"/>
      <c r="AS117" s="403"/>
      <c r="AT117" s="403"/>
      <c r="AU117" s="403"/>
      <c r="AV117" s="403"/>
      <c r="AW117" s="404"/>
    </row>
    <row r="118" spans="1:49" ht="13.5" customHeight="1">
      <c r="B118" s="390"/>
      <c r="C118" s="38" t="s">
        <v>5</v>
      </c>
      <c r="D118" s="38" t="s">
        <v>8</v>
      </c>
      <c r="E118" s="38" t="s">
        <v>11</v>
      </c>
      <c r="F118" s="38" t="s">
        <v>17</v>
      </c>
      <c r="G118" s="38" t="s">
        <v>20</v>
      </c>
      <c r="H118" s="38" t="s">
        <v>23</v>
      </c>
      <c r="I118" s="38" t="s">
        <v>26</v>
      </c>
      <c r="J118" s="38" t="s">
        <v>29</v>
      </c>
      <c r="K118" s="38" t="s">
        <v>32</v>
      </c>
      <c r="L118" s="38" t="s">
        <v>35</v>
      </c>
      <c r="M118" s="38" t="s">
        <v>38</v>
      </c>
      <c r="N118" s="390"/>
      <c r="O118" s="38" t="s">
        <v>5</v>
      </c>
      <c r="P118" s="38" t="s">
        <v>8</v>
      </c>
      <c r="Q118" s="38" t="s">
        <v>11</v>
      </c>
      <c r="R118" s="38" t="s">
        <v>17</v>
      </c>
      <c r="S118" s="38" t="s">
        <v>20</v>
      </c>
      <c r="T118" s="38" t="s">
        <v>23</v>
      </c>
      <c r="U118" s="38" t="s">
        <v>26</v>
      </c>
      <c r="V118" s="38" t="s">
        <v>29</v>
      </c>
      <c r="W118" s="38" t="s">
        <v>32</v>
      </c>
      <c r="X118" s="38" t="s">
        <v>35</v>
      </c>
      <c r="Y118" s="38" t="s">
        <v>38</v>
      </c>
      <c r="Z118" s="390"/>
      <c r="AA118" s="38" t="s">
        <v>5</v>
      </c>
      <c r="AB118" s="38" t="s">
        <v>8</v>
      </c>
      <c r="AC118" s="38" t="s">
        <v>11</v>
      </c>
      <c r="AD118" s="38" t="s">
        <v>17</v>
      </c>
      <c r="AE118" s="38" t="s">
        <v>20</v>
      </c>
      <c r="AF118" s="38" t="s">
        <v>23</v>
      </c>
      <c r="AG118" s="38" t="s">
        <v>26</v>
      </c>
      <c r="AH118" s="38" t="s">
        <v>29</v>
      </c>
      <c r="AI118" s="38" t="s">
        <v>32</v>
      </c>
      <c r="AJ118" s="38" t="s">
        <v>35</v>
      </c>
      <c r="AK118" s="38" t="s">
        <v>38</v>
      </c>
      <c r="AL118" s="390"/>
      <c r="AM118" s="12" t="s">
        <v>5</v>
      </c>
      <c r="AN118" s="13" t="s">
        <v>8</v>
      </c>
      <c r="AO118" s="12" t="s">
        <v>11</v>
      </c>
      <c r="AP118" s="12" t="s">
        <v>17</v>
      </c>
      <c r="AQ118" s="12" t="s">
        <v>20</v>
      </c>
      <c r="AR118" s="12" t="s">
        <v>23</v>
      </c>
      <c r="AS118" s="12" t="s">
        <v>26</v>
      </c>
      <c r="AT118" s="38" t="s">
        <v>29</v>
      </c>
      <c r="AU118" s="38" t="s">
        <v>32</v>
      </c>
      <c r="AV118" s="38" t="s">
        <v>35</v>
      </c>
      <c r="AW118" s="38" t="s">
        <v>38</v>
      </c>
    </row>
    <row r="119" spans="1:49" ht="13.5" customHeight="1">
      <c r="A119" s="297" t="str">
        <f>+'8.คำนวณ'!E73</f>
        <v>อุดรธานี</v>
      </c>
      <c r="B119" s="14" t="str">
        <f>+'8.คำนวณ'!G73</f>
        <v>หนองหาน,รพช.</v>
      </c>
      <c r="C119" s="330">
        <f>+'8.คำนวณ'!Y73</f>
        <v>7183.7741794726335</v>
      </c>
      <c r="D119" s="330">
        <f>+'8.คำนวณ'!Z73</f>
        <v>38.71709680640565</v>
      </c>
      <c r="E119" s="330">
        <f>+'8.คำนวณ'!AA73</f>
        <v>1763.5697053447341</v>
      </c>
      <c r="F119" s="330">
        <f>+'8.คำนวณ'!AB73</f>
        <v>856.74869648143499</v>
      </c>
      <c r="G119" s="330">
        <f>+'8.คำนวณ'!AC73</f>
        <v>600.26238483304553</v>
      </c>
      <c r="H119" s="330">
        <f>+'8.คำนวณ'!AD73</f>
        <v>508.67029045635769</v>
      </c>
      <c r="I119" s="330">
        <f>+'8.คำนวณ'!AE73</f>
        <v>610.48704054148118</v>
      </c>
      <c r="J119" s="330">
        <f>+'8.คำนวณ'!AF73</f>
        <v>536.50720230619697</v>
      </c>
      <c r="K119" s="330">
        <f>+'8.คำนวณ'!AG73</f>
        <v>367.71539667116429</v>
      </c>
      <c r="L119" s="330">
        <f>+'8.คำนวณ'!AH73</f>
        <v>50.549672349500391</v>
      </c>
      <c r="M119" s="330">
        <f>+'8.คำนวณ'!AI73</f>
        <v>223.13125580046469</v>
      </c>
      <c r="N119" s="14" t="str">
        <f>+B119</f>
        <v>หนองหาน,รพช.</v>
      </c>
      <c r="O119" s="50">
        <f t="shared" ref="O119:Y119" si="241">+(C119-C126)*100/C126</f>
        <v>-2.7321471154081229</v>
      </c>
      <c r="P119" s="50">
        <f t="shared" si="241"/>
        <v>-36.958980798369367</v>
      </c>
      <c r="Q119" s="50">
        <f t="shared" si="241"/>
        <v>3.6287580094357028</v>
      </c>
      <c r="R119" s="50">
        <f t="shared" si="241"/>
        <v>7.7957339123703351</v>
      </c>
      <c r="S119" s="50">
        <f t="shared" si="241"/>
        <v>-6.5804953242938495</v>
      </c>
      <c r="T119" s="50">
        <f t="shared" si="241"/>
        <v>-10.949004210759025</v>
      </c>
      <c r="U119" s="50">
        <f t="shared" si="241"/>
        <v>-14.676745423665691</v>
      </c>
      <c r="V119" s="50">
        <f t="shared" si="241"/>
        <v>-5.9356060759991403</v>
      </c>
      <c r="W119" s="50">
        <f t="shared" si="241"/>
        <v>-1.2734094375319167</v>
      </c>
      <c r="X119" s="50">
        <f t="shared" si="241"/>
        <v>21.015879011641534</v>
      </c>
      <c r="Y119" s="50">
        <f t="shared" si="241"/>
        <v>4.5246771809126622</v>
      </c>
      <c r="Z119" s="14" t="str">
        <f>+N119</f>
        <v>หนองหาน,รพช.</v>
      </c>
      <c r="AA119" s="15">
        <f t="shared" ref="AA119:AK119" si="242">+O119/100</f>
        <v>-2.732147115408123E-2</v>
      </c>
      <c r="AB119" s="15">
        <f t="shared" si="242"/>
        <v>-0.36958980798369367</v>
      </c>
      <c r="AC119" s="15">
        <f t="shared" si="242"/>
        <v>3.6287580094357029E-2</v>
      </c>
      <c r="AD119" s="15">
        <f t="shared" si="242"/>
        <v>7.7957339123703354E-2</v>
      </c>
      <c r="AE119" s="15">
        <f t="shared" si="242"/>
        <v>-6.5804953242938502E-2</v>
      </c>
      <c r="AF119" s="15">
        <f t="shared" si="242"/>
        <v>-0.10949004210759025</v>
      </c>
      <c r="AG119" s="15">
        <f t="shared" si="242"/>
        <v>-0.14676745423665691</v>
      </c>
      <c r="AH119" s="15">
        <f t="shared" si="242"/>
        <v>-5.9356060759991405E-2</v>
      </c>
      <c r="AI119" s="15">
        <f t="shared" si="242"/>
        <v>-1.2734094375319168E-2</v>
      </c>
      <c r="AJ119" s="15">
        <f t="shared" si="242"/>
        <v>0.21015879011641533</v>
      </c>
      <c r="AK119" s="15">
        <f t="shared" si="242"/>
        <v>4.5246771809126625E-2</v>
      </c>
      <c r="AL119" s="14" t="str">
        <f>+Z119</f>
        <v>หนองหาน,รพช.</v>
      </c>
      <c r="AM119" s="16" t="str">
        <f>+IF(AND(C119&lt;C128),"OK","Not OK")</f>
        <v>OK</v>
      </c>
      <c r="AN119" s="16" t="str">
        <f t="shared" ref="AN119:AW119" si="243">+IF(AND(D119&lt;D128),"OK","Not OK")</f>
        <v>OK</v>
      </c>
      <c r="AO119" s="16" t="str">
        <f t="shared" si="243"/>
        <v>OK</v>
      </c>
      <c r="AP119" s="16" t="str">
        <f t="shared" si="243"/>
        <v>OK</v>
      </c>
      <c r="AQ119" s="16" t="str">
        <f t="shared" si="243"/>
        <v>OK</v>
      </c>
      <c r="AR119" s="16" t="str">
        <f t="shared" si="243"/>
        <v>OK</v>
      </c>
      <c r="AS119" s="16" t="str">
        <f t="shared" si="243"/>
        <v>OK</v>
      </c>
      <c r="AT119" s="16" t="str">
        <f t="shared" si="243"/>
        <v>OK</v>
      </c>
      <c r="AU119" s="16" t="str">
        <f t="shared" si="243"/>
        <v>OK</v>
      </c>
      <c r="AV119" s="16" t="str">
        <f t="shared" si="243"/>
        <v>OK</v>
      </c>
      <c r="AW119" s="16" t="str">
        <f t="shared" si="243"/>
        <v>OK</v>
      </c>
    </row>
    <row r="120" spans="1:49" ht="13.5" customHeight="1">
      <c r="A120" s="297" t="str">
        <f>+'8.คำนวณ'!E74</f>
        <v>อุดรธานี</v>
      </c>
      <c r="B120" s="14" t="str">
        <f>+'8.คำนวณ'!G74</f>
        <v>บ้านผือ,รพช.</v>
      </c>
      <c r="C120" s="330">
        <f>+'8.คำนวณ'!Y74</f>
        <v>6891.5354153284652</v>
      </c>
      <c r="D120" s="330">
        <f>+'8.คำนวณ'!Z74</f>
        <v>34.345363686227699</v>
      </c>
      <c r="E120" s="330">
        <f>+'8.คำนวณ'!AA74</f>
        <v>1556.8802830146371</v>
      </c>
      <c r="F120" s="330">
        <f>+'8.คำนวณ'!AB74</f>
        <v>657.41186545650658</v>
      </c>
      <c r="G120" s="330">
        <f>+'8.คำนวณ'!AC74</f>
        <v>426.91285651369475</v>
      </c>
      <c r="H120" s="330">
        <f>+'8.คำนวณ'!AD74</f>
        <v>397.32869739902975</v>
      </c>
      <c r="I120" s="330">
        <f>+'8.คำนวณ'!AE74</f>
        <v>665.18804853059373</v>
      </c>
      <c r="J120" s="330">
        <f>+'8.คำนวณ'!AF74</f>
        <v>761.18075670653377</v>
      </c>
      <c r="K120" s="330">
        <f>+'8.คำนวณ'!AG74</f>
        <v>330.28951896020988</v>
      </c>
      <c r="L120" s="330">
        <f>+'8.คำนวณ'!AH74</f>
        <v>4.4488522452471546</v>
      </c>
      <c r="M120" s="330">
        <f>+'8.คำนวณ'!AI74</f>
        <v>124.2156072016255</v>
      </c>
      <c r="N120" s="14" t="str">
        <f t="shared" ref="N120:N125" si="244">+B120</f>
        <v>บ้านผือ,รพช.</v>
      </c>
      <c r="O120" s="50">
        <f t="shared" ref="O120:Y120" si="245">+(C120-C126)*100/C126</f>
        <v>-6.6890416958606274</v>
      </c>
      <c r="P120" s="50">
        <f t="shared" si="245"/>
        <v>-44.077244674186254</v>
      </c>
      <c r="Q120" s="50">
        <f t="shared" si="245"/>
        <v>-8.5164767747878063</v>
      </c>
      <c r="R120" s="50">
        <f t="shared" si="245"/>
        <v>-17.284736106837837</v>
      </c>
      <c r="S120" s="50">
        <f t="shared" si="245"/>
        <v>-33.559075825994348</v>
      </c>
      <c r="T120" s="50">
        <f t="shared" si="245"/>
        <v>-30.441158402858779</v>
      </c>
      <c r="U120" s="50">
        <f t="shared" si="245"/>
        <v>-7.0315904567438059</v>
      </c>
      <c r="V120" s="50">
        <f t="shared" si="245"/>
        <v>33.455816135248611</v>
      </c>
      <c r="W120" s="50">
        <f t="shared" si="245"/>
        <v>-11.321749372872317</v>
      </c>
      <c r="X120" s="50">
        <f t="shared" si="245"/>
        <v>-89.349450945416066</v>
      </c>
      <c r="Y120" s="50">
        <f t="shared" si="245"/>
        <v>-41.811844346936553</v>
      </c>
      <c r="Z120" s="14" t="str">
        <f t="shared" ref="Z120:Z125" si="246">+N120</f>
        <v>บ้านผือ,รพช.</v>
      </c>
      <c r="AA120" s="15">
        <f t="shared" ref="AA120:AA125" si="247">+O120/100</f>
        <v>-6.6890416958606272E-2</v>
      </c>
      <c r="AB120" s="15">
        <f t="shared" ref="AB120:AB125" si="248">+P120/100</f>
        <v>-0.44077244674186256</v>
      </c>
      <c r="AC120" s="15">
        <f t="shared" ref="AC120:AC125" si="249">+Q120/100</f>
        <v>-8.5164767747878067E-2</v>
      </c>
      <c r="AD120" s="15">
        <f t="shared" ref="AD120:AD125" si="250">+R120/100</f>
        <v>-0.17284736106837836</v>
      </c>
      <c r="AE120" s="15">
        <f t="shared" ref="AE120:AE125" si="251">+S120/100</f>
        <v>-0.3355907582599435</v>
      </c>
      <c r="AF120" s="15">
        <f t="shared" ref="AF120:AF125" si="252">+T120/100</f>
        <v>-0.30441158402858781</v>
      </c>
      <c r="AG120" s="15">
        <f t="shared" ref="AG120:AG125" si="253">+U120/100</f>
        <v>-7.0315904567438053E-2</v>
      </c>
      <c r="AH120" s="15">
        <f t="shared" ref="AH120:AH125" si="254">+V120/100</f>
        <v>0.33455816135248612</v>
      </c>
      <c r="AI120" s="15">
        <f t="shared" ref="AI120:AI125" si="255">+W120/100</f>
        <v>-0.11321749372872317</v>
      </c>
      <c r="AJ120" s="15">
        <f t="shared" ref="AJ120:AJ125" si="256">+X120/100</f>
        <v>-0.89349450945416065</v>
      </c>
      <c r="AK120" s="15">
        <f t="shared" ref="AK120:AK125" si="257">+Y120/100</f>
        <v>-0.41811844346936555</v>
      </c>
      <c r="AL120" s="14" t="str">
        <f t="shared" ref="AL120:AL125" si="258">+Z120</f>
        <v>บ้านผือ,รพช.</v>
      </c>
      <c r="AM120" s="16" t="str">
        <f>+IF(AND(C120&lt;C128),"OK","Not OK")</f>
        <v>OK</v>
      </c>
      <c r="AN120" s="16" t="str">
        <f t="shared" ref="AN120:AW120" si="259">+IF(AND(D120&lt;D128),"OK","Not OK")</f>
        <v>OK</v>
      </c>
      <c r="AO120" s="16" t="str">
        <f t="shared" si="259"/>
        <v>OK</v>
      </c>
      <c r="AP120" s="16" t="str">
        <f t="shared" si="259"/>
        <v>OK</v>
      </c>
      <c r="AQ120" s="16" t="str">
        <f t="shared" si="259"/>
        <v>OK</v>
      </c>
      <c r="AR120" s="16" t="str">
        <f t="shared" si="259"/>
        <v>OK</v>
      </c>
      <c r="AS120" s="16" t="str">
        <f t="shared" si="259"/>
        <v>OK</v>
      </c>
      <c r="AT120" s="16" t="str">
        <f t="shared" si="259"/>
        <v>Not OK</v>
      </c>
      <c r="AU120" s="16" t="str">
        <f t="shared" si="259"/>
        <v>OK</v>
      </c>
      <c r="AV120" s="16" t="str">
        <f t="shared" si="259"/>
        <v>OK</v>
      </c>
      <c r="AW120" s="16" t="str">
        <f t="shared" si="259"/>
        <v>OK</v>
      </c>
    </row>
    <row r="121" spans="1:49" ht="13.5" customHeight="1">
      <c r="A121" s="297" t="str">
        <f>+'8.คำนวณ'!E75</f>
        <v>อุดรธานี</v>
      </c>
      <c r="B121" s="14" t="str">
        <f>+'8.คำนวณ'!G75</f>
        <v>เพ็ญ,รพช.</v>
      </c>
      <c r="C121" s="330">
        <f>+'8.คำนวณ'!Y75</f>
        <v>7898.876273042054</v>
      </c>
      <c r="D121" s="330">
        <f>+'8.คำนวณ'!Z75</f>
        <v>40.072320219440655</v>
      </c>
      <c r="E121" s="330">
        <f>+'8.คำนวณ'!AA75</f>
        <v>2087.2234487133283</v>
      </c>
      <c r="F121" s="330">
        <f>+'8.คำนวณ'!AB75</f>
        <v>795.10040957322246</v>
      </c>
      <c r="G121" s="330">
        <f>+'8.คำนวณ'!AC75</f>
        <v>536.90863753974861</v>
      </c>
      <c r="H121" s="330">
        <f>+'8.คำนวณ'!AD75</f>
        <v>480.36538407967282</v>
      </c>
      <c r="I121" s="330">
        <f>+'8.คำนวณ'!AE75</f>
        <v>926.83441916216998</v>
      </c>
      <c r="J121" s="330">
        <f>+'8.คำนวณ'!AF75</f>
        <v>744.49229343539139</v>
      </c>
      <c r="K121" s="330">
        <f>+'8.คำนวณ'!AG75</f>
        <v>437.78889839157364</v>
      </c>
      <c r="L121" s="330">
        <f>+'8.คำนวณ'!AH75</f>
        <v>46.615332606797374</v>
      </c>
      <c r="M121" s="330">
        <f>+'8.คำนวณ'!AI75</f>
        <v>64.57759336434664</v>
      </c>
      <c r="N121" s="14" t="str">
        <f t="shared" si="244"/>
        <v>เพ็ญ,รพช.</v>
      </c>
      <c r="O121" s="50">
        <f>+(C121-C126)*100/C126</f>
        <v>6.9502904859197407</v>
      </c>
      <c r="P121" s="50">
        <f t="shared" ref="P121:Y121" si="260">+(D121-D126)*100/D126</f>
        <v>-34.752341554966584</v>
      </c>
      <c r="Q121" s="50">
        <f t="shared" si="260"/>
        <v>22.646909290184681</v>
      </c>
      <c r="R121" s="50">
        <f t="shared" si="260"/>
        <v>3.9174306265184068E-2</v>
      </c>
      <c r="S121" s="50">
        <f t="shared" si="260"/>
        <v>-16.440309700528331</v>
      </c>
      <c r="T121" s="50">
        <f t="shared" si="260"/>
        <v>-15.904237779253199</v>
      </c>
      <c r="U121" s="50">
        <f t="shared" si="260"/>
        <v>29.536785950674791</v>
      </c>
      <c r="V121" s="50">
        <f t="shared" si="260"/>
        <v>30.529871848992705</v>
      </c>
      <c r="W121" s="50">
        <f t="shared" si="260"/>
        <v>17.540374201274759</v>
      </c>
      <c r="X121" s="50">
        <f t="shared" si="260"/>
        <v>11.597072515691083</v>
      </c>
      <c r="Y121" s="50">
        <f t="shared" si="260"/>
        <v>-69.748961994079707</v>
      </c>
      <c r="Z121" s="14" t="str">
        <f t="shared" si="246"/>
        <v>เพ็ญ,รพช.</v>
      </c>
      <c r="AA121" s="15">
        <f t="shared" si="247"/>
        <v>6.9502904859197412E-2</v>
      </c>
      <c r="AB121" s="15">
        <f t="shared" si="248"/>
        <v>-0.34752341554966582</v>
      </c>
      <c r="AC121" s="15">
        <f t="shared" si="249"/>
        <v>0.2264690929018468</v>
      </c>
      <c r="AD121" s="15">
        <f t="shared" si="250"/>
        <v>3.917430626518407E-4</v>
      </c>
      <c r="AE121" s="15">
        <f t="shared" si="251"/>
        <v>-0.16440309700528333</v>
      </c>
      <c r="AF121" s="15">
        <f t="shared" si="252"/>
        <v>-0.159042377792532</v>
      </c>
      <c r="AG121" s="15">
        <f t="shared" si="253"/>
        <v>0.29536785950674793</v>
      </c>
      <c r="AH121" s="15">
        <f t="shared" si="254"/>
        <v>0.30529871848992707</v>
      </c>
      <c r="AI121" s="15">
        <f t="shared" si="255"/>
        <v>0.17540374201274758</v>
      </c>
      <c r="AJ121" s="15">
        <f t="shared" si="256"/>
        <v>0.11597072515691083</v>
      </c>
      <c r="AK121" s="15">
        <f t="shared" si="257"/>
        <v>-0.69748961994079706</v>
      </c>
      <c r="AL121" s="14" t="str">
        <f t="shared" si="258"/>
        <v>เพ็ญ,รพช.</v>
      </c>
      <c r="AM121" s="16" t="str">
        <f>+IF(AND(C121&lt;C128),"OK","Not OK")</f>
        <v>OK</v>
      </c>
      <c r="AN121" s="16" t="str">
        <f t="shared" ref="AN121:AW121" si="261">+IF(AND(D121&lt;D128),"OK","Not OK")</f>
        <v>OK</v>
      </c>
      <c r="AO121" s="16" t="str">
        <f t="shared" si="261"/>
        <v>Not OK</v>
      </c>
      <c r="AP121" s="16" t="str">
        <f t="shared" si="261"/>
        <v>OK</v>
      </c>
      <c r="AQ121" s="16" t="str">
        <f t="shared" si="261"/>
        <v>OK</v>
      </c>
      <c r="AR121" s="16" t="str">
        <f t="shared" si="261"/>
        <v>OK</v>
      </c>
      <c r="AS121" s="16" t="str">
        <f t="shared" si="261"/>
        <v>Not OK</v>
      </c>
      <c r="AT121" s="16" t="str">
        <f t="shared" si="261"/>
        <v>Not OK</v>
      </c>
      <c r="AU121" s="16" t="str">
        <f t="shared" si="261"/>
        <v>Not OK</v>
      </c>
      <c r="AV121" s="16" t="str">
        <f t="shared" si="261"/>
        <v>OK</v>
      </c>
      <c r="AW121" s="16" t="str">
        <f t="shared" si="261"/>
        <v>OK</v>
      </c>
    </row>
    <row r="122" spans="1:49" ht="13.5" customHeight="1">
      <c r="A122" s="297" t="str">
        <f>+'8.คำนวณ'!E76</f>
        <v>เลย</v>
      </c>
      <c r="B122" s="14" t="str">
        <f>+'8.คำนวณ'!G76</f>
        <v>วังสะพุง,รพช.</v>
      </c>
      <c r="C122" s="330">
        <f>+'8.คำนวณ'!Y76</f>
        <v>7884.1270667221297</v>
      </c>
      <c r="D122" s="330">
        <f>+'8.คำนวณ'!Z76</f>
        <v>49.301491195071911</v>
      </c>
      <c r="E122" s="330">
        <f>+'8.คำนวณ'!AA76</f>
        <v>1429.1578026553395</v>
      </c>
      <c r="F122" s="330">
        <f>+'8.คำนวณ'!AB76</f>
        <v>769.22289030183674</v>
      </c>
      <c r="G122" s="330">
        <f>+'8.คำนวณ'!AC76</f>
        <v>897.82774454259049</v>
      </c>
      <c r="H122" s="330">
        <f>+'8.คำนวณ'!AD76</f>
        <v>889.01458216528113</v>
      </c>
      <c r="I122" s="330">
        <f>+'8.คำนวณ'!AE76</f>
        <v>536.90708499160496</v>
      </c>
      <c r="J122" s="330">
        <f>+'8.คำนวณ'!AF76</f>
        <v>569.71328781213572</v>
      </c>
      <c r="K122" s="330">
        <f>+'8.คำนวณ'!AG76</f>
        <v>328.49630115198653</v>
      </c>
      <c r="L122" s="330">
        <f>+'8.คำนวณ'!AH76</f>
        <v>10.35365818425568</v>
      </c>
      <c r="M122" s="330">
        <f>+'8.คำนวณ'!AI76</f>
        <v>151.71414096785961</v>
      </c>
      <c r="N122" s="14" t="str">
        <f t="shared" si="244"/>
        <v>วังสะพุง,รพช.</v>
      </c>
      <c r="O122" s="50">
        <f>+(C122-C126)*100/C126</f>
        <v>6.7505871552401286</v>
      </c>
      <c r="P122" s="50">
        <f t="shared" ref="P122:Y122" si="262">+(D122-D126)*100/D126</f>
        <v>-19.724966243250496</v>
      </c>
      <c r="Q122" s="50">
        <f t="shared" si="262"/>
        <v>-16.021551266261511</v>
      </c>
      <c r="R122" s="50">
        <f t="shared" si="262"/>
        <v>-3.2167234770015063</v>
      </c>
      <c r="S122" s="50">
        <f t="shared" si="262"/>
        <v>39.729933606624002</v>
      </c>
      <c r="T122" s="50">
        <f t="shared" si="262"/>
        <v>55.636441322233281</v>
      </c>
      <c r="U122" s="50">
        <f t="shared" si="262"/>
        <v>-24.960471141297646</v>
      </c>
      <c r="V122" s="50">
        <f t="shared" si="262"/>
        <v>-0.11367061217284352</v>
      </c>
      <c r="W122" s="50">
        <f t="shared" si="262"/>
        <v>-11.803204003122984</v>
      </c>
      <c r="X122" s="50">
        <f t="shared" si="262"/>
        <v>-75.213349801936729</v>
      </c>
      <c r="Y122" s="50">
        <f t="shared" si="262"/>
        <v>-28.930299112259213</v>
      </c>
      <c r="Z122" s="14" t="str">
        <f t="shared" si="246"/>
        <v>วังสะพุง,รพช.</v>
      </c>
      <c r="AA122" s="15">
        <f t="shared" si="247"/>
        <v>6.7505871552401286E-2</v>
      </c>
      <c r="AB122" s="15">
        <f t="shared" si="248"/>
        <v>-0.19724966243250497</v>
      </c>
      <c r="AC122" s="15">
        <f t="shared" si="249"/>
        <v>-0.16021551266261511</v>
      </c>
      <c r="AD122" s="15">
        <f t="shared" si="250"/>
        <v>-3.2167234770015062E-2</v>
      </c>
      <c r="AE122" s="15">
        <f t="shared" si="251"/>
        <v>0.39729933606624002</v>
      </c>
      <c r="AF122" s="15">
        <f t="shared" si="252"/>
        <v>0.55636441322233277</v>
      </c>
      <c r="AG122" s="15">
        <f t="shared" si="253"/>
        <v>-0.24960471141297647</v>
      </c>
      <c r="AH122" s="15">
        <f t="shared" si="254"/>
        <v>-1.1367061217284352E-3</v>
      </c>
      <c r="AI122" s="15">
        <f t="shared" si="255"/>
        <v>-0.11803204003122984</v>
      </c>
      <c r="AJ122" s="15">
        <f t="shared" si="256"/>
        <v>-0.75213349801936724</v>
      </c>
      <c r="AK122" s="15">
        <f t="shared" si="257"/>
        <v>-0.28930299112259211</v>
      </c>
      <c r="AL122" s="14" t="str">
        <f t="shared" si="258"/>
        <v>วังสะพุง,รพช.</v>
      </c>
      <c r="AM122" s="16" t="str">
        <f>+IF(AND(C122&lt;C128),"OK","Not OK")</f>
        <v>OK</v>
      </c>
      <c r="AN122" s="16" t="str">
        <f t="shared" ref="AN122:AW122" si="263">+IF(AND(D122&lt;D128),"OK","Not OK")</f>
        <v>OK</v>
      </c>
      <c r="AO122" s="16" t="str">
        <f t="shared" si="263"/>
        <v>OK</v>
      </c>
      <c r="AP122" s="16" t="str">
        <f t="shared" si="263"/>
        <v>OK</v>
      </c>
      <c r="AQ122" s="16" t="str">
        <f t="shared" si="263"/>
        <v>Not OK</v>
      </c>
      <c r="AR122" s="16" t="str">
        <f t="shared" si="263"/>
        <v>Not OK</v>
      </c>
      <c r="AS122" s="16" t="str">
        <f t="shared" si="263"/>
        <v>OK</v>
      </c>
      <c r="AT122" s="16" t="str">
        <f t="shared" si="263"/>
        <v>OK</v>
      </c>
      <c r="AU122" s="16" t="str">
        <f t="shared" si="263"/>
        <v>OK</v>
      </c>
      <c r="AV122" s="16" t="str">
        <f t="shared" si="263"/>
        <v>OK</v>
      </c>
      <c r="AW122" s="16" t="str">
        <f t="shared" si="263"/>
        <v>OK</v>
      </c>
    </row>
    <row r="123" spans="1:49" ht="13.5" customHeight="1">
      <c r="A123" s="297" t="str">
        <f>+'8.คำนวณ'!E77</f>
        <v>หนองคาย</v>
      </c>
      <c r="B123" s="14" t="str">
        <f>+'8.คำนวณ'!G77</f>
        <v>โพนพิสัย,รพช.</v>
      </c>
      <c r="C123" s="330">
        <f>+'8.คำนวณ'!Y77</f>
        <v>8780.8061255445991</v>
      </c>
      <c r="D123" s="330">
        <f>+'8.คำนวณ'!Z77</f>
        <v>96.820880688529016</v>
      </c>
      <c r="E123" s="330">
        <f>+'8.คำนวณ'!AA77</f>
        <v>1863.6030916644543</v>
      </c>
      <c r="F123" s="330">
        <f>+'8.คำนวณ'!AB77</f>
        <v>558.43699738501709</v>
      </c>
      <c r="G123" s="330">
        <f>+'8.คำนวณ'!AC77</f>
        <v>615.49104663945684</v>
      </c>
      <c r="H123" s="330">
        <f>+'8.คำนวณ'!AD77</f>
        <v>545.08630384738706</v>
      </c>
      <c r="I123" s="330">
        <f>+'8.คำนวณ'!AE77</f>
        <v>497.50199682024413</v>
      </c>
      <c r="J123" s="330">
        <f>+'8.คำนวณ'!AF77</f>
        <v>560.33302750456437</v>
      </c>
      <c r="K123" s="330">
        <f>+'8.คำนวณ'!AG77</f>
        <v>445.64179678029041</v>
      </c>
      <c r="L123" s="330">
        <f>+'8.คำนวณ'!AH77</f>
        <v>92.591205141616527</v>
      </c>
      <c r="M123" s="330">
        <f>+'8.คำนวณ'!AI77</f>
        <v>2.8098788268166204</v>
      </c>
      <c r="N123" s="14" t="str">
        <f t="shared" si="244"/>
        <v>โพนพิสัย,รพช.</v>
      </c>
      <c r="O123" s="50">
        <f>+(C123-C126)*100/C126</f>
        <v>18.891565504401015</v>
      </c>
      <c r="P123" s="50">
        <f t="shared" ref="P123:Y123" si="264">+(D123-D126)*100/D126</f>
        <v>57.648364729519344</v>
      </c>
      <c r="Q123" s="50">
        <f t="shared" si="264"/>
        <v>9.5067993209722488</v>
      </c>
      <c r="R123" s="50">
        <f t="shared" si="264"/>
        <v>-29.737709290763103</v>
      </c>
      <c r="S123" s="50">
        <f t="shared" si="264"/>
        <v>-4.2104416964549491</v>
      </c>
      <c r="T123" s="50">
        <f t="shared" si="264"/>
        <v>-4.5737896248312317</v>
      </c>
      <c r="U123" s="50">
        <f t="shared" si="264"/>
        <v>-30.467828622081822</v>
      </c>
      <c r="V123" s="50">
        <f t="shared" si="264"/>
        <v>-1.7582869321183197</v>
      </c>
      <c r="W123" s="50">
        <f t="shared" si="264"/>
        <v>19.648770779090132</v>
      </c>
      <c r="X123" s="50">
        <f t="shared" si="264"/>
        <v>121.66327808197342</v>
      </c>
      <c r="Y123" s="50">
        <f t="shared" si="264"/>
        <v>-98.683726866337665</v>
      </c>
      <c r="Z123" s="14" t="str">
        <f t="shared" si="246"/>
        <v>โพนพิสัย,รพช.</v>
      </c>
      <c r="AA123" s="15">
        <f t="shared" si="247"/>
        <v>0.18891565504401014</v>
      </c>
      <c r="AB123" s="15">
        <f t="shared" si="248"/>
        <v>0.57648364729519341</v>
      </c>
      <c r="AC123" s="15">
        <f t="shared" si="249"/>
        <v>9.5067993209722493E-2</v>
      </c>
      <c r="AD123" s="15">
        <f t="shared" si="250"/>
        <v>-0.29737709290763104</v>
      </c>
      <c r="AE123" s="15">
        <f t="shared" si="251"/>
        <v>-4.2104416964549495E-2</v>
      </c>
      <c r="AF123" s="15">
        <f t="shared" si="252"/>
        <v>-4.5737896248312315E-2</v>
      </c>
      <c r="AG123" s="15">
        <f t="shared" si="253"/>
        <v>-0.30467828622081822</v>
      </c>
      <c r="AH123" s="15">
        <f t="shared" si="254"/>
        <v>-1.7582869321183196E-2</v>
      </c>
      <c r="AI123" s="15">
        <f t="shared" si="255"/>
        <v>0.19648770779090133</v>
      </c>
      <c r="AJ123" s="15">
        <f t="shared" si="256"/>
        <v>1.2166327808197341</v>
      </c>
      <c r="AK123" s="15">
        <f t="shared" si="257"/>
        <v>-0.98683726866337662</v>
      </c>
      <c r="AL123" s="14" t="str">
        <f t="shared" si="258"/>
        <v>โพนพิสัย,รพช.</v>
      </c>
      <c r="AM123" s="16" t="str">
        <f>+IF(AND(C123&lt;C128),"OK","Not OK")</f>
        <v>Not OK</v>
      </c>
      <c r="AN123" s="16" t="str">
        <f t="shared" ref="AN123:AW123" si="265">+IF(AND(D123&lt;D128),"OK","Not OK")</f>
        <v>Not OK</v>
      </c>
      <c r="AO123" s="16" t="str">
        <f t="shared" si="265"/>
        <v>OK</v>
      </c>
      <c r="AP123" s="16" t="str">
        <f t="shared" si="265"/>
        <v>OK</v>
      </c>
      <c r="AQ123" s="16" t="str">
        <f t="shared" si="265"/>
        <v>OK</v>
      </c>
      <c r="AR123" s="16" t="str">
        <f t="shared" si="265"/>
        <v>OK</v>
      </c>
      <c r="AS123" s="16" t="str">
        <f t="shared" si="265"/>
        <v>OK</v>
      </c>
      <c r="AT123" s="16" t="str">
        <f t="shared" si="265"/>
        <v>OK</v>
      </c>
      <c r="AU123" s="16" t="str">
        <f t="shared" si="265"/>
        <v>Not OK</v>
      </c>
      <c r="AV123" s="16" t="str">
        <f t="shared" si="265"/>
        <v>Not OK</v>
      </c>
      <c r="AW123" s="16" t="str">
        <f t="shared" si="265"/>
        <v>OK</v>
      </c>
    </row>
    <row r="124" spans="1:49" ht="13.5" customHeight="1">
      <c r="A124" s="297" t="str">
        <f>+'8.คำนวณ'!E78</f>
        <v>อุดรธานี</v>
      </c>
      <c r="B124" s="14" t="str">
        <f>+'8.คำนวณ'!G78</f>
        <v>สมเด็จพระยุพราชบ้านดุง,รพช.</v>
      </c>
      <c r="C124" s="330">
        <f>+'8.คำนวณ'!Y78</f>
        <v>5948.2624587611945</v>
      </c>
      <c r="D124" s="330">
        <f>+'8.คำนวณ'!Z78</f>
        <v>70.907293235174251</v>
      </c>
      <c r="E124" s="330">
        <f>+'8.คำนวณ'!AA78</f>
        <v>1590.8939713311734</v>
      </c>
      <c r="F124" s="330">
        <f>+'8.คำนวณ'!AB78</f>
        <v>888.19033592194285</v>
      </c>
      <c r="G124" s="330">
        <f>+'8.คำนวณ'!AC78</f>
        <v>742.63042889078986</v>
      </c>
      <c r="H124" s="330">
        <f>+'8.คำนวณ'!AD78</f>
        <v>573.47799683095229</v>
      </c>
      <c r="I124" s="330">
        <f>+'8.คำนวณ'!AE78</f>
        <v>900.53217701508356</v>
      </c>
      <c r="J124" s="330">
        <f>+'8.คำนวณ'!AF78</f>
        <v>360.79874849351012</v>
      </c>
      <c r="K124" s="330">
        <f>+'8.คำนวณ'!AG78</f>
        <v>327.40281043444702</v>
      </c>
      <c r="L124" s="330">
        <f>+'8.คำนวณ'!AH78</f>
        <v>8.5098596688468007</v>
      </c>
      <c r="M124" s="330">
        <f>+'8.คำนวณ'!AI78</f>
        <v>214.17723475302239</v>
      </c>
      <c r="N124" s="14" t="str">
        <f t="shared" si="244"/>
        <v>สมเด็จพระยุพราชบ้านดุง,รพช.</v>
      </c>
      <c r="O124" s="50">
        <f>+(C124-C126)*100/C126</f>
        <v>-19.460898504997513</v>
      </c>
      <c r="P124" s="50">
        <f t="shared" ref="P124:Y124" si="266">+(D124-D126)*100/D126</f>
        <v>15.454628654768145</v>
      </c>
      <c r="Q124" s="50">
        <f t="shared" si="266"/>
        <v>-6.517805406777609</v>
      </c>
      <c r="R124" s="50">
        <f t="shared" si="266"/>
        <v>11.751706781447373</v>
      </c>
      <c r="S124" s="50">
        <f t="shared" si="266"/>
        <v>15.576402215142641</v>
      </c>
      <c r="T124" s="50">
        <f t="shared" si="266"/>
        <v>0.39663734872092493</v>
      </c>
      <c r="U124" s="50">
        <f t="shared" si="266"/>
        <v>25.860716265962527</v>
      </c>
      <c r="V124" s="50">
        <f t="shared" si="266"/>
        <v>-36.742106238844727</v>
      </c>
      <c r="W124" s="50">
        <f t="shared" si="266"/>
        <v>-12.09679141156899</v>
      </c>
      <c r="X124" s="50">
        <f t="shared" si="266"/>
        <v>-79.627402113094192</v>
      </c>
      <c r="Y124" s="50">
        <f t="shared" si="266"/>
        <v>0.33021255471100075</v>
      </c>
      <c r="Z124" s="14" t="str">
        <f t="shared" si="246"/>
        <v>สมเด็จพระยุพราชบ้านดุง,รพช.</v>
      </c>
      <c r="AA124" s="15">
        <f t="shared" si="247"/>
        <v>-0.19460898504997512</v>
      </c>
      <c r="AB124" s="15">
        <f t="shared" si="248"/>
        <v>0.15454628654768146</v>
      </c>
      <c r="AC124" s="15">
        <f t="shared" si="249"/>
        <v>-6.5178054067776089E-2</v>
      </c>
      <c r="AD124" s="15">
        <f t="shared" si="250"/>
        <v>0.11751706781447373</v>
      </c>
      <c r="AE124" s="15">
        <f t="shared" si="251"/>
        <v>0.1557640221514264</v>
      </c>
      <c r="AF124" s="15">
        <f t="shared" si="252"/>
        <v>3.9663734872092491E-3</v>
      </c>
      <c r="AG124" s="15">
        <f t="shared" si="253"/>
        <v>0.25860716265962524</v>
      </c>
      <c r="AH124" s="15">
        <f t="shared" si="254"/>
        <v>-0.36742106238844729</v>
      </c>
      <c r="AI124" s="15">
        <f t="shared" si="255"/>
        <v>-0.1209679141156899</v>
      </c>
      <c r="AJ124" s="15">
        <f t="shared" si="256"/>
        <v>-0.79627402113094192</v>
      </c>
      <c r="AK124" s="15">
        <f t="shared" si="257"/>
        <v>3.3021255471100074E-3</v>
      </c>
      <c r="AL124" s="14" t="str">
        <f t="shared" si="258"/>
        <v>สมเด็จพระยุพราชบ้านดุง,รพช.</v>
      </c>
      <c r="AM124" s="16" t="str">
        <f>+IF(AND(C124&lt;C128),"OK","Not OK")</f>
        <v>OK</v>
      </c>
      <c r="AN124" s="16" t="str">
        <f t="shared" ref="AN124:AW124" si="267">+IF(AND(D124&lt;D128),"OK","Not OK")</f>
        <v>OK</v>
      </c>
      <c r="AO124" s="16" t="str">
        <f t="shared" si="267"/>
        <v>OK</v>
      </c>
      <c r="AP124" s="16" t="str">
        <f t="shared" si="267"/>
        <v>OK</v>
      </c>
      <c r="AQ124" s="16" t="str">
        <f t="shared" si="267"/>
        <v>OK</v>
      </c>
      <c r="AR124" s="16" t="str">
        <f t="shared" si="267"/>
        <v>OK</v>
      </c>
      <c r="AS124" s="16" t="str">
        <f t="shared" si="267"/>
        <v>Not OK</v>
      </c>
      <c r="AT124" s="16" t="str">
        <f t="shared" si="267"/>
        <v>OK</v>
      </c>
      <c r="AU124" s="16" t="str">
        <f t="shared" si="267"/>
        <v>OK</v>
      </c>
      <c r="AV124" s="16" t="str">
        <f t="shared" si="267"/>
        <v>OK</v>
      </c>
      <c r="AW124" s="16" t="str">
        <f t="shared" si="267"/>
        <v>OK</v>
      </c>
    </row>
    <row r="125" spans="1:49" ht="13.5" customHeight="1">
      <c r="A125" s="297" t="str">
        <f>+'8.คำนวณ'!E79</f>
        <v>นครพนม</v>
      </c>
      <c r="B125" s="14" t="str">
        <f>+'8.คำนวณ'!G79</f>
        <v>สมเด็จพระยุพราชธาตุพนม,รพช.</v>
      </c>
      <c r="C125" s="330">
        <f>+'8.คำนวณ'!Y79</f>
        <v>7111.5280026264054</v>
      </c>
      <c r="D125" s="330">
        <f>+'8.คำนวณ'!Z79</f>
        <v>99.745604921993461</v>
      </c>
      <c r="E125" s="330">
        <f>+'8.คำนวณ'!AA79</f>
        <v>1621.3764083461026</v>
      </c>
      <c r="F125" s="330">
        <f>+'8.คำนวณ'!AB79</f>
        <v>1038.4122001985784</v>
      </c>
      <c r="G125" s="330">
        <f>+'8.คำนวณ'!AC79</f>
        <v>677.78211470237818</v>
      </c>
      <c r="H125" s="330">
        <f>+'8.คำนวณ'!AD79</f>
        <v>604.5432322468821</v>
      </c>
      <c r="I125" s="330">
        <f>+'8.คำนวณ'!AE79</f>
        <v>871.04229266753805</v>
      </c>
      <c r="J125" s="330">
        <f>+'8.คำนวณ'!AF79</f>
        <v>459.50603325279957</v>
      </c>
      <c r="K125" s="330">
        <f>+'8.คำนวณ'!AG79</f>
        <v>369.8734897378169</v>
      </c>
      <c r="L125" s="330">
        <f>+'8.คำนวณ'!AH79</f>
        <v>79.329169038332978</v>
      </c>
      <c r="M125" s="330">
        <f>+'8.คำนวณ'!AI79</f>
        <v>713.68054549253452</v>
      </c>
      <c r="N125" s="14" t="str">
        <f t="shared" si="244"/>
        <v>สมเด็จพระยุพราชธาตุพนม,รพช.</v>
      </c>
      <c r="O125" s="50">
        <f>+(C125-C126)*100/C126</f>
        <v>-3.7103558292946435</v>
      </c>
      <c r="P125" s="50">
        <f t="shared" ref="P125:Y125" si="268">+(D125-D126)*100/D126</f>
        <v>62.410539886485182</v>
      </c>
      <c r="Q125" s="50">
        <f t="shared" si="268"/>
        <v>-4.7266331727657471</v>
      </c>
      <c r="R125" s="50">
        <f t="shared" si="268"/>
        <v>30.652553874519441</v>
      </c>
      <c r="S125" s="50">
        <f t="shared" si="268"/>
        <v>5.4839867255047885</v>
      </c>
      <c r="T125" s="50">
        <f t="shared" si="268"/>
        <v>5.8351113467479285</v>
      </c>
      <c r="U125" s="50">
        <f t="shared" si="268"/>
        <v>21.739133427151533</v>
      </c>
      <c r="V125" s="50">
        <f t="shared" si="268"/>
        <v>-19.436018125106308</v>
      </c>
      <c r="W125" s="50">
        <f t="shared" si="268"/>
        <v>-0.69399075526866894</v>
      </c>
      <c r="X125" s="50">
        <f t="shared" si="268"/>
        <v>89.913973251141087</v>
      </c>
      <c r="Y125" s="50">
        <f t="shared" si="268"/>
        <v>234.31994258398947</v>
      </c>
      <c r="Z125" s="14" t="str">
        <f t="shared" si="246"/>
        <v>สมเด็จพระยุพราชธาตุพนม,รพช.</v>
      </c>
      <c r="AA125" s="15">
        <f t="shared" si="247"/>
        <v>-3.7103558292946433E-2</v>
      </c>
      <c r="AB125" s="15">
        <f t="shared" si="248"/>
        <v>0.62410539886485183</v>
      </c>
      <c r="AC125" s="15">
        <f t="shared" si="249"/>
        <v>-4.7266331727657471E-2</v>
      </c>
      <c r="AD125" s="15">
        <f t="shared" si="250"/>
        <v>0.30652553874519439</v>
      </c>
      <c r="AE125" s="15">
        <f t="shared" si="251"/>
        <v>5.4839867255047886E-2</v>
      </c>
      <c r="AF125" s="15">
        <f t="shared" si="252"/>
        <v>5.8351113467479288E-2</v>
      </c>
      <c r="AG125" s="15">
        <f t="shared" si="253"/>
        <v>0.21739133427151533</v>
      </c>
      <c r="AH125" s="15">
        <f t="shared" si="254"/>
        <v>-0.19436018125106308</v>
      </c>
      <c r="AI125" s="15">
        <f t="shared" si="255"/>
        <v>-6.9399075526866893E-3</v>
      </c>
      <c r="AJ125" s="15">
        <f t="shared" si="256"/>
        <v>0.89913973251141088</v>
      </c>
      <c r="AK125" s="15">
        <f t="shared" si="257"/>
        <v>2.3431994258398947</v>
      </c>
      <c r="AL125" s="14" t="str">
        <f t="shared" si="258"/>
        <v>สมเด็จพระยุพราชธาตุพนม,รพช.</v>
      </c>
      <c r="AM125" s="16" t="str">
        <f>+IF(AND(C125&lt;C128),"OK","Not OK")</f>
        <v>OK</v>
      </c>
      <c r="AN125" s="16" t="str">
        <f t="shared" ref="AN125:AW125" si="269">+IF(AND(D125&lt;D128),"OK","Not OK")</f>
        <v>Not OK</v>
      </c>
      <c r="AO125" s="16" t="str">
        <f t="shared" si="269"/>
        <v>OK</v>
      </c>
      <c r="AP125" s="16" t="str">
        <f t="shared" si="269"/>
        <v>Not OK</v>
      </c>
      <c r="AQ125" s="16" t="str">
        <f t="shared" si="269"/>
        <v>OK</v>
      </c>
      <c r="AR125" s="16" t="str">
        <f t="shared" si="269"/>
        <v>OK</v>
      </c>
      <c r="AS125" s="16" t="str">
        <f t="shared" si="269"/>
        <v>OK</v>
      </c>
      <c r="AT125" s="16" t="str">
        <f t="shared" si="269"/>
        <v>OK</v>
      </c>
      <c r="AU125" s="16" t="str">
        <f t="shared" si="269"/>
        <v>OK</v>
      </c>
      <c r="AV125" s="16" t="str">
        <f t="shared" si="269"/>
        <v>Not OK</v>
      </c>
      <c r="AW125" s="16" t="str">
        <f t="shared" si="269"/>
        <v>Not OK</v>
      </c>
    </row>
    <row r="126" spans="1:49" ht="13.5" customHeight="1">
      <c r="B126" s="18" t="s">
        <v>144</v>
      </c>
      <c r="C126" s="19">
        <f>AVERAGE(C119:C125)</f>
        <v>7385.558503071069</v>
      </c>
      <c r="D126" s="19">
        <f t="shared" ref="D126:M126" si="270">AVERAGE(D119:D125)</f>
        <v>61.41572153612038</v>
      </c>
      <c r="E126" s="19">
        <f t="shared" si="270"/>
        <v>1701.8149587242528</v>
      </c>
      <c r="F126" s="19">
        <f t="shared" si="270"/>
        <v>794.78905647407714</v>
      </c>
      <c r="G126" s="19">
        <f t="shared" si="270"/>
        <v>642.54503052310065</v>
      </c>
      <c r="H126" s="19">
        <f t="shared" si="270"/>
        <v>571.2123552893662</v>
      </c>
      <c r="I126" s="19">
        <f t="shared" si="270"/>
        <v>715.49900853267377</v>
      </c>
      <c r="J126" s="19">
        <f t="shared" si="270"/>
        <v>570.36162135873315</v>
      </c>
      <c r="K126" s="19">
        <f t="shared" si="270"/>
        <v>372.45831601821266</v>
      </c>
      <c r="L126" s="19">
        <f t="shared" si="270"/>
        <v>41.771107033513836</v>
      </c>
      <c r="M126" s="19">
        <f t="shared" si="270"/>
        <v>213.47232234380999</v>
      </c>
      <c r="V126" s="49"/>
      <c r="W126" s="49"/>
      <c r="X126" s="49"/>
      <c r="Y126" s="49"/>
      <c r="AT126" s="22"/>
      <c r="AU126" s="22"/>
      <c r="AV126" s="22"/>
      <c r="AW126" s="22"/>
    </row>
    <row r="127" spans="1:49" ht="13.5" customHeight="1">
      <c r="B127" s="20" t="s">
        <v>268</v>
      </c>
      <c r="C127" s="21">
        <f>STDEV(C119:C125)</f>
        <v>902.26289889022644</v>
      </c>
      <c r="D127" s="21">
        <f t="shared" ref="D127:M127" si="271">STDEV(D119:D125)</f>
        <v>27.878074968102272</v>
      </c>
      <c r="E127" s="21">
        <f t="shared" si="271"/>
        <v>220.8508409371702</v>
      </c>
      <c r="F127" s="21">
        <f t="shared" si="271"/>
        <v>156.68628231361092</v>
      </c>
      <c r="G127" s="21">
        <f t="shared" si="271"/>
        <v>150.8884937661563</v>
      </c>
      <c r="H127" s="21">
        <f t="shared" si="271"/>
        <v>155.56194639353259</v>
      </c>
      <c r="I127" s="21">
        <f t="shared" si="271"/>
        <v>180.77155051399242</v>
      </c>
      <c r="J127" s="21">
        <f t="shared" si="271"/>
        <v>143.8668986662401</v>
      </c>
      <c r="K127" s="21">
        <f t="shared" si="271"/>
        <v>50.652325119969468</v>
      </c>
      <c r="L127" s="21">
        <f t="shared" si="271"/>
        <v>35.543723061924119</v>
      </c>
      <c r="M127" s="21">
        <f t="shared" si="271"/>
        <v>234.03389996390302</v>
      </c>
      <c r="V127" s="184"/>
      <c r="W127" s="184"/>
      <c r="X127" s="184"/>
      <c r="Y127" s="184"/>
    </row>
    <row r="128" spans="1:49" ht="13.5" customHeight="1">
      <c r="B128" s="20" t="s">
        <v>269</v>
      </c>
      <c r="C128" s="21">
        <f>+C126+C127</f>
        <v>8287.8214019612951</v>
      </c>
      <c r="D128" s="21">
        <f t="shared" ref="D128:M128" si="272">+D126+D127</f>
        <v>89.293796504222655</v>
      </c>
      <c r="E128" s="21">
        <f t="shared" si="272"/>
        <v>1922.6657996614231</v>
      </c>
      <c r="F128" s="21">
        <f t="shared" si="272"/>
        <v>951.47533878768809</v>
      </c>
      <c r="G128" s="21">
        <f t="shared" si="272"/>
        <v>793.43352428925698</v>
      </c>
      <c r="H128" s="21">
        <f t="shared" si="272"/>
        <v>726.77430168289879</v>
      </c>
      <c r="I128" s="21">
        <f t="shared" si="272"/>
        <v>896.27055904666622</v>
      </c>
      <c r="J128" s="21">
        <f t="shared" si="272"/>
        <v>714.22852002497325</v>
      </c>
      <c r="K128" s="21">
        <f t="shared" si="272"/>
        <v>423.11064113818213</v>
      </c>
      <c r="L128" s="21">
        <f t="shared" si="272"/>
        <v>77.314830095437955</v>
      </c>
      <c r="M128" s="21">
        <f t="shared" si="272"/>
        <v>447.50622230771302</v>
      </c>
      <c r="V128" s="184"/>
      <c r="W128" s="184"/>
      <c r="X128" s="184"/>
      <c r="Y128" s="184"/>
    </row>
    <row r="129" spans="1:49" ht="13.5" customHeight="1">
      <c r="B129" s="390" t="s">
        <v>155</v>
      </c>
      <c r="C129" s="402" t="s">
        <v>248</v>
      </c>
      <c r="D129" s="403"/>
      <c r="E129" s="403"/>
      <c r="F129" s="403"/>
      <c r="G129" s="403"/>
      <c r="H129" s="403"/>
      <c r="I129" s="403"/>
      <c r="J129" s="403"/>
      <c r="K129" s="403"/>
      <c r="L129" s="403"/>
      <c r="M129" s="404"/>
      <c r="N129" s="390" t="s">
        <v>155</v>
      </c>
      <c r="O129" s="402" t="s">
        <v>731</v>
      </c>
      <c r="P129" s="403"/>
      <c r="Q129" s="403"/>
      <c r="R129" s="403"/>
      <c r="S129" s="403"/>
      <c r="T129" s="403"/>
      <c r="U129" s="403"/>
      <c r="V129" s="403"/>
      <c r="W129" s="403"/>
      <c r="X129" s="403"/>
      <c r="Y129" s="404"/>
      <c r="Z129" s="390" t="s">
        <v>155</v>
      </c>
      <c r="AA129" s="402" t="s">
        <v>731</v>
      </c>
      <c r="AB129" s="403"/>
      <c r="AC129" s="403"/>
      <c r="AD129" s="403"/>
      <c r="AE129" s="403"/>
      <c r="AF129" s="403"/>
      <c r="AG129" s="403"/>
      <c r="AH129" s="403"/>
      <c r="AI129" s="403"/>
      <c r="AJ129" s="403"/>
      <c r="AK129" s="404"/>
      <c r="AL129" s="390" t="s">
        <v>155</v>
      </c>
      <c r="AM129" s="402" t="s">
        <v>732</v>
      </c>
      <c r="AN129" s="403"/>
      <c r="AO129" s="403"/>
      <c r="AP129" s="403"/>
      <c r="AQ129" s="403"/>
      <c r="AR129" s="403"/>
      <c r="AS129" s="403"/>
      <c r="AT129" s="403"/>
      <c r="AU129" s="403"/>
      <c r="AV129" s="403"/>
      <c r="AW129" s="404"/>
    </row>
    <row r="130" spans="1:49" ht="13.5" customHeight="1">
      <c r="B130" s="390"/>
      <c r="C130" s="38" t="s">
        <v>5</v>
      </c>
      <c r="D130" s="38" t="s">
        <v>8</v>
      </c>
      <c r="E130" s="38" t="s">
        <v>11</v>
      </c>
      <c r="F130" s="38" t="s">
        <v>17</v>
      </c>
      <c r="G130" s="38" t="s">
        <v>20</v>
      </c>
      <c r="H130" s="38" t="s">
        <v>23</v>
      </c>
      <c r="I130" s="38" t="s">
        <v>26</v>
      </c>
      <c r="J130" s="38" t="s">
        <v>29</v>
      </c>
      <c r="K130" s="38" t="s">
        <v>32</v>
      </c>
      <c r="L130" s="38" t="s">
        <v>35</v>
      </c>
      <c r="M130" s="38" t="s">
        <v>38</v>
      </c>
      <c r="N130" s="390"/>
      <c r="O130" s="38" t="s">
        <v>5</v>
      </c>
      <c r="P130" s="38" t="s">
        <v>8</v>
      </c>
      <c r="Q130" s="38" t="s">
        <v>11</v>
      </c>
      <c r="R130" s="38" t="s">
        <v>17</v>
      </c>
      <c r="S130" s="38" t="s">
        <v>20</v>
      </c>
      <c r="T130" s="38" t="s">
        <v>23</v>
      </c>
      <c r="U130" s="38" t="s">
        <v>26</v>
      </c>
      <c r="V130" s="38" t="s">
        <v>29</v>
      </c>
      <c r="W130" s="38" t="s">
        <v>32</v>
      </c>
      <c r="X130" s="38" t="s">
        <v>35</v>
      </c>
      <c r="Y130" s="38" t="s">
        <v>38</v>
      </c>
      <c r="Z130" s="390"/>
      <c r="AA130" s="38" t="s">
        <v>5</v>
      </c>
      <c r="AB130" s="38" t="s">
        <v>8</v>
      </c>
      <c r="AC130" s="38" t="s">
        <v>11</v>
      </c>
      <c r="AD130" s="38" t="s">
        <v>17</v>
      </c>
      <c r="AE130" s="38" t="s">
        <v>20</v>
      </c>
      <c r="AF130" s="38" t="s">
        <v>23</v>
      </c>
      <c r="AG130" s="38" t="s">
        <v>26</v>
      </c>
      <c r="AH130" s="38" t="s">
        <v>29</v>
      </c>
      <c r="AI130" s="38" t="s">
        <v>32</v>
      </c>
      <c r="AJ130" s="38" t="s">
        <v>35</v>
      </c>
      <c r="AK130" s="38" t="s">
        <v>38</v>
      </c>
      <c r="AL130" s="390"/>
      <c r="AM130" s="12" t="s">
        <v>5</v>
      </c>
      <c r="AN130" s="13" t="s">
        <v>8</v>
      </c>
      <c r="AO130" s="12" t="s">
        <v>11</v>
      </c>
      <c r="AP130" s="12" t="s">
        <v>17</v>
      </c>
      <c r="AQ130" s="12" t="s">
        <v>20</v>
      </c>
      <c r="AR130" s="12" t="s">
        <v>23</v>
      </c>
      <c r="AS130" s="12" t="s">
        <v>26</v>
      </c>
      <c r="AT130" s="38" t="s">
        <v>29</v>
      </c>
      <c r="AU130" s="38" t="s">
        <v>32</v>
      </c>
      <c r="AV130" s="38" t="s">
        <v>35</v>
      </c>
      <c r="AW130" s="38" t="s">
        <v>38</v>
      </c>
    </row>
    <row r="131" spans="1:49" ht="13.5" customHeight="1">
      <c r="A131" s="297" t="str">
        <f>+'8.คำนวณ'!E80</f>
        <v>อุดรธานี</v>
      </c>
      <c r="B131" s="14" t="str">
        <f>+'8.คำนวณ'!G80</f>
        <v>กุมภวาปี,รพท.</v>
      </c>
      <c r="C131" s="330">
        <f>+'8.คำนวณ'!Y80</f>
        <v>7263.2610930088904</v>
      </c>
      <c r="D131" s="330">
        <f>+'8.คำนวณ'!Z80</f>
        <v>98.490398024456809</v>
      </c>
      <c r="E131" s="330">
        <f>+'8.คำนวณ'!AA80</f>
        <v>2245.371494464327</v>
      </c>
      <c r="F131" s="330">
        <f>+'8.คำนวณ'!AB80</f>
        <v>1143.4745080846949</v>
      </c>
      <c r="G131" s="330">
        <f>+'8.คำนวณ'!AC80</f>
        <v>493.13802679821157</v>
      </c>
      <c r="H131" s="330">
        <f>+'8.คำนวณ'!AD80</f>
        <v>392.05656848280159</v>
      </c>
      <c r="I131" s="330">
        <f>+'8.คำนวณ'!AE80</f>
        <v>1259.1555286927198</v>
      </c>
      <c r="J131" s="330">
        <f>+'8.คำนวณ'!AF80</f>
        <v>406.90609195796071</v>
      </c>
      <c r="K131" s="330">
        <f>+'8.คำนวณ'!AG80</f>
        <v>455.96936768244592</v>
      </c>
      <c r="L131" s="330">
        <f>+'8.คำนวณ'!AH80</f>
        <v>51.176631633934129</v>
      </c>
      <c r="M131" s="330">
        <f>+'8.คำนวณ'!AI80</f>
        <v>244.18790525861905</v>
      </c>
      <c r="N131" s="14" t="str">
        <f>+B131</f>
        <v>กุมภวาปี,รพท.</v>
      </c>
      <c r="O131" s="50">
        <f>+(C131-C136)*100/C136</f>
        <v>2.1554596724588104</v>
      </c>
      <c r="P131" s="50">
        <f t="shared" ref="P131:Y131" si="273">+(D131-D136)*100/D136</f>
        <v>50.135661789670202</v>
      </c>
      <c r="Q131" s="50">
        <f t="shared" si="273"/>
        <v>-7.0915057248180968</v>
      </c>
      <c r="R131" s="50">
        <f t="shared" si="273"/>
        <v>-22.421209840551729</v>
      </c>
      <c r="S131" s="50">
        <f t="shared" si="273"/>
        <v>-10.761859564839579</v>
      </c>
      <c r="T131" s="50">
        <f t="shared" si="273"/>
        <v>-21.77204663963192</v>
      </c>
      <c r="U131" s="50">
        <f t="shared" si="273"/>
        <v>14.39572132852069</v>
      </c>
      <c r="V131" s="50">
        <f t="shared" si="273"/>
        <v>-28.068900494272427</v>
      </c>
      <c r="W131" s="50">
        <f t="shared" si="273"/>
        <v>17.169901962757894</v>
      </c>
      <c r="X131" s="50">
        <f t="shared" si="273"/>
        <v>76.3962412083429</v>
      </c>
      <c r="Y131" s="50">
        <f t="shared" si="273"/>
        <v>43.135569509226173</v>
      </c>
      <c r="Z131" s="14" t="str">
        <f>+N131</f>
        <v>กุมภวาปี,รพท.</v>
      </c>
      <c r="AA131" s="15">
        <f t="shared" ref="AA131:AK135" si="274">+O131/100</f>
        <v>2.1554596724588104E-2</v>
      </c>
      <c r="AB131" s="15">
        <f t="shared" si="274"/>
        <v>0.50135661789670205</v>
      </c>
      <c r="AC131" s="15">
        <f t="shared" si="274"/>
        <v>-7.0915057248180965E-2</v>
      </c>
      <c r="AD131" s="15">
        <f t="shared" si="274"/>
        <v>-0.22421209840551728</v>
      </c>
      <c r="AE131" s="15">
        <f t="shared" si="274"/>
        <v>-0.10761859564839579</v>
      </c>
      <c r="AF131" s="15">
        <f t="shared" si="274"/>
        <v>-0.2177204663963192</v>
      </c>
      <c r="AG131" s="15">
        <f t="shared" si="274"/>
        <v>0.14395721328520689</v>
      </c>
      <c r="AH131" s="15">
        <f t="shared" si="274"/>
        <v>-0.28068900494272425</v>
      </c>
      <c r="AI131" s="15">
        <f t="shared" si="274"/>
        <v>0.17169901962757894</v>
      </c>
      <c r="AJ131" s="15">
        <f t="shared" si="274"/>
        <v>0.76396241208342897</v>
      </c>
      <c r="AK131" s="15">
        <f t="shared" si="274"/>
        <v>0.43135569509226174</v>
      </c>
      <c r="AL131" s="14" t="str">
        <f>+Z131</f>
        <v>กุมภวาปี,รพท.</v>
      </c>
      <c r="AM131" s="16" t="str">
        <f>+IF(AND(C131&lt;C138),"OK","Not OK")</f>
        <v>OK</v>
      </c>
      <c r="AN131" s="16" t="str">
        <f t="shared" ref="AN131:AW131" si="275">+IF(AND(D131&lt;D138),"OK","Not OK")</f>
        <v>Not OK</v>
      </c>
      <c r="AO131" s="16" t="str">
        <f t="shared" si="275"/>
        <v>OK</v>
      </c>
      <c r="AP131" s="16" t="str">
        <f t="shared" si="275"/>
        <v>OK</v>
      </c>
      <c r="AQ131" s="16" t="str">
        <f t="shared" si="275"/>
        <v>OK</v>
      </c>
      <c r="AR131" s="16" t="str">
        <f t="shared" si="275"/>
        <v>OK</v>
      </c>
      <c r="AS131" s="16" t="str">
        <f t="shared" si="275"/>
        <v>OK</v>
      </c>
      <c r="AT131" s="16" t="str">
        <f t="shared" si="275"/>
        <v>OK</v>
      </c>
      <c r="AU131" s="16" t="str">
        <f t="shared" si="275"/>
        <v>Not OK</v>
      </c>
      <c r="AV131" s="16" t="str">
        <f t="shared" si="275"/>
        <v>OK</v>
      </c>
      <c r="AW131" s="16" t="str">
        <f t="shared" si="275"/>
        <v>OK</v>
      </c>
    </row>
    <row r="132" spans="1:49" ht="13.5" customHeight="1">
      <c r="A132" s="297" t="str">
        <f>+'8.คำนวณ'!E81</f>
        <v>บึงกาฬ</v>
      </c>
      <c r="B132" s="14" t="str">
        <f>+'8.คำนวณ'!G81</f>
        <v>บึงกาฬ,รพท.</v>
      </c>
      <c r="C132" s="330">
        <f>+'8.คำนวณ'!Y81</f>
        <v>7836.3868424440152</v>
      </c>
      <c r="D132" s="330">
        <f>+'8.คำนวณ'!Z81</f>
        <v>70.676566724657548</v>
      </c>
      <c r="E132" s="330">
        <f>+'8.คำนวณ'!AA81</f>
        <v>2413.1719541103635</v>
      </c>
      <c r="F132" s="330">
        <f>+'8.คำนวณ'!AB81</f>
        <v>1758.9336153467104</v>
      </c>
      <c r="G132" s="330">
        <f>+'8.คำนวณ'!AC81</f>
        <v>642.92281501830598</v>
      </c>
      <c r="H132" s="330">
        <f>+'8.คำนวณ'!AD81</f>
        <v>638.32908056471433</v>
      </c>
      <c r="I132" s="330">
        <f>+'8.คำนวณ'!AE81</f>
        <v>1051.2928584126958</v>
      </c>
      <c r="J132" s="330">
        <f>+'8.คำนวณ'!AF81</f>
        <v>702.1039027375997</v>
      </c>
      <c r="K132" s="330">
        <f>+'8.คำนวณ'!AG81</f>
        <v>409.24945703653157</v>
      </c>
      <c r="L132" s="330">
        <f>+'8.คำนวณ'!AH81</f>
        <v>51.204987365342902</v>
      </c>
      <c r="M132" s="330">
        <f>+'8.คำนวณ'!AI81</f>
        <v>408.5005575926528</v>
      </c>
      <c r="N132" s="14" t="str">
        <f>+B132</f>
        <v>บึงกาฬ,รพท.</v>
      </c>
      <c r="O132" s="50">
        <f>+(C132-C136)*100/C136</f>
        <v>10.216291251268746</v>
      </c>
      <c r="P132" s="50">
        <f t="shared" ref="P132:Y132" si="276">+(D132-D136)*100/D136</f>
        <v>7.7371330715237647</v>
      </c>
      <c r="Q132" s="50">
        <f t="shared" si="276"/>
        <v>-0.14829473152277289</v>
      </c>
      <c r="R132" s="50">
        <f t="shared" si="276"/>
        <v>19.334485276758905</v>
      </c>
      <c r="S132" s="50">
        <f t="shared" si="276"/>
        <v>16.34316020623767</v>
      </c>
      <c r="T132" s="50">
        <f t="shared" si="276"/>
        <v>27.36727696267031</v>
      </c>
      <c r="U132" s="50">
        <f t="shared" si="276"/>
        <v>-4.4888402384234887</v>
      </c>
      <c r="V132" s="50">
        <f t="shared" si="276"/>
        <v>24.114892082755198</v>
      </c>
      <c r="W132" s="50">
        <f t="shared" si="276"/>
        <v>5.1643425149508477</v>
      </c>
      <c r="X132" s="50">
        <f t="shared" si="276"/>
        <v>76.493978090930241</v>
      </c>
      <c r="Y132" s="50">
        <f t="shared" si="276"/>
        <v>139.45067997505566</v>
      </c>
      <c r="Z132" s="14" t="str">
        <f>+N132</f>
        <v>บึงกาฬ,รพท.</v>
      </c>
      <c r="AA132" s="15">
        <f t="shared" si="274"/>
        <v>0.10216291251268746</v>
      </c>
      <c r="AB132" s="15">
        <f t="shared" si="274"/>
        <v>7.7371330715237649E-2</v>
      </c>
      <c r="AC132" s="15">
        <f t="shared" si="274"/>
        <v>-1.482947315227729E-3</v>
      </c>
      <c r="AD132" s="15">
        <f t="shared" si="274"/>
        <v>0.19334485276758906</v>
      </c>
      <c r="AE132" s="15">
        <f t="shared" si="274"/>
        <v>0.1634316020623767</v>
      </c>
      <c r="AF132" s="15">
        <f t="shared" si="274"/>
        <v>0.27367276962670312</v>
      </c>
      <c r="AG132" s="15">
        <f t="shared" si="274"/>
        <v>-4.4888402384234888E-2</v>
      </c>
      <c r="AH132" s="15">
        <f t="shared" si="274"/>
        <v>0.24114892082755199</v>
      </c>
      <c r="AI132" s="15">
        <f t="shared" si="274"/>
        <v>5.1643425149508475E-2</v>
      </c>
      <c r="AJ132" s="15">
        <f t="shared" si="274"/>
        <v>0.76493978090930237</v>
      </c>
      <c r="AK132" s="15">
        <f t="shared" si="274"/>
        <v>1.3945067997505567</v>
      </c>
      <c r="AL132" s="14" t="str">
        <f>+Z132</f>
        <v>บึงกาฬ,รพท.</v>
      </c>
      <c r="AM132" s="16" t="str">
        <f>+IF(AND(C132&lt;C138),"OK","Not OK")</f>
        <v>OK</v>
      </c>
      <c r="AN132" s="16" t="str">
        <f t="shared" ref="AN132:AW132" si="277">+IF(AND(D132&lt;D138),"OK","Not OK")</f>
        <v>OK</v>
      </c>
      <c r="AO132" s="16" t="str">
        <f t="shared" si="277"/>
        <v>OK</v>
      </c>
      <c r="AP132" s="16" t="str">
        <f t="shared" si="277"/>
        <v>OK</v>
      </c>
      <c r="AQ132" s="16" t="str">
        <f t="shared" si="277"/>
        <v>OK</v>
      </c>
      <c r="AR132" s="16" t="str">
        <f t="shared" si="277"/>
        <v>Not OK</v>
      </c>
      <c r="AS132" s="16" t="str">
        <f t="shared" si="277"/>
        <v>OK</v>
      </c>
      <c r="AT132" s="16" t="str">
        <f t="shared" si="277"/>
        <v>Not OK</v>
      </c>
      <c r="AU132" s="16" t="str">
        <f t="shared" si="277"/>
        <v>OK</v>
      </c>
      <c r="AV132" s="16" t="str">
        <f t="shared" si="277"/>
        <v>OK</v>
      </c>
      <c r="AW132" s="16" t="str">
        <f t="shared" si="277"/>
        <v>Not OK</v>
      </c>
    </row>
    <row r="133" spans="1:49" ht="13.5" customHeight="1">
      <c r="A133" s="297" t="str">
        <f>+'8.คำนวณ'!E82</f>
        <v>สกลนคร</v>
      </c>
      <c r="B133" s="14" t="str">
        <f>+'8.คำนวณ'!G82</f>
        <v>วานรนิวาส,รพท.</v>
      </c>
      <c r="C133" s="330">
        <f>+'8.คำนวณ'!Y82</f>
        <v>6011.6167679173059</v>
      </c>
      <c r="D133" s="330">
        <f>+'8.คำนวณ'!Z82</f>
        <v>50.061739535930258</v>
      </c>
      <c r="E133" s="330">
        <f>+'8.คำนวณ'!AA82</f>
        <v>2391.7255661099102</v>
      </c>
      <c r="F133" s="330">
        <f>+'8.คำนวณ'!AB82</f>
        <v>1433.253192413307</v>
      </c>
      <c r="G133" s="330">
        <f>+'8.คำนวณ'!AC82</f>
        <v>838.57275826313071</v>
      </c>
      <c r="H133" s="330">
        <f>+'8.คำนวณ'!AD82</f>
        <v>597.12639079572682</v>
      </c>
      <c r="I133" s="330">
        <f>+'8.คำนวณ'!AE82</f>
        <v>1507.8505684839893</v>
      </c>
      <c r="J133" s="330">
        <f>+'8.คำนวณ'!AF82</f>
        <v>666.66142813077283</v>
      </c>
      <c r="K133" s="330">
        <f>+'8.คำนวณ'!AG82</f>
        <v>309.55706318283882</v>
      </c>
      <c r="L133" s="330">
        <f>+'8.คำนวณ'!AH82</f>
        <v>4.3241145439295039</v>
      </c>
      <c r="M133" s="330">
        <f>+'8.คำนวณ'!AI82</f>
        <v>149.59055812711279</v>
      </c>
      <c r="N133" s="14" t="str">
        <f>+B133</f>
        <v>วานรนิวาส,รพท.</v>
      </c>
      <c r="O133" s="50">
        <f>+(C133-C136)*100/C136</f>
        <v>-15.448520101753994</v>
      </c>
      <c r="P133" s="50">
        <f t="shared" ref="P133:Y133" si="278">+(D133-D136)*100/D136</f>
        <v>-23.68746043951792</v>
      </c>
      <c r="Q133" s="50">
        <f t="shared" si="278"/>
        <v>-1.0356987186473163</v>
      </c>
      <c r="R133" s="50">
        <f t="shared" si="278"/>
        <v>-2.761235275954522</v>
      </c>
      <c r="S133" s="50">
        <f t="shared" si="278"/>
        <v>51.7479275586388</v>
      </c>
      <c r="T133" s="50">
        <f t="shared" si="278"/>
        <v>19.146009031760837</v>
      </c>
      <c r="U133" s="50">
        <f t="shared" si="278"/>
        <v>36.989950412583411</v>
      </c>
      <c r="V133" s="50">
        <f t="shared" si="278"/>
        <v>17.849524672290677</v>
      </c>
      <c r="W133" s="50">
        <f t="shared" si="278"/>
        <v>-20.453492458570608</v>
      </c>
      <c r="X133" s="50">
        <f t="shared" si="278"/>
        <v>-85.095588987577599</v>
      </c>
      <c r="Y133" s="50">
        <f t="shared" si="278"/>
        <v>-12.314536184541332</v>
      </c>
      <c r="Z133" s="14" t="str">
        <f>+N133</f>
        <v>วานรนิวาส,รพท.</v>
      </c>
      <c r="AA133" s="15">
        <f t="shared" si="274"/>
        <v>-0.15448520101753993</v>
      </c>
      <c r="AB133" s="15">
        <f t="shared" si="274"/>
        <v>-0.23687460439517921</v>
      </c>
      <c r="AC133" s="15">
        <f t="shared" si="274"/>
        <v>-1.0356987186473163E-2</v>
      </c>
      <c r="AD133" s="15">
        <f t="shared" si="274"/>
        <v>-2.7612352759545222E-2</v>
      </c>
      <c r="AE133" s="15">
        <f t="shared" si="274"/>
        <v>0.51747927558638795</v>
      </c>
      <c r="AF133" s="15">
        <f t="shared" si="274"/>
        <v>0.19146009031760836</v>
      </c>
      <c r="AG133" s="15">
        <f t="shared" si="274"/>
        <v>0.36989950412583411</v>
      </c>
      <c r="AH133" s="15">
        <f t="shared" si="274"/>
        <v>0.17849524672290676</v>
      </c>
      <c r="AI133" s="15">
        <f t="shared" si="274"/>
        <v>-0.20453492458570607</v>
      </c>
      <c r="AJ133" s="15">
        <f t="shared" si="274"/>
        <v>-0.85095588987577597</v>
      </c>
      <c r="AK133" s="15">
        <f t="shared" si="274"/>
        <v>-0.12314536184541332</v>
      </c>
      <c r="AL133" s="14" t="str">
        <f>+Z133</f>
        <v>วานรนิวาส,รพท.</v>
      </c>
      <c r="AM133" s="16" t="str">
        <f>+IF(AND(C133&lt;C138),"OK","Not OK")</f>
        <v>OK</v>
      </c>
      <c r="AN133" s="16" t="str">
        <f t="shared" ref="AN133:AW133" si="279">+IF(AND(D133&lt;D138),"OK","Not OK")</f>
        <v>OK</v>
      </c>
      <c r="AO133" s="16" t="str">
        <f t="shared" si="279"/>
        <v>OK</v>
      </c>
      <c r="AP133" s="16" t="str">
        <f t="shared" si="279"/>
        <v>OK</v>
      </c>
      <c r="AQ133" s="16" t="str">
        <f t="shared" si="279"/>
        <v>Not OK</v>
      </c>
      <c r="AR133" s="16" t="str">
        <f t="shared" si="279"/>
        <v>OK</v>
      </c>
      <c r="AS133" s="16" t="str">
        <f t="shared" si="279"/>
        <v>Not OK</v>
      </c>
      <c r="AT133" s="16" t="str">
        <f t="shared" si="279"/>
        <v>OK</v>
      </c>
      <c r="AU133" s="16" t="str">
        <f t="shared" si="279"/>
        <v>OK</v>
      </c>
      <c r="AV133" s="16" t="str">
        <f t="shared" si="279"/>
        <v>OK</v>
      </c>
      <c r="AW133" s="16" t="str">
        <f t="shared" si="279"/>
        <v>OK</v>
      </c>
    </row>
    <row r="134" spans="1:49" ht="13.5" customHeight="1">
      <c r="A134" s="297" t="str">
        <f>+'8.คำนวณ'!E83</f>
        <v>หนองคาย</v>
      </c>
      <c r="B134" s="14" t="str">
        <f>+'8.คำนวณ'!G83</f>
        <v>สมเด็จพระยุพราชท่าบ่อ,รพท.</v>
      </c>
      <c r="C134" s="330">
        <f>+'8.คำนวณ'!Y83</f>
        <v>7776.7357969626219</v>
      </c>
      <c r="D134" s="330">
        <f>+'8.คำนวณ'!Z83</f>
        <v>42.323797362207088</v>
      </c>
      <c r="E134" s="330">
        <f>+'8.คำนวณ'!AA83</f>
        <v>2309.0225342463741</v>
      </c>
      <c r="F134" s="330">
        <f>+'8.คำนวณ'!AB83</f>
        <v>1897.2504196849195</v>
      </c>
      <c r="G134" s="330">
        <f>+'8.คำนวณ'!AC83</f>
        <v>493.72614196469306</v>
      </c>
      <c r="H134" s="330">
        <f>+'8.คำนวณ'!AD83</f>
        <v>473.1876068270571</v>
      </c>
      <c r="I134" s="330">
        <f>+'8.คำนวณ'!AE83</f>
        <v>625.95435835207081</v>
      </c>
      <c r="J134" s="330">
        <f>+'8.คำนวณ'!AF83</f>
        <v>461.7240328789747</v>
      </c>
      <c r="K134" s="330">
        <f>+'8.คำนวณ'!AG83</f>
        <v>352.57183808858571</v>
      </c>
      <c r="L134" s="330">
        <f>+'8.คำนวณ'!AH83</f>
        <v>1.5993700281410113</v>
      </c>
      <c r="M134" s="330">
        <f>+'8.คำนวณ'!AI83</f>
        <v>4.7847701501907043</v>
      </c>
      <c r="N134" s="14" t="str">
        <f>+B134</f>
        <v>สมเด็จพระยุพราชท่าบ่อ,รพท.</v>
      </c>
      <c r="O134" s="50">
        <f>+(C134-C136)*100/C136</f>
        <v>9.3773182482247215</v>
      </c>
      <c r="P134" s="50">
        <f t="shared" ref="P134:Y134" si="280">+(D134-D136)*100/D136</f>
        <v>-35.482935860925473</v>
      </c>
      <c r="Q134" s="50">
        <f t="shared" si="280"/>
        <v>-4.4577668180139387</v>
      </c>
      <c r="R134" s="50">
        <f t="shared" si="280"/>
        <v>28.718560097327273</v>
      </c>
      <c r="S134" s="50">
        <f t="shared" si="280"/>
        <v>-10.65543438372087</v>
      </c>
      <c r="T134" s="50">
        <f t="shared" si="280"/>
        <v>-5.5837830218752762</v>
      </c>
      <c r="U134" s="50">
        <f t="shared" si="280"/>
        <v>-43.131329918584598</v>
      </c>
      <c r="V134" s="50">
        <f t="shared" si="280"/>
        <v>-18.378421926809906</v>
      </c>
      <c r="W134" s="50">
        <f t="shared" si="280"/>
        <v>-9.4000373015423158</v>
      </c>
      <c r="X134" s="50">
        <f t="shared" si="280"/>
        <v>-94.487271782883695</v>
      </c>
      <c r="Y134" s="50">
        <f t="shared" si="280"/>
        <v>-97.19531235712536</v>
      </c>
      <c r="Z134" s="14" t="str">
        <f>+N134</f>
        <v>สมเด็จพระยุพราชท่าบ่อ,รพท.</v>
      </c>
      <c r="AA134" s="15">
        <f t="shared" si="274"/>
        <v>9.3773182482247211E-2</v>
      </c>
      <c r="AB134" s="15">
        <f t="shared" si="274"/>
        <v>-0.35482935860925474</v>
      </c>
      <c r="AC134" s="15">
        <f t="shared" si="274"/>
        <v>-4.457766818013939E-2</v>
      </c>
      <c r="AD134" s="15">
        <f t="shared" si="274"/>
        <v>0.28718560097327273</v>
      </c>
      <c r="AE134" s="15">
        <f t="shared" si="274"/>
        <v>-0.1065543438372087</v>
      </c>
      <c r="AF134" s="15">
        <f t="shared" si="274"/>
        <v>-5.5837830218752764E-2</v>
      </c>
      <c r="AG134" s="15">
        <f t="shared" si="274"/>
        <v>-0.43131329918584599</v>
      </c>
      <c r="AH134" s="15">
        <f t="shared" si="274"/>
        <v>-0.18378421926809907</v>
      </c>
      <c r="AI134" s="15">
        <f t="shared" si="274"/>
        <v>-9.4000373015423161E-2</v>
      </c>
      <c r="AJ134" s="15">
        <f t="shared" si="274"/>
        <v>-0.94487271782883697</v>
      </c>
      <c r="AK134" s="15">
        <f t="shared" si="274"/>
        <v>-0.97195312357125363</v>
      </c>
      <c r="AL134" s="14" t="str">
        <f>+Z134</f>
        <v>สมเด็จพระยุพราชท่าบ่อ,รพท.</v>
      </c>
      <c r="AM134" s="16" t="str">
        <f>+IF(AND(C134&lt;C138),"OK","Not OK")</f>
        <v>OK</v>
      </c>
      <c r="AN134" s="16" t="str">
        <f t="shared" ref="AN134:AW134" si="281">+IF(AND(D134&lt;D138),"OK","Not OK")</f>
        <v>OK</v>
      </c>
      <c r="AO134" s="16" t="str">
        <f t="shared" si="281"/>
        <v>OK</v>
      </c>
      <c r="AP134" s="16" t="str">
        <f t="shared" si="281"/>
        <v>Not OK</v>
      </c>
      <c r="AQ134" s="16" t="str">
        <f t="shared" si="281"/>
        <v>OK</v>
      </c>
      <c r="AR134" s="16" t="str">
        <f t="shared" si="281"/>
        <v>OK</v>
      </c>
      <c r="AS134" s="16" t="str">
        <f t="shared" si="281"/>
        <v>OK</v>
      </c>
      <c r="AT134" s="16" t="str">
        <f t="shared" si="281"/>
        <v>OK</v>
      </c>
      <c r="AU134" s="16" t="str">
        <f t="shared" si="281"/>
        <v>OK</v>
      </c>
      <c r="AV134" s="16" t="str">
        <f t="shared" si="281"/>
        <v>OK</v>
      </c>
      <c r="AW134" s="16" t="str">
        <f t="shared" si="281"/>
        <v>OK</v>
      </c>
    </row>
    <row r="135" spans="1:49" ht="13.5" customHeight="1">
      <c r="A135" s="297" t="str">
        <f>+'8.คำนวณ'!E84</f>
        <v>สกลนคร</v>
      </c>
      <c r="B135" s="14" t="str">
        <f>+'8.คำนวณ'!G84</f>
        <v>สมเด็จพระยุพราชสว่างแดนดิน,รพท.</v>
      </c>
      <c r="C135" s="330">
        <f>+'8.คำนวณ'!Y84</f>
        <v>6662.0382166241161</v>
      </c>
      <c r="D135" s="330">
        <f>+'8.คำนวณ'!Z84</f>
        <v>66.452173759032277</v>
      </c>
      <c r="E135" s="330">
        <f>+'8.คำนวณ'!AA84</f>
        <v>2724.4878298083477</v>
      </c>
      <c r="F135" s="330">
        <f>+'8.คำนวณ'!AB84</f>
        <v>1136.8507068499346</v>
      </c>
      <c r="G135" s="330">
        <f>+'8.คำนวณ'!AC84</f>
        <v>294.68543344607008</v>
      </c>
      <c r="H135" s="330">
        <f>+'8.คำนวณ'!AD84</f>
        <v>405.16016201431347</v>
      </c>
      <c r="I135" s="330">
        <f>+'8.คำนวณ'!AE84</f>
        <v>1059.2546585144501</v>
      </c>
      <c r="J135" s="330">
        <f>+'8.คำนวณ'!AF84</f>
        <v>591.04797664873547</v>
      </c>
      <c r="K135" s="330">
        <f>+'8.คำนวณ'!AG84</f>
        <v>418.4137709654222</v>
      </c>
      <c r="L135" s="330">
        <f>+'8.คำนวณ'!AH84</f>
        <v>36.756467138339602</v>
      </c>
      <c r="M135" s="330">
        <f>+'8.คำนวณ'!AI84</f>
        <v>45.93140110726948</v>
      </c>
      <c r="N135" s="14" t="str">
        <f>+B135</f>
        <v>สมเด็จพระยุพราชสว่างแดนดิน,รพท.</v>
      </c>
      <c r="O135" s="50">
        <f t="shared" ref="O135:Y135" si="282">+(C135-C136)*100/C136</f>
        <v>-6.3005490701983113</v>
      </c>
      <c r="P135" s="50">
        <f t="shared" si="282"/>
        <v>1.2976014392494479</v>
      </c>
      <c r="Q135" s="50">
        <f t="shared" si="282"/>
        <v>12.733265993002107</v>
      </c>
      <c r="R135" s="50">
        <f t="shared" si="282"/>
        <v>-22.870600257579987</v>
      </c>
      <c r="S135" s="50">
        <f t="shared" si="282"/>
        <v>-46.673793816315985</v>
      </c>
      <c r="T135" s="50">
        <f t="shared" si="282"/>
        <v>-19.157456332923928</v>
      </c>
      <c r="U135" s="50">
        <f t="shared" si="282"/>
        <v>-3.7655015840959498</v>
      </c>
      <c r="V135" s="50">
        <f t="shared" si="282"/>
        <v>4.4829056660363893</v>
      </c>
      <c r="W135" s="50">
        <f t="shared" si="282"/>
        <v>7.519285282404196</v>
      </c>
      <c r="X135" s="50">
        <f t="shared" si="282"/>
        <v>26.692641471188136</v>
      </c>
      <c r="Y135" s="50">
        <f t="shared" si="282"/>
        <v>-73.076400942615223</v>
      </c>
      <c r="Z135" s="14" t="str">
        <f>+N135</f>
        <v>สมเด็จพระยุพราชสว่างแดนดิน,รพท.</v>
      </c>
      <c r="AA135" s="15">
        <f t="shared" si="274"/>
        <v>-6.3005490701983108E-2</v>
      </c>
      <c r="AB135" s="15">
        <f t="shared" si="274"/>
        <v>1.2976014392494479E-2</v>
      </c>
      <c r="AC135" s="15">
        <f t="shared" si="274"/>
        <v>0.12733265993002107</v>
      </c>
      <c r="AD135" s="15">
        <f t="shared" si="274"/>
        <v>-0.22870600257579987</v>
      </c>
      <c r="AE135" s="15">
        <f t="shared" si="274"/>
        <v>-0.46673793816315984</v>
      </c>
      <c r="AF135" s="15">
        <f t="shared" si="274"/>
        <v>-0.19157456332923928</v>
      </c>
      <c r="AG135" s="15">
        <f t="shared" si="274"/>
        <v>-3.7655015840959496E-2</v>
      </c>
      <c r="AH135" s="15">
        <f t="shared" si="274"/>
        <v>4.4829056660363895E-2</v>
      </c>
      <c r="AI135" s="15">
        <f t="shared" si="274"/>
        <v>7.5192852824041964E-2</v>
      </c>
      <c r="AJ135" s="15">
        <f t="shared" si="274"/>
        <v>0.26692641471188133</v>
      </c>
      <c r="AK135" s="15">
        <f t="shared" si="274"/>
        <v>-0.73076400942615227</v>
      </c>
      <c r="AL135" s="14" t="str">
        <f>+Z135</f>
        <v>สมเด็จพระยุพราชสว่างแดนดิน,รพท.</v>
      </c>
      <c r="AM135" s="16" t="str">
        <f>+IF(AND(C135&lt;C138),"OK","Not OK")</f>
        <v>OK</v>
      </c>
      <c r="AN135" s="16" t="str">
        <f t="shared" ref="AN135:AW135" si="283">+IF(AND(D135&lt;D138),"OK","Not OK")</f>
        <v>OK</v>
      </c>
      <c r="AO135" s="16" t="str">
        <f t="shared" si="283"/>
        <v>Not OK</v>
      </c>
      <c r="AP135" s="16" t="str">
        <f t="shared" si="283"/>
        <v>OK</v>
      </c>
      <c r="AQ135" s="16" t="str">
        <f t="shared" si="283"/>
        <v>OK</v>
      </c>
      <c r="AR135" s="16" t="str">
        <f t="shared" si="283"/>
        <v>OK</v>
      </c>
      <c r="AS135" s="16" t="str">
        <f t="shared" si="283"/>
        <v>OK</v>
      </c>
      <c r="AT135" s="16" t="str">
        <f t="shared" si="283"/>
        <v>OK</v>
      </c>
      <c r="AU135" s="16" t="str">
        <f t="shared" si="283"/>
        <v>OK</v>
      </c>
      <c r="AV135" s="16" t="str">
        <f t="shared" si="283"/>
        <v>OK</v>
      </c>
      <c r="AW135" s="16" t="str">
        <f t="shared" si="283"/>
        <v>OK</v>
      </c>
    </row>
    <row r="136" spans="1:49" ht="13.5" customHeight="1">
      <c r="B136" s="18" t="s">
        <v>144</v>
      </c>
      <c r="C136" s="19">
        <f>AVERAGE(C131:C135)</f>
        <v>7110.0077433913902</v>
      </c>
      <c r="D136" s="19">
        <f t="shared" ref="D136:M136" si="284">AVERAGE(D131:D135)</f>
        <v>65.600935081256793</v>
      </c>
      <c r="E136" s="19">
        <f t="shared" si="284"/>
        <v>2416.7558757478646</v>
      </c>
      <c r="F136" s="19">
        <f t="shared" si="284"/>
        <v>1473.9524884759135</v>
      </c>
      <c r="G136" s="19">
        <f t="shared" si="284"/>
        <v>552.60903509808224</v>
      </c>
      <c r="H136" s="19">
        <f t="shared" si="284"/>
        <v>501.17196173692264</v>
      </c>
      <c r="I136" s="19">
        <f t="shared" si="284"/>
        <v>1100.701594491185</v>
      </c>
      <c r="J136" s="19">
        <f t="shared" si="284"/>
        <v>565.68868647080876</v>
      </c>
      <c r="K136" s="19">
        <f t="shared" si="284"/>
        <v>389.15229939116483</v>
      </c>
      <c r="L136" s="19">
        <f t="shared" si="284"/>
        <v>29.012314141937431</v>
      </c>
      <c r="M136" s="19">
        <f t="shared" si="284"/>
        <v>170.59903844716899</v>
      </c>
      <c r="N136" s="23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23"/>
      <c r="AA136" s="61"/>
      <c r="AB136" s="61"/>
      <c r="AC136" s="61"/>
      <c r="AD136" s="61"/>
      <c r="AE136" s="61"/>
      <c r="AF136" s="61"/>
      <c r="AG136" s="61"/>
      <c r="AH136" s="61"/>
      <c r="AI136" s="61"/>
      <c r="AJ136" s="61"/>
      <c r="AK136" s="61"/>
      <c r="AL136" s="23"/>
      <c r="AM136" s="26"/>
      <c r="AN136" s="26"/>
      <c r="AO136" s="26"/>
      <c r="AP136" s="26"/>
      <c r="AQ136" s="26"/>
      <c r="AR136" s="26"/>
      <c r="AS136" s="26"/>
      <c r="AT136" s="61"/>
      <c r="AU136" s="61"/>
      <c r="AV136" s="61"/>
      <c r="AW136" s="61"/>
    </row>
    <row r="137" spans="1:49" ht="13.5" customHeight="1">
      <c r="B137" s="20" t="s">
        <v>268</v>
      </c>
      <c r="C137" s="21">
        <f>STDEV(C131:C135)</f>
        <v>775.04498483045745</v>
      </c>
      <c r="D137" s="21">
        <f t="shared" ref="D137:M137" si="285">STDEV(D131:D135)</f>
        <v>21.745661378454678</v>
      </c>
      <c r="E137" s="21">
        <f t="shared" si="285"/>
        <v>184.60592857745431</v>
      </c>
      <c r="F137" s="21">
        <f t="shared" si="285"/>
        <v>348.17564555739409</v>
      </c>
      <c r="G137" s="21">
        <f t="shared" si="285"/>
        <v>202.1511872528844</v>
      </c>
      <c r="H137" s="21">
        <f t="shared" si="285"/>
        <v>111.72162565036315</v>
      </c>
      <c r="I137" s="21">
        <f t="shared" si="285"/>
        <v>324.19976334499347</v>
      </c>
      <c r="J137" s="21">
        <f t="shared" si="285"/>
        <v>127.93383143492075</v>
      </c>
      <c r="K137" s="21">
        <f t="shared" si="285"/>
        <v>57.875257786302932</v>
      </c>
      <c r="L137" s="21">
        <f t="shared" si="285"/>
        <v>24.518973901326802</v>
      </c>
      <c r="M137" s="21">
        <f t="shared" si="285"/>
        <v>162.39627593209727</v>
      </c>
      <c r="N137" s="23"/>
      <c r="O137" s="51"/>
      <c r="P137" s="51"/>
      <c r="Q137" s="51"/>
      <c r="R137" s="51"/>
      <c r="S137" s="51"/>
      <c r="T137" s="51"/>
      <c r="U137" s="51"/>
      <c r="V137" s="184"/>
      <c r="W137" s="184"/>
      <c r="X137" s="184"/>
      <c r="Y137" s="184"/>
      <c r="Z137" s="23"/>
      <c r="AA137" s="61"/>
      <c r="AB137" s="61"/>
      <c r="AC137" s="61"/>
      <c r="AD137" s="61"/>
      <c r="AE137" s="61"/>
      <c r="AF137" s="61"/>
      <c r="AG137" s="61"/>
      <c r="AH137" s="61"/>
      <c r="AI137" s="61"/>
      <c r="AJ137" s="61"/>
      <c r="AK137" s="61"/>
      <c r="AL137" s="23"/>
      <c r="AM137" s="26"/>
      <c r="AN137" s="26"/>
      <c r="AO137" s="26"/>
      <c r="AP137" s="26"/>
      <c r="AQ137" s="26"/>
      <c r="AR137" s="26"/>
      <c r="AS137" s="26"/>
      <c r="AT137" s="61"/>
      <c r="AU137" s="61"/>
      <c r="AV137" s="61"/>
      <c r="AW137" s="61"/>
    </row>
    <row r="138" spans="1:49" ht="13.5" customHeight="1">
      <c r="B138" s="20" t="s">
        <v>269</v>
      </c>
      <c r="C138" s="21">
        <f>+C136+C137</f>
        <v>7885.0527282218482</v>
      </c>
      <c r="D138" s="21">
        <f t="shared" ref="D138:M138" si="286">+D136+D137</f>
        <v>87.346596459711463</v>
      </c>
      <c r="E138" s="21">
        <f t="shared" si="286"/>
        <v>2601.3618043253191</v>
      </c>
      <c r="F138" s="21">
        <f t="shared" si="286"/>
        <v>1822.1281340333076</v>
      </c>
      <c r="G138" s="21">
        <f t="shared" si="286"/>
        <v>754.76022235096661</v>
      </c>
      <c r="H138" s="21">
        <f t="shared" si="286"/>
        <v>612.89358738728583</v>
      </c>
      <c r="I138" s="21">
        <f t="shared" si="286"/>
        <v>1424.9013578361785</v>
      </c>
      <c r="J138" s="21">
        <f t="shared" si="286"/>
        <v>693.62251790572952</v>
      </c>
      <c r="K138" s="21">
        <f t="shared" si="286"/>
        <v>447.02755717746777</v>
      </c>
      <c r="L138" s="21">
        <f t="shared" si="286"/>
        <v>53.531288043264233</v>
      </c>
      <c r="M138" s="21">
        <f t="shared" si="286"/>
        <v>332.99531437926623</v>
      </c>
      <c r="N138" s="23"/>
      <c r="O138" s="51"/>
      <c r="P138" s="51"/>
      <c r="Q138" s="51"/>
      <c r="R138" s="51"/>
      <c r="S138" s="51"/>
      <c r="T138" s="51"/>
      <c r="U138" s="51"/>
      <c r="V138" s="184"/>
      <c r="W138" s="184"/>
      <c r="X138" s="184"/>
      <c r="Y138" s="184"/>
      <c r="Z138" s="23"/>
      <c r="AA138" s="61"/>
      <c r="AB138" s="61"/>
      <c r="AC138" s="61"/>
      <c r="AD138" s="61"/>
      <c r="AE138" s="61"/>
      <c r="AF138" s="61"/>
      <c r="AG138" s="61"/>
      <c r="AH138" s="61"/>
      <c r="AI138" s="61"/>
      <c r="AJ138" s="61"/>
      <c r="AK138" s="61"/>
      <c r="AL138" s="23"/>
      <c r="AM138" s="26"/>
      <c r="AN138" s="26"/>
      <c r="AO138" s="26"/>
      <c r="AP138" s="26"/>
      <c r="AQ138" s="26"/>
      <c r="AR138" s="26"/>
      <c r="AS138" s="26"/>
      <c r="AT138" s="61"/>
      <c r="AU138" s="61"/>
      <c r="AV138" s="61"/>
      <c r="AW138" s="61"/>
    </row>
    <row r="139" spans="1:49" ht="13.5" customHeight="1">
      <c r="B139" s="390" t="s">
        <v>156</v>
      </c>
      <c r="C139" s="402" t="s">
        <v>248</v>
      </c>
      <c r="D139" s="403"/>
      <c r="E139" s="403"/>
      <c r="F139" s="403"/>
      <c r="G139" s="403"/>
      <c r="H139" s="403"/>
      <c r="I139" s="403"/>
      <c r="J139" s="403"/>
      <c r="K139" s="403"/>
      <c r="L139" s="403"/>
      <c r="M139" s="404"/>
      <c r="N139" s="390" t="s">
        <v>156</v>
      </c>
      <c r="O139" s="402" t="s">
        <v>731</v>
      </c>
      <c r="P139" s="403"/>
      <c r="Q139" s="403"/>
      <c r="R139" s="403"/>
      <c r="S139" s="403"/>
      <c r="T139" s="403"/>
      <c r="U139" s="403"/>
      <c r="V139" s="403"/>
      <c r="W139" s="403"/>
      <c r="X139" s="403"/>
      <c r="Y139" s="404"/>
      <c r="Z139" s="390" t="s">
        <v>156</v>
      </c>
      <c r="AA139" s="402" t="s">
        <v>731</v>
      </c>
      <c r="AB139" s="403"/>
      <c r="AC139" s="403"/>
      <c r="AD139" s="403"/>
      <c r="AE139" s="403"/>
      <c r="AF139" s="403"/>
      <c r="AG139" s="403"/>
      <c r="AH139" s="403"/>
      <c r="AI139" s="403"/>
      <c r="AJ139" s="403"/>
      <c r="AK139" s="404"/>
      <c r="AL139" s="390" t="s">
        <v>156</v>
      </c>
      <c r="AM139" s="402" t="s">
        <v>732</v>
      </c>
      <c r="AN139" s="403"/>
      <c r="AO139" s="403"/>
      <c r="AP139" s="403"/>
      <c r="AQ139" s="403"/>
      <c r="AR139" s="403"/>
      <c r="AS139" s="403"/>
      <c r="AT139" s="403"/>
      <c r="AU139" s="403"/>
      <c r="AV139" s="403"/>
      <c r="AW139" s="404"/>
    </row>
    <row r="140" spans="1:49" ht="13.5" customHeight="1">
      <c r="B140" s="390"/>
      <c r="C140" s="38" t="s">
        <v>5</v>
      </c>
      <c r="D140" s="38" t="s">
        <v>8</v>
      </c>
      <c r="E140" s="38" t="s">
        <v>11</v>
      </c>
      <c r="F140" s="38" t="s">
        <v>17</v>
      </c>
      <c r="G140" s="38" t="s">
        <v>20</v>
      </c>
      <c r="H140" s="38" t="s">
        <v>23</v>
      </c>
      <c r="I140" s="38" t="s">
        <v>26</v>
      </c>
      <c r="J140" s="38" t="s">
        <v>29</v>
      </c>
      <c r="K140" s="38" t="s">
        <v>32</v>
      </c>
      <c r="L140" s="38" t="s">
        <v>35</v>
      </c>
      <c r="M140" s="38" t="s">
        <v>38</v>
      </c>
      <c r="N140" s="390"/>
      <c r="O140" s="38" t="s">
        <v>5</v>
      </c>
      <c r="P140" s="38" t="s">
        <v>8</v>
      </c>
      <c r="Q140" s="38" t="s">
        <v>11</v>
      </c>
      <c r="R140" s="38" t="s">
        <v>17</v>
      </c>
      <c r="S140" s="38" t="s">
        <v>20</v>
      </c>
      <c r="T140" s="38" t="s">
        <v>23</v>
      </c>
      <c r="U140" s="38" t="s">
        <v>26</v>
      </c>
      <c r="V140" s="38" t="s">
        <v>29</v>
      </c>
      <c r="W140" s="38" t="s">
        <v>32</v>
      </c>
      <c r="X140" s="38" t="s">
        <v>35</v>
      </c>
      <c r="Y140" s="38" t="s">
        <v>38</v>
      </c>
      <c r="Z140" s="390"/>
      <c r="AA140" s="38" t="s">
        <v>5</v>
      </c>
      <c r="AB140" s="38" t="s">
        <v>8</v>
      </c>
      <c r="AC140" s="38" t="s">
        <v>11</v>
      </c>
      <c r="AD140" s="38" t="s">
        <v>17</v>
      </c>
      <c r="AE140" s="38" t="s">
        <v>20</v>
      </c>
      <c r="AF140" s="38" t="s">
        <v>23</v>
      </c>
      <c r="AG140" s="38" t="s">
        <v>26</v>
      </c>
      <c r="AH140" s="38" t="s">
        <v>29</v>
      </c>
      <c r="AI140" s="38" t="s">
        <v>32</v>
      </c>
      <c r="AJ140" s="38" t="s">
        <v>35</v>
      </c>
      <c r="AK140" s="38" t="s">
        <v>38</v>
      </c>
      <c r="AL140" s="390"/>
      <c r="AM140" s="12" t="s">
        <v>5</v>
      </c>
      <c r="AN140" s="13" t="s">
        <v>8</v>
      </c>
      <c r="AO140" s="12" t="s">
        <v>11</v>
      </c>
      <c r="AP140" s="12" t="s">
        <v>17</v>
      </c>
      <c r="AQ140" s="12" t="s">
        <v>20</v>
      </c>
      <c r="AR140" s="12" t="s">
        <v>23</v>
      </c>
      <c r="AS140" s="12" t="s">
        <v>26</v>
      </c>
      <c r="AT140" s="38" t="s">
        <v>29</v>
      </c>
      <c r="AU140" s="38" t="s">
        <v>32</v>
      </c>
      <c r="AV140" s="38" t="s">
        <v>35</v>
      </c>
      <c r="AW140" s="38" t="s">
        <v>38</v>
      </c>
    </row>
    <row r="141" spans="1:49" ht="13.5" customHeight="1">
      <c r="A141" s="297" t="str">
        <f>+'8.คำนวณ'!E85</f>
        <v>หนองบัวลำภู</v>
      </c>
      <c r="B141" s="14" t="str">
        <f>+'8.คำนวณ'!G85</f>
        <v>หนองบัวลำภู,รพท.</v>
      </c>
      <c r="C141" s="330">
        <f>+'8.คำนวณ'!Y85</f>
        <v>7405.3293685033432</v>
      </c>
      <c r="D141" s="330">
        <f>+'8.คำนวณ'!Z85</f>
        <v>42.672358536473737</v>
      </c>
      <c r="E141" s="330">
        <f>+'8.คำนวณ'!AA85</f>
        <v>1954.8651900906646</v>
      </c>
      <c r="F141" s="330">
        <f>+'8.คำนวณ'!AB85</f>
        <v>1291.4935931497496</v>
      </c>
      <c r="G141" s="330">
        <f>+'8.คำนวณ'!AC85</f>
        <v>192.70226617643348</v>
      </c>
      <c r="H141" s="330">
        <f>+'8.คำนวณ'!AD85</f>
        <v>538.67977468297204</v>
      </c>
      <c r="I141" s="330">
        <f>+'8.คำนวณ'!AE85</f>
        <v>509.69865163307793</v>
      </c>
      <c r="J141" s="330">
        <f>+'8.คำนวณ'!AF85</f>
        <v>826.69876250061884</v>
      </c>
      <c r="K141" s="330">
        <f>+'8.คำนวณ'!AG85</f>
        <v>402.48577570385004</v>
      </c>
      <c r="L141" s="330">
        <f>+'8.คำนวณ'!AH85</f>
        <v>4.8094206353728159</v>
      </c>
      <c r="M141" s="330">
        <f>+'8.คำนวณ'!AI85</f>
        <v>145.77136301694208</v>
      </c>
      <c r="N141" s="14" t="str">
        <f>+B141</f>
        <v>หนองบัวลำภู,รพท.</v>
      </c>
      <c r="O141" s="54">
        <f t="shared" ref="O141:Y141" si="287">+(C141-C145)*100/C145</f>
        <v>3.0794253091303698</v>
      </c>
      <c r="P141" s="54">
        <f t="shared" si="287"/>
        <v>-42.464006342994701</v>
      </c>
      <c r="Q141" s="54">
        <f t="shared" si="287"/>
        <v>-13.606496367304304</v>
      </c>
      <c r="R141" s="54">
        <f t="shared" si="287"/>
        <v>-12.49664791977567</v>
      </c>
      <c r="S141" s="54">
        <f t="shared" si="287"/>
        <v>-13.242521674426827</v>
      </c>
      <c r="T141" s="54">
        <f t="shared" si="287"/>
        <v>14.116568637355265</v>
      </c>
      <c r="U141" s="54">
        <f t="shared" si="287"/>
        <v>21.983217327117988</v>
      </c>
      <c r="V141" s="54">
        <f t="shared" si="287"/>
        <v>14.957231789562071</v>
      </c>
      <c r="W141" s="54">
        <f t="shared" si="287"/>
        <v>18.944758248891912</v>
      </c>
      <c r="X141" s="54">
        <f t="shared" si="287"/>
        <v>-97.304456552789347</v>
      </c>
      <c r="Y141" s="54">
        <f t="shared" si="287"/>
        <v>-31.76498058139806</v>
      </c>
      <c r="Z141" s="14" t="str">
        <f>+N141</f>
        <v>หนองบัวลำภู,รพท.</v>
      </c>
      <c r="AA141" s="15">
        <f t="shared" ref="AA141:AK144" si="288">+O141/100</f>
        <v>3.0794253091303698E-2</v>
      </c>
      <c r="AB141" s="15">
        <f t="shared" si="288"/>
        <v>-0.42464006342994698</v>
      </c>
      <c r="AC141" s="15">
        <f t="shared" si="288"/>
        <v>-0.13606496367304305</v>
      </c>
      <c r="AD141" s="15">
        <f t="shared" si="288"/>
        <v>-0.12496647919775671</v>
      </c>
      <c r="AE141" s="15">
        <f t="shared" si="288"/>
        <v>-0.13242521674426827</v>
      </c>
      <c r="AF141" s="15">
        <f t="shared" si="288"/>
        <v>0.14116568637355265</v>
      </c>
      <c r="AG141" s="15">
        <f t="shared" si="288"/>
        <v>0.21983217327117988</v>
      </c>
      <c r="AH141" s="15">
        <f t="shared" si="288"/>
        <v>0.1495723178956207</v>
      </c>
      <c r="AI141" s="15">
        <f t="shared" si="288"/>
        <v>0.18944758248891913</v>
      </c>
      <c r="AJ141" s="15">
        <f t="shared" si="288"/>
        <v>-0.97304456552789342</v>
      </c>
      <c r="AK141" s="15">
        <f t="shared" si="288"/>
        <v>-0.31764980581398061</v>
      </c>
      <c r="AL141" s="14" t="str">
        <f>+Z141</f>
        <v>หนองบัวลำภู,รพท.</v>
      </c>
      <c r="AM141" s="16" t="str">
        <f>+IF(AND(C141&lt;C147),"OK","Not OK")</f>
        <v>OK</v>
      </c>
      <c r="AN141" s="16" t="str">
        <f t="shared" ref="AN141:AW141" si="289">+IF(AND(D141&lt;D147),"OK","Not OK")</f>
        <v>OK</v>
      </c>
      <c r="AO141" s="16" t="str">
        <f t="shared" si="289"/>
        <v>OK</v>
      </c>
      <c r="AP141" s="16" t="str">
        <f t="shared" si="289"/>
        <v>OK</v>
      </c>
      <c r="AQ141" s="16" t="str">
        <f t="shared" si="289"/>
        <v>OK</v>
      </c>
      <c r="AR141" s="16" t="str">
        <f t="shared" si="289"/>
        <v>OK</v>
      </c>
      <c r="AS141" s="16" t="str">
        <f t="shared" si="289"/>
        <v>OK</v>
      </c>
      <c r="AT141" s="16" t="str">
        <f t="shared" si="289"/>
        <v>OK</v>
      </c>
      <c r="AU141" s="16" t="str">
        <f t="shared" si="289"/>
        <v>Not OK</v>
      </c>
      <c r="AV141" s="16" t="str">
        <f t="shared" si="289"/>
        <v>OK</v>
      </c>
      <c r="AW141" s="16" t="str">
        <f t="shared" si="289"/>
        <v>OK</v>
      </c>
    </row>
    <row r="142" spans="1:49" ht="13.5" customHeight="1">
      <c r="A142" s="297" t="str">
        <f>+'8.คำนวณ'!E86</f>
        <v>เลย</v>
      </c>
      <c r="B142" s="14" t="str">
        <f>+'8.คำนวณ'!G86</f>
        <v>เลย,รพท.</v>
      </c>
      <c r="C142" s="330">
        <f>+'8.คำนวณ'!Y86</f>
        <v>6925.9901341518416</v>
      </c>
      <c r="D142" s="330">
        <f>+'8.คำนวณ'!Z86</f>
        <v>71.206206355890018</v>
      </c>
      <c r="E142" s="330">
        <f>+'8.คำนวณ'!AA86</f>
        <v>2034.0151659870753</v>
      </c>
      <c r="F142" s="330">
        <f>+'8.คำนวณ'!AB86</f>
        <v>1555.3432281675985</v>
      </c>
      <c r="G142" s="330">
        <f>+'8.คำนวณ'!AC86</f>
        <v>145.84047271797013</v>
      </c>
      <c r="H142" s="330">
        <f>+'8.คำนวณ'!AD86</f>
        <v>520.28071003816035</v>
      </c>
      <c r="I142" s="330">
        <f>+'8.คำนวณ'!AE86</f>
        <v>319.82558129665824</v>
      </c>
      <c r="J142" s="330">
        <f>+'8.คำนวณ'!AF86</f>
        <v>781.45331857186227</v>
      </c>
      <c r="K142" s="330">
        <f>+'8.คำนวณ'!AG86</f>
        <v>284.61083681526509</v>
      </c>
      <c r="L142" s="330">
        <f>+'8.คำนวณ'!AH86</f>
        <v>330.84441947710445</v>
      </c>
      <c r="M142" s="330">
        <f>+'8.คำนวณ'!AI86</f>
        <v>30.12957835036211</v>
      </c>
      <c r="N142" s="14" t="str">
        <f>+B142</f>
        <v>เลย,รพท.</v>
      </c>
      <c r="O142" s="50">
        <f t="shared" ref="O142:Y142" si="290">+(C142-C145)*100/C145</f>
        <v>-3.5927982134618968</v>
      </c>
      <c r="P142" s="50">
        <f t="shared" si="290"/>
        <v>-3.9912491893294244</v>
      </c>
      <c r="Q142" s="50">
        <f t="shared" si="290"/>
        <v>-10.10853458211481</v>
      </c>
      <c r="R142" s="50">
        <f t="shared" si="290"/>
        <v>5.3801171154253042</v>
      </c>
      <c r="S142" s="50">
        <f t="shared" si="290"/>
        <v>-34.340410718179676</v>
      </c>
      <c r="T142" s="50">
        <f t="shared" si="290"/>
        <v>10.218820435023954</v>
      </c>
      <c r="U142" s="50">
        <f t="shared" si="290"/>
        <v>-23.458001575866337</v>
      </c>
      <c r="V142" s="50">
        <f t="shared" si="290"/>
        <v>8.6655918100770268</v>
      </c>
      <c r="W142" s="50">
        <f t="shared" si="290"/>
        <v>-15.890276815855419</v>
      </c>
      <c r="X142" s="50">
        <f t="shared" si="290"/>
        <v>85.428885219267073</v>
      </c>
      <c r="Y142" s="50">
        <f t="shared" si="290"/>
        <v>-85.896459213512969</v>
      </c>
      <c r="Z142" s="14" t="str">
        <f>+N142</f>
        <v>เลย,รพท.</v>
      </c>
      <c r="AA142" s="15">
        <f t="shared" si="288"/>
        <v>-3.5927982134618966E-2</v>
      </c>
      <c r="AB142" s="15">
        <f t="shared" si="288"/>
        <v>-3.9912491893294245E-2</v>
      </c>
      <c r="AC142" s="15">
        <f t="shared" si="288"/>
        <v>-0.1010853458211481</v>
      </c>
      <c r="AD142" s="15">
        <f t="shared" si="288"/>
        <v>5.3801171154253043E-2</v>
      </c>
      <c r="AE142" s="15">
        <f t="shared" si="288"/>
        <v>-0.34340410718179676</v>
      </c>
      <c r="AF142" s="15">
        <f t="shared" si="288"/>
        <v>0.10218820435023954</v>
      </c>
      <c r="AG142" s="15">
        <f t="shared" si="288"/>
        <v>-0.23458001575866338</v>
      </c>
      <c r="AH142" s="15">
        <f t="shared" si="288"/>
        <v>8.6655918100770266E-2</v>
      </c>
      <c r="AI142" s="15">
        <f t="shared" si="288"/>
        <v>-0.1589027681585542</v>
      </c>
      <c r="AJ142" s="15">
        <f t="shared" si="288"/>
        <v>0.8542888521926707</v>
      </c>
      <c r="AK142" s="15">
        <f t="shared" si="288"/>
        <v>-0.85896459213512966</v>
      </c>
      <c r="AL142" s="14" t="str">
        <f>+Z142</f>
        <v>เลย,รพท.</v>
      </c>
      <c r="AM142" s="16" t="str">
        <f>+IF(AND(C142&lt;C147),"OK","Not OK")</f>
        <v>OK</v>
      </c>
      <c r="AN142" s="16" t="str">
        <f t="shared" ref="AN142:AW142" si="291">+IF(AND(D142&lt;D147),"OK","Not OK")</f>
        <v>OK</v>
      </c>
      <c r="AO142" s="16" t="str">
        <f t="shared" si="291"/>
        <v>OK</v>
      </c>
      <c r="AP142" s="16" t="str">
        <f t="shared" si="291"/>
        <v>OK</v>
      </c>
      <c r="AQ142" s="16" t="str">
        <f t="shared" si="291"/>
        <v>OK</v>
      </c>
      <c r="AR142" s="16" t="str">
        <f t="shared" si="291"/>
        <v>OK</v>
      </c>
      <c r="AS142" s="16" t="str">
        <f t="shared" si="291"/>
        <v>OK</v>
      </c>
      <c r="AT142" s="16" t="str">
        <f t="shared" si="291"/>
        <v>OK</v>
      </c>
      <c r="AU142" s="16" t="str">
        <f t="shared" si="291"/>
        <v>OK</v>
      </c>
      <c r="AV142" s="16" t="str">
        <f t="shared" si="291"/>
        <v>Not OK</v>
      </c>
      <c r="AW142" s="16" t="str">
        <f t="shared" si="291"/>
        <v>OK</v>
      </c>
    </row>
    <row r="143" spans="1:49" ht="13.5" customHeight="1">
      <c r="A143" s="297" t="str">
        <f>+'8.คำนวณ'!E87</f>
        <v>หนองคาย</v>
      </c>
      <c r="B143" s="14" t="str">
        <f>+'8.คำนวณ'!G87</f>
        <v>หนองคาย,รพท.</v>
      </c>
      <c r="C143" s="330">
        <f>+'8.คำนวณ'!Y87</f>
        <v>6593.5751085224138</v>
      </c>
      <c r="D143" s="330">
        <f>+'8.คำนวณ'!Z87</f>
        <v>118.66956033699161</v>
      </c>
      <c r="E143" s="330">
        <f>+'8.คำนวณ'!AA87</f>
        <v>2809.3419173932912</v>
      </c>
      <c r="F143" s="330">
        <f>+'8.คำนวณ'!AB87</f>
        <v>1635.5349230922527</v>
      </c>
      <c r="G143" s="330">
        <f>+'8.คำนวณ'!AC87</f>
        <v>138.14105872450443</v>
      </c>
      <c r="H143" s="330">
        <f>+'8.คำนวณ'!AD87</f>
        <v>352.27226656555484</v>
      </c>
      <c r="I143" s="330">
        <f>+'8.คำนวณ'!AE87</f>
        <v>588.14533905403789</v>
      </c>
      <c r="J143" s="330">
        <f>+'8.คำนวณ'!AF87</f>
        <v>447.71369385409082</v>
      </c>
      <c r="K143" s="330">
        <f>+'8.คำนวณ'!AG87</f>
        <v>289.71110927574716</v>
      </c>
      <c r="L143" s="330">
        <f>+'8.คำนวณ'!AH87</f>
        <v>259.57788880165697</v>
      </c>
      <c r="M143" s="330">
        <f>+'8.คำนวณ'!AI87</f>
        <v>475.74997419801514</v>
      </c>
      <c r="N143" s="14" t="str">
        <f>+B143</f>
        <v>หนองคาย,รพท.</v>
      </c>
      <c r="O143" s="50">
        <f t="shared" ref="O143:Y143" si="292">+(C143-C145)*100/C145</f>
        <v>-8.2198915000534747</v>
      </c>
      <c r="P143" s="50">
        <f t="shared" si="292"/>
        <v>60.004539355207967</v>
      </c>
      <c r="Q143" s="50">
        <f t="shared" si="292"/>
        <v>24.156331790093933</v>
      </c>
      <c r="R143" s="50">
        <f t="shared" si="292"/>
        <v>10.813393867335856</v>
      </c>
      <c r="S143" s="50">
        <f t="shared" si="292"/>
        <v>-37.80680349036497</v>
      </c>
      <c r="T143" s="50">
        <f t="shared" si="292"/>
        <v>-25.372913229898558</v>
      </c>
      <c r="U143" s="50">
        <f t="shared" si="292"/>
        <v>40.75740731095204</v>
      </c>
      <c r="V143" s="50">
        <f t="shared" si="292"/>
        <v>-37.74282820496272</v>
      </c>
      <c r="W143" s="50">
        <f t="shared" si="292"/>
        <v>-14.383016903987386</v>
      </c>
      <c r="X143" s="50">
        <f t="shared" si="292"/>
        <v>45.486022173612952</v>
      </c>
      <c r="Y143" s="50">
        <f t="shared" si="292"/>
        <v>122.69674959428067</v>
      </c>
      <c r="Z143" s="14" t="str">
        <f>+N143</f>
        <v>หนองคาย,รพท.</v>
      </c>
      <c r="AA143" s="15">
        <f t="shared" si="288"/>
        <v>-8.219891500053475E-2</v>
      </c>
      <c r="AB143" s="15">
        <f t="shared" si="288"/>
        <v>0.60004539355207964</v>
      </c>
      <c r="AC143" s="15">
        <f t="shared" si="288"/>
        <v>0.24156331790093932</v>
      </c>
      <c r="AD143" s="15">
        <f t="shared" si="288"/>
        <v>0.10813393867335856</v>
      </c>
      <c r="AE143" s="15">
        <f t="shared" si="288"/>
        <v>-0.37806803490364971</v>
      </c>
      <c r="AF143" s="15">
        <f t="shared" si="288"/>
        <v>-0.25372913229898558</v>
      </c>
      <c r="AG143" s="15">
        <f t="shared" si="288"/>
        <v>0.40757407310952037</v>
      </c>
      <c r="AH143" s="15">
        <f t="shared" si="288"/>
        <v>-0.3774282820496272</v>
      </c>
      <c r="AI143" s="15">
        <f t="shared" si="288"/>
        <v>-0.14383016903987386</v>
      </c>
      <c r="AJ143" s="15">
        <f t="shared" si="288"/>
        <v>0.4548602217361295</v>
      </c>
      <c r="AK143" s="15">
        <f t="shared" si="288"/>
        <v>1.2269674959428067</v>
      </c>
      <c r="AL143" s="14" t="str">
        <f>+Z143</f>
        <v>หนองคาย,รพท.</v>
      </c>
      <c r="AM143" s="16" t="str">
        <f>+IF(AND(C143&lt;C147),"OK","Not OK")</f>
        <v>OK</v>
      </c>
      <c r="AN143" s="16" t="str">
        <f t="shared" ref="AN143:AW143" si="293">+IF(AND(D143&lt;D147),"OK","Not OK")</f>
        <v>Not OK</v>
      </c>
      <c r="AO143" s="16" t="str">
        <f t="shared" si="293"/>
        <v>Not OK</v>
      </c>
      <c r="AP143" s="16" t="str">
        <f t="shared" si="293"/>
        <v>Not OK</v>
      </c>
      <c r="AQ143" s="16" t="str">
        <f t="shared" si="293"/>
        <v>OK</v>
      </c>
      <c r="AR143" s="16" t="str">
        <f t="shared" si="293"/>
        <v>OK</v>
      </c>
      <c r="AS143" s="16" t="str">
        <f t="shared" si="293"/>
        <v>Not OK</v>
      </c>
      <c r="AT143" s="16" t="str">
        <f t="shared" si="293"/>
        <v>OK</v>
      </c>
      <c r="AU143" s="16" t="str">
        <f t="shared" si="293"/>
        <v>OK</v>
      </c>
      <c r="AV143" s="16" t="str">
        <f t="shared" si="293"/>
        <v>OK</v>
      </c>
      <c r="AW143" s="16" t="str">
        <f t="shared" si="293"/>
        <v>Not OK</v>
      </c>
    </row>
    <row r="144" spans="1:49" ht="13.5" customHeight="1">
      <c r="A144" s="297" t="str">
        <f>+'8.คำนวณ'!E88</f>
        <v>นครพนม</v>
      </c>
      <c r="B144" s="14" t="str">
        <f>+'8.คำนวณ'!G88</f>
        <v>นครพนม,รพท.</v>
      </c>
      <c r="C144" s="330">
        <f>+'8.คำนวณ'!Y88</f>
        <v>7811.5068435069115</v>
      </c>
      <c r="D144" s="330">
        <f>+'8.คำนวณ'!Z88</f>
        <v>64.117358925557895</v>
      </c>
      <c r="E144" s="330">
        <f>+'8.คำนวณ'!AA88</f>
        <v>2252.7600707655301</v>
      </c>
      <c r="F144" s="330">
        <f>+'8.คำนวณ'!AB88</f>
        <v>1421.3727976997786</v>
      </c>
      <c r="G144" s="330">
        <f>+'8.คำนวณ'!AC88</f>
        <v>411.78032049795684</v>
      </c>
      <c r="H144" s="330">
        <f>+'8.คำนวณ'!AD88</f>
        <v>476.94100337574986</v>
      </c>
      <c r="I144" s="330">
        <f>+'8.คำนวณ'!AE88</f>
        <v>253.70346703433123</v>
      </c>
      <c r="J144" s="330">
        <f>+'8.คำนวณ'!AF88</f>
        <v>820.67796096976087</v>
      </c>
      <c r="K144" s="330">
        <f>+'8.คำนวณ'!AG88</f>
        <v>376.71396887652838</v>
      </c>
      <c r="L144" s="330">
        <f>+'8.คำนวณ'!AH88</f>
        <v>118.45302216633634</v>
      </c>
      <c r="M144" s="330">
        <f>+'8.คำนวณ'!AI88</f>
        <v>202.87430775250388</v>
      </c>
      <c r="N144" s="14" t="str">
        <f>+B144</f>
        <v>นครพนม,รพท.</v>
      </c>
      <c r="O144" s="50">
        <f t="shared" ref="O144:Y144" si="294">+(C144-C145)*100/C145</f>
        <v>8.7332644043850003</v>
      </c>
      <c r="P144" s="50">
        <f t="shared" si="294"/>
        <v>-13.549283822883838</v>
      </c>
      <c r="Q144" s="50">
        <f t="shared" si="294"/>
        <v>-0.44130084067474856</v>
      </c>
      <c r="R144" s="50">
        <f t="shared" si="294"/>
        <v>-3.6968630629855204</v>
      </c>
      <c r="S144" s="50">
        <f t="shared" si="294"/>
        <v>85.389735882971451</v>
      </c>
      <c r="T144" s="50">
        <f t="shared" si="294"/>
        <v>1.0375241575193128</v>
      </c>
      <c r="U144" s="50">
        <f t="shared" si="294"/>
        <v>-39.282623062203655</v>
      </c>
      <c r="V144" s="50">
        <f t="shared" si="294"/>
        <v>14.120004605323638</v>
      </c>
      <c r="W144" s="50">
        <f t="shared" si="294"/>
        <v>11.328535470950907</v>
      </c>
      <c r="X144" s="50">
        <f t="shared" si="294"/>
        <v>-33.610450840090699</v>
      </c>
      <c r="Y144" s="50">
        <f t="shared" si="294"/>
        <v>-5.0353097993696485</v>
      </c>
      <c r="Z144" s="14" t="str">
        <f>+N144</f>
        <v>นครพนม,รพท.</v>
      </c>
      <c r="AA144" s="15">
        <f t="shared" si="288"/>
        <v>8.7332644043850008E-2</v>
      </c>
      <c r="AB144" s="15">
        <f t="shared" si="288"/>
        <v>-0.1354928382288384</v>
      </c>
      <c r="AC144" s="15">
        <f t="shared" si="288"/>
        <v>-4.4130084067474859E-3</v>
      </c>
      <c r="AD144" s="15">
        <f t="shared" si="288"/>
        <v>-3.6968630629855205E-2</v>
      </c>
      <c r="AE144" s="15">
        <f t="shared" si="288"/>
        <v>0.85389735882971451</v>
      </c>
      <c r="AF144" s="15">
        <f t="shared" si="288"/>
        <v>1.0375241575193128E-2</v>
      </c>
      <c r="AG144" s="15">
        <f t="shared" si="288"/>
        <v>-0.39282623062203653</v>
      </c>
      <c r="AH144" s="15">
        <f t="shared" si="288"/>
        <v>0.14120004605323638</v>
      </c>
      <c r="AI144" s="15">
        <f t="shared" si="288"/>
        <v>0.11328535470950907</v>
      </c>
      <c r="AJ144" s="15">
        <f t="shared" si="288"/>
        <v>-0.336104508400907</v>
      </c>
      <c r="AK144" s="15">
        <f t="shared" si="288"/>
        <v>-5.0353097993696486E-2</v>
      </c>
      <c r="AL144" s="14" t="str">
        <f>+Z144</f>
        <v>นครพนม,รพท.</v>
      </c>
      <c r="AM144" s="16" t="str">
        <f>+IF(AND(C144&lt;C147),"OK","Not OK")</f>
        <v>Not OK</v>
      </c>
      <c r="AN144" s="16" t="str">
        <f t="shared" ref="AN144:AW144" si="295">+IF(AND(D144&lt;D147),"OK","Not OK")</f>
        <v>OK</v>
      </c>
      <c r="AO144" s="16" t="str">
        <f t="shared" si="295"/>
        <v>OK</v>
      </c>
      <c r="AP144" s="16" t="str">
        <f t="shared" si="295"/>
        <v>OK</v>
      </c>
      <c r="AQ144" s="16" t="str">
        <f t="shared" si="295"/>
        <v>Not OK</v>
      </c>
      <c r="AR144" s="16" t="str">
        <f t="shared" si="295"/>
        <v>OK</v>
      </c>
      <c r="AS144" s="16" t="str">
        <f t="shared" si="295"/>
        <v>OK</v>
      </c>
      <c r="AT144" s="16" t="str">
        <f t="shared" si="295"/>
        <v>OK</v>
      </c>
      <c r="AU144" s="16" t="str">
        <f t="shared" si="295"/>
        <v>OK</v>
      </c>
      <c r="AV144" s="16" t="str">
        <f t="shared" si="295"/>
        <v>OK</v>
      </c>
      <c r="AW144" s="16" t="str">
        <f t="shared" si="295"/>
        <v>OK</v>
      </c>
    </row>
    <row r="145" spans="1:49" ht="13.5" customHeight="1">
      <c r="B145" s="18" t="s">
        <v>144</v>
      </c>
      <c r="C145" s="19">
        <f>AVERAGE(C141:C144)</f>
        <v>7184.1003636711275</v>
      </c>
      <c r="D145" s="19">
        <f t="shared" ref="D145:M145" si="296">AVERAGE(D141:D144)</f>
        <v>74.166371038728315</v>
      </c>
      <c r="E145" s="19">
        <f t="shared" si="296"/>
        <v>2262.7455860591399</v>
      </c>
      <c r="F145" s="19">
        <f t="shared" si="296"/>
        <v>1475.936135527345</v>
      </c>
      <c r="G145" s="19">
        <f t="shared" si="296"/>
        <v>222.11602952921623</v>
      </c>
      <c r="H145" s="19">
        <f t="shared" si="296"/>
        <v>472.0434386656093</v>
      </c>
      <c r="I145" s="19">
        <f t="shared" si="296"/>
        <v>417.84325975452629</v>
      </c>
      <c r="J145" s="19">
        <f t="shared" si="296"/>
        <v>719.13593397408317</v>
      </c>
      <c r="K145" s="19">
        <f t="shared" si="296"/>
        <v>338.38042266784765</v>
      </c>
      <c r="L145" s="19">
        <f t="shared" si="296"/>
        <v>178.42118777011765</v>
      </c>
      <c r="M145" s="19">
        <f t="shared" si="296"/>
        <v>213.63130582945581</v>
      </c>
      <c r="P145" s="48"/>
      <c r="U145" s="48"/>
      <c r="V145" s="48"/>
      <c r="W145" s="48"/>
      <c r="X145" s="48"/>
      <c r="Y145" s="48"/>
      <c r="AB145" s="59"/>
      <c r="AG145" s="59"/>
      <c r="AH145" s="59"/>
      <c r="AI145" s="59"/>
      <c r="AJ145" s="59"/>
      <c r="AK145" s="59"/>
      <c r="AN145" s="11"/>
      <c r="AS145" s="11"/>
      <c r="AT145" s="59"/>
      <c r="AU145" s="59"/>
      <c r="AV145" s="59"/>
      <c r="AW145" s="59"/>
    </row>
    <row r="146" spans="1:49" ht="13.5" customHeight="1">
      <c r="B146" s="20" t="s">
        <v>268</v>
      </c>
      <c r="C146" s="21">
        <f>STDEV(C141:C144)</f>
        <v>534.76540996027234</v>
      </c>
      <c r="D146" s="21">
        <f t="shared" ref="D146:M146" si="297">STDEV(D141:D144)</f>
        <v>32.052830871387918</v>
      </c>
      <c r="E146" s="21">
        <f t="shared" si="297"/>
        <v>385.56244770105599</v>
      </c>
      <c r="F146" s="21">
        <f t="shared" si="297"/>
        <v>151.40835360855817</v>
      </c>
      <c r="G146" s="21">
        <f t="shared" si="297"/>
        <v>128.72123501552548</v>
      </c>
      <c r="H146" s="21">
        <f t="shared" si="297"/>
        <v>83.93718967894732</v>
      </c>
      <c r="I146" s="21">
        <f t="shared" si="297"/>
        <v>157.0451613129147</v>
      </c>
      <c r="J146" s="21">
        <f t="shared" si="297"/>
        <v>182.05679899588333</v>
      </c>
      <c r="K146" s="21">
        <f t="shared" si="297"/>
        <v>60.107757351888068</v>
      </c>
      <c r="L146" s="21">
        <f t="shared" si="297"/>
        <v>145.55237117026047</v>
      </c>
      <c r="M146" s="21">
        <f t="shared" si="297"/>
        <v>188.94422910942401</v>
      </c>
      <c r="P146" s="48"/>
      <c r="U146" s="48"/>
      <c r="V146" s="184"/>
      <c r="W146" s="184"/>
      <c r="X146" s="184"/>
      <c r="Y146" s="184"/>
      <c r="AB146" s="59"/>
      <c r="AG146" s="59"/>
      <c r="AH146" s="59"/>
      <c r="AI146" s="59"/>
      <c r="AJ146" s="59"/>
      <c r="AK146" s="59"/>
      <c r="AN146" s="11"/>
      <c r="AS146" s="11"/>
      <c r="AT146" s="59"/>
      <c r="AU146" s="59"/>
      <c r="AV146" s="59"/>
      <c r="AW146" s="59"/>
    </row>
    <row r="147" spans="1:49" ht="13.5" customHeight="1">
      <c r="B147" s="20" t="s">
        <v>269</v>
      </c>
      <c r="C147" s="21">
        <f>+C145+C146</f>
        <v>7718.8657736313999</v>
      </c>
      <c r="D147" s="21">
        <f t="shared" ref="D147:M147" si="298">+D145+D146</f>
        <v>106.21920191011623</v>
      </c>
      <c r="E147" s="21">
        <f t="shared" si="298"/>
        <v>2648.3080337601959</v>
      </c>
      <c r="F147" s="21">
        <f t="shared" si="298"/>
        <v>1627.3444891359031</v>
      </c>
      <c r="G147" s="21">
        <f t="shared" si="298"/>
        <v>350.83726454474174</v>
      </c>
      <c r="H147" s="21">
        <f t="shared" si="298"/>
        <v>555.98062834455664</v>
      </c>
      <c r="I147" s="21">
        <f t="shared" si="298"/>
        <v>574.88842106744096</v>
      </c>
      <c r="J147" s="21">
        <f t="shared" si="298"/>
        <v>901.19273296996653</v>
      </c>
      <c r="K147" s="21">
        <f t="shared" si="298"/>
        <v>398.48818001973575</v>
      </c>
      <c r="L147" s="21">
        <f t="shared" si="298"/>
        <v>323.9735589403781</v>
      </c>
      <c r="M147" s="21">
        <f t="shared" si="298"/>
        <v>402.57553493887985</v>
      </c>
      <c r="P147" s="48"/>
      <c r="U147" s="48"/>
      <c r="V147" s="184"/>
      <c r="W147" s="184"/>
      <c r="X147" s="184"/>
      <c r="Y147" s="184"/>
      <c r="AB147" s="59"/>
      <c r="AG147" s="59"/>
      <c r="AH147" s="59"/>
      <c r="AI147" s="59"/>
      <c r="AJ147" s="59"/>
      <c r="AK147" s="59"/>
      <c r="AN147" s="11"/>
      <c r="AS147" s="11"/>
      <c r="AT147" s="59"/>
      <c r="AU147" s="59"/>
      <c r="AV147" s="59"/>
      <c r="AW147" s="59"/>
    </row>
    <row r="148" spans="1:49" ht="13.5" customHeight="1">
      <c r="B148" s="390" t="s">
        <v>157</v>
      </c>
      <c r="C148" s="402" t="s">
        <v>248</v>
      </c>
      <c r="D148" s="403"/>
      <c r="E148" s="403"/>
      <c r="F148" s="403"/>
      <c r="G148" s="403"/>
      <c r="H148" s="403"/>
      <c r="I148" s="403"/>
      <c r="J148" s="403"/>
      <c r="K148" s="403"/>
      <c r="L148" s="403"/>
      <c r="M148" s="404"/>
      <c r="N148" s="390" t="s">
        <v>157</v>
      </c>
      <c r="O148" s="402" t="s">
        <v>731</v>
      </c>
      <c r="P148" s="403"/>
      <c r="Q148" s="403"/>
      <c r="R148" s="403"/>
      <c r="S148" s="403"/>
      <c r="T148" s="403"/>
      <c r="U148" s="403"/>
      <c r="V148" s="403"/>
      <c r="W148" s="403"/>
      <c r="X148" s="403"/>
      <c r="Y148" s="404"/>
      <c r="Z148" s="390" t="s">
        <v>157</v>
      </c>
      <c r="AA148" s="402" t="s">
        <v>731</v>
      </c>
      <c r="AB148" s="403"/>
      <c r="AC148" s="403"/>
      <c r="AD148" s="403"/>
      <c r="AE148" s="403"/>
      <c r="AF148" s="403"/>
      <c r="AG148" s="403"/>
      <c r="AH148" s="403"/>
      <c r="AI148" s="403"/>
      <c r="AJ148" s="403"/>
      <c r="AK148" s="404"/>
      <c r="AL148" s="390" t="s">
        <v>157</v>
      </c>
      <c r="AM148" s="402" t="s">
        <v>732</v>
      </c>
      <c r="AN148" s="403"/>
      <c r="AO148" s="403"/>
      <c r="AP148" s="403"/>
      <c r="AQ148" s="403"/>
      <c r="AR148" s="403"/>
      <c r="AS148" s="403"/>
      <c r="AT148" s="403"/>
      <c r="AU148" s="403"/>
      <c r="AV148" s="403"/>
      <c r="AW148" s="404"/>
    </row>
    <row r="149" spans="1:49" ht="13.5" customHeight="1">
      <c r="B149" s="390"/>
      <c r="C149" s="38" t="s">
        <v>5</v>
      </c>
      <c r="D149" s="38" t="s">
        <v>8</v>
      </c>
      <c r="E149" s="38" t="s">
        <v>11</v>
      </c>
      <c r="F149" s="38" t="s">
        <v>17</v>
      </c>
      <c r="G149" s="38" t="s">
        <v>20</v>
      </c>
      <c r="H149" s="38" t="s">
        <v>23</v>
      </c>
      <c r="I149" s="38" t="s">
        <v>26</v>
      </c>
      <c r="J149" s="38" t="s">
        <v>29</v>
      </c>
      <c r="K149" s="38" t="s">
        <v>32</v>
      </c>
      <c r="L149" s="38" t="s">
        <v>35</v>
      </c>
      <c r="M149" s="38" t="s">
        <v>38</v>
      </c>
      <c r="N149" s="390"/>
      <c r="O149" s="38" t="s">
        <v>5</v>
      </c>
      <c r="P149" s="38" t="s">
        <v>8</v>
      </c>
      <c r="Q149" s="38" t="s">
        <v>11</v>
      </c>
      <c r="R149" s="38" t="s">
        <v>17</v>
      </c>
      <c r="S149" s="38" t="s">
        <v>20</v>
      </c>
      <c r="T149" s="38" t="s">
        <v>23</v>
      </c>
      <c r="U149" s="38" t="s">
        <v>26</v>
      </c>
      <c r="V149" s="38" t="s">
        <v>29</v>
      </c>
      <c r="W149" s="38" t="s">
        <v>32</v>
      </c>
      <c r="X149" s="38" t="s">
        <v>35</v>
      </c>
      <c r="Y149" s="38" t="s">
        <v>38</v>
      </c>
      <c r="Z149" s="390"/>
      <c r="AA149" s="38" t="s">
        <v>5</v>
      </c>
      <c r="AB149" s="38" t="s">
        <v>8</v>
      </c>
      <c r="AC149" s="38" t="s">
        <v>11</v>
      </c>
      <c r="AD149" s="38" t="s">
        <v>17</v>
      </c>
      <c r="AE149" s="38" t="s">
        <v>20</v>
      </c>
      <c r="AF149" s="38" t="s">
        <v>23</v>
      </c>
      <c r="AG149" s="38" t="s">
        <v>26</v>
      </c>
      <c r="AH149" s="38" t="s">
        <v>29</v>
      </c>
      <c r="AI149" s="38" t="s">
        <v>32</v>
      </c>
      <c r="AJ149" s="38" t="s">
        <v>35</v>
      </c>
      <c r="AK149" s="38" t="s">
        <v>38</v>
      </c>
      <c r="AL149" s="390"/>
      <c r="AM149" s="12" t="s">
        <v>5</v>
      </c>
      <c r="AN149" s="13" t="s">
        <v>8</v>
      </c>
      <c r="AO149" s="12" t="s">
        <v>11</v>
      </c>
      <c r="AP149" s="12" t="s">
        <v>17</v>
      </c>
      <c r="AQ149" s="12" t="s">
        <v>20</v>
      </c>
      <c r="AR149" s="12" t="s">
        <v>23</v>
      </c>
      <c r="AS149" s="12" t="s">
        <v>26</v>
      </c>
      <c r="AT149" s="38" t="s">
        <v>29</v>
      </c>
      <c r="AU149" s="38" t="s">
        <v>32</v>
      </c>
      <c r="AV149" s="38" t="s">
        <v>35</v>
      </c>
      <c r="AW149" s="38" t="s">
        <v>38</v>
      </c>
    </row>
    <row r="150" spans="1:49" ht="13.5" customHeight="1">
      <c r="A150" s="297" t="str">
        <f>+'8.คำนวณ'!E89</f>
        <v>อุดรธานี</v>
      </c>
      <c r="B150" s="14" t="str">
        <f>+'8.คำนวณ'!G89</f>
        <v>อุดรธานี,รพศ.</v>
      </c>
      <c r="C150" s="53">
        <f>+'8.คำนวณ'!Y89</f>
        <v>6763.0410662662398</v>
      </c>
      <c r="D150" s="53">
        <f>+'8.คำนวณ'!Z89</f>
        <v>64.341087950900501</v>
      </c>
      <c r="E150" s="53">
        <f>+'8.คำนวณ'!AA89</f>
        <v>3954.7963833730187</v>
      </c>
      <c r="F150" s="53">
        <f>+'8.คำนวณ'!AB89</f>
        <v>2496.3544143380809</v>
      </c>
      <c r="G150" s="53">
        <f>+'8.คำนวณ'!AC89</f>
        <v>94.743906410923799</v>
      </c>
      <c r="H150" s="53">
        <f>+'8.คำนวณ'!AD89</f>
        <v>454.4547888134008</v>
      </c>
      <c r="I150" s="53">
        <f>+'8.คำนวณ'!AE89</f>
        <v>780.06747263690022</v>
      </c>
      <c r="J150" s="53">
        <f>+'8.คำนวณ'!AF89</f>
        <v>687.31890127228144</v>
      </c>
      <c r="K150" s="53">
        <f>+'8.คำนวณ'!AG89</f>
        <v>305.31811545444299</v>
      </c>
      <c r="L150" s="53">
        <f>+'8.คำนวณ'!AH89</f>
        <v>7.0198090526909427</v>
      </c>
      <c r="M150" s="53">
        <f>+'8.คำนวณ'!AI89</f>
        <v>197.20020707977986</v>
      </c>
      <c r="N150" s="14" t="str">
        <f>+B150</f>
        <v>อุดรธานี,รพศ.</v>
      </c>
      <c r="O150" s="50">
        <f>+(C150-C152)*100/C152</f>
        <v>4.0218499622811894</v>
      </c>
      <c r="P150" s="50">
        <f t="shared" ref="P150:Y150" si="299">+(D150-D152)*100/D152</f>
        <v>16.427760967546437</v>
      </c>
      <c r="Q150" s="50">
        <f t="shared" si="299"/>
        <v>9.8947705219819007</v>
      </c>
      <c r="R150" s="50">
        <f t="shared" si="299"/>
        <v>22.450083007100485</v>
      </c>
      <c r="S150" s="50">
        <f t="shared" si="299"/>
        <v>-43.90319068900267</v>
      </c>
      <c r="T150" s="50">
        <f t="shared" si="299"/>
        <v>8.9360723037005947</v>
      </c>
      <c r="U150" s="50">
        <f t="shared" si="299"/>
        <v>-4.5961913783062718</v>
      </c>
      <c r="V150" s="50">
        <f t="shared" si="299"/>
        <v>15.659516023309511</v>
      </c>
      <c r="W150" s="50">
        <f t="shared" si="299"/>
        <v>-6.3142103767538389</v>
      </c>
      <c r="X150" s="50">
        <f t="shared" si="299"/>
        <v>32.302166030968429</v>
      </c>
      <c r="Y150" s="50">
        <f t="shared" si="299"/>
        <v>68.696114483291709</v>
      </c>
      <c r="Z150" s="14" t="str">
        <f>+N150</f>
        <v>อุดรธานี,รพศ.</v>
      </c>
      <c r="AA150" s="15">
        <f t="shared" ref="AA150:AK151" si="300">+O150/100</f>
        <v>4.0218499622811897E-2</v>
      </c>
      <c r="AB150" s="15">
        <f t="shared" si="300"/>
        <v>0.16427760967546437</v>
      </c>
      <c r="AC150" s="15">
        <f t="shared" si="300"/>
        <v>9.8947705219819007E-2</v>
      </c>
      <c r="AD150" s="15">
        <f t="shared" si="300"/>
        <v>0.22450083007100485</v>
      </c>
      <c r="AE150" s="15">
        <f t="shared" si="300"/>
        <v>-0.43903190689002669</v>
      </c>
      <c r="AF150" s="15">
        <f t="shared" si="300"/>
        <v>8.9360723037005943E-2</v>
      </c>
      <c r="AG150" s="15">
        <f t="shared" si="300"/>
        <v>-4.5961913783062719E-2</v>
      </c>
      <c r="AH150" s="15">
        <f t="shared" si="300"/>
        <v>0.15659516023309511</v>
      </c>
      <c r="AI150" s="15">
        <f t="shared" si="300"/>
        <v>-6.3142103767538385E-2</v>
      </c>
      <c r="AJ150" s="15">
        <f t="shared" si="300"/>
        <v>0.32302166030968427</v>
      </c>
      <c r="AK150" s="15">
        <f t="shared" si="300"/>
        <v>0.68696114483291704</v>
      </c>
      <c r="AL150" s="14" t="str">
        <f>+Z150</f>
        <v>อุดรธานี,รพศ.</v>
      </c>
      <c r="AM150" s="16" t="str">
        <f>+IF(AND(C150&lt;C154),"OK","Not OK")</f>
        <v>OK</v>
      </c>
      <c r="AN150" s="16" t="str">
        <f t="shared" ref="AN150:AW150" si="301">+IF(AND(D150&lt;D154),"OK","Not OK")</f>
        <v>OK</v>
      </c>
      <c r="AO150" s="16" t="str">
        <f t="shared" si="301"/>
        <v>OK</v>
      </c>
      <c r="AP150" s="16" t="str">
        <f t="shared" si="301"/>
        <v>OK</v>
      </c>
      <c r="AQ150" s="16" t="str">
        <f t="shared" si="301"/>
        <v>OK</v>
      </c>
      <c r="AR150" s="16" t="str">
        <f t="shared" si="301"/>
        <v>OK</v>
      </c>
      <c r="AS150" s="16" t="str">
        <f t="shared" si="301"/>
        <v>OK</v>
      </c>
      <c r="AT150" s="16" t="str">
        <f t="shared" si="301"/>
        <v>OK</v>
      </c>
      <c r="AU150" s="16" t="str">
        <f t="shared" si="301"/>
        <v>OK</v>
      </c>
      <c r="AV150" s="16" t="str">
        <f t="shared" si="301"/>
        <v>OK</v>
      </c>
      <c r="AW150" s="16" t="str">
        <f t="shared" si="301"/>
        <v>OK</v>
      </c>
    </row>
    <row r="151" spans="1:49" ht="13.5" customHeight="1">
      <c r="A151" s="297" t="str">
        <f>+'8.คำนวณ'!E90</f>
        <v>สกลนคร</v>
      </c>
      <c r="B151" s="14" t="str">
        <f>+'8.คำนวณ'!G90</f>
        <v>สกลนคร,รพศ.</v>
      </c>
      <c r="C151" s="53">
        <f>+'8.คำนวณ'!Y90</f>
        <v>6240.0752380843369</v>
      </c>
      <c r="D151" s="53">
        <f>+'8.คำนวณ'!Z90</f>
        <v>46.184249676841404</v>
      </c>
      <c r="E151" s="53">
        <f>+'8.คำนวณ'!AA90</f>
        <v>3242.6277790114023</v>
      </c>
      <c r="F151" s="53">
        <f>+'8.คำนวณ'!AB90</f>
        <v>1580.9877205681489</v>
      </c>
      <c r="G151" s="53">
        <f>+'8.คำนวณ'!AC90</f>
        <v>243.04324253606634</v>
      </c>
      <c r="H151" s="53">
        <f>+'8.คำนวณ'!AD90</f>
        <v>379.89654991751257</v>
      </c>
      <c r="I151" s="53">
        <f>+'8.คำนวณ'!AE90</f>
        <v>855.22881984155708</v>
      </c>
      <c r="J151" s="53">
        <f>+'8.คำนวณ'!AF90</f>
        <v>501.20224234682587</v>
      </c>
      <c r="K151" s="53">
        <f>+'8.คำนวณ'!AG90</f>
        <v>346.47361663698337</v>
      </c>
      <c r="L151" s="53">
        <f>+'8.คำนวณ'!AH90</f>
        <v>3.5919734498688292</v>
      </c>
      <c r="M151" s="53">
        <f>+'8.คำนวณ'!AI90</f>
        <v>36.593212150763598</v>
      </c>
      <c r="N151" s="14" t="str">
        <f>+B151</f>
        <v>สกลนคร,รพศ.</v>
      </c>
      <c r="O151" s="50">
        <f>+(C151-C152)*100/C152</f>
        <v>-4.0218499622811894</v>
      </c>
      <c r="P151" s="50">
        <f t="shared" ref="P151:Y151" si="302">+(D151-D152)*100/D152</f>
        <v>-16.427760967546437</v>
      </c>
      <c r="Q151" s="50">
        <f t="shared" si="302"/>
        <v>-9.8947705219819007</v>
      </c>
      <c r="R151" s="50">
        <f t="shared" si="302"/>
        <v>-22.450083007100496</v>
      </c>
      <c r="S151" s="50">
        <f t="shared" si="302"/>
        <v>43.903190689002656</v>
      </c>
      <c r="T151" s="50">
        <f t="shared" si="302"/>
        <v>-8.9360723037005823</v>
      </c>
      <c r="U151" s="50">
        <f t="shared" si="302"/>
        <v>4.5961913783062585</v>
      </c>
      <c r="V151" s="50">
        <f t="shared" si="302"/>
        <v>-15.659516023309511</v>
      </c>
      <c r="W151" s="50">
        <f t="shared" si="302"/>
        <v>6.314210376753822</v>
      </c>
      <c r="X151" s="50">
        <f t="shared" si="302"/>
        <v>-32.302166030968415</v>
      </c>
      <c r="Y151" s="50">
        <f t="shared" si="302"/>
        <v>-68.696114483291709</v>
      </c>
      <c r="Z151" s="14" t="str">
        <f>+N151</f>
        <v>สกลนคร,รพศ.</v>
      </c>
      <c r="AA151" s="15">
        <f t="shared" si="300"/>
        <v>-4.0218499622811897E-2</v>
      </c>
      <c r="AB151" s="15">
        <f t="shared" si="300"/>
        <v>-0.16427760967546437</v>
      </c>
      <c r="AC151" s="15">
        <f t="shared" si="300"/>
        <v>-9.8947705219819007E-2</v>
      </c>
      <c r="AD151" s="15">
        <f t="shared" si="300"/>
        <v>-0.22450083007100496</v>
      </c>
      <c r="AE151" s="15">
        <f t="shared" si="300"/>
        <v>0.43903190689002658</v>
      </c>
      <c r="AF151" s="15">
        <f t="shared" si="300"/>
        <v>-8.9360723037005818E-2</v>
      </c>
      <c r="AG151" s="15">
        <f t="shared" si="300"/>
        <v>4.5961913783062587E-2</v>
      </c>
      <c r="AH151" s="15">
        <f t="shared" si="300"/>
        <v>-0.15659516023309511</v>
      </c>
      <c r="AI151" s="15">
        <f t="shared" si="300"/>
        <v>6.3142103767538219E-2</v>
      </c>
      <c r="AJ151" s="15">
        <f t="shared" si="300"/>
        <v>-0.32302166030968416</v>
      </c>
      <c r="AK151" s="15">
        <f t="shared" si="300"/>
        <v>-0.68696114483291704</v>
      </c>
      <c r="AL151" s="14" t="str">
        <f>+Z151</f>
        <v>สกลนคร,รพศ.</v>
      </c>
      <c r="AM151" s="16" t="str">
        <f>+IF(AND(C151&lt;C154),"OK","Not OK")</f>
        <v>OK</v>
      </c>
      <c r="AN151" s="16" t="str">
        <f t="shared" ref="AN151:AW151" si="303">+IF(AND(D151&lt;D154),"OK","Not OK")</f>
        <v>OK</v>
      </c>
      <c r="AO151" s="16" t="str">
        <f t="shared" si="303"/>
        <v>OK</v>
      </c>
      <c r="AP151" s="16" t="str">
        <f t="shared" si="303"/>
        <v>OK</v>
      </c>
      <c r="AQ151" s="16" t="str">
        <f t="shared" si="303"/>
        <v>OK</v>
      </c>
      <c r="AR151" s="16" t="str">
        <f t="shared" si="303"/>
        <v>OK</v>
      </c>
      <c r="AS151" s="16" t="str">
        <f t="shared" si="303"/>
        <v>OK</v>
      </c>
      <c r="AT151" s="16" t="str">
        <f t="shared" si="303"/>
        <v>OK</v>
      </c>
      <c r="AU151" s="16" t="str">
        <f t="shared" si="303"/>
        <v>OK</v>
      </c>
      <c r="AV151" s="16" t="str">
        <f t="shared" si="303"/>
        <v>OK</v>
      </c>
      <c r="AW151" s="16" t="str">
        <f t="shared" si="303"/>
        <v>OK</v>
      </c>
    </row>
    <row r="152" spans="1:49" ht="13.5" customHeight="1">
      <c r="B152" s="18" t="s">
        <v>144</v>
      </c>
      <c r="C152" s="19">
        <f t="shared" ref="C152:M152" si="304">AVERAGE(C150:C151)</f>
        <v>6501.5581521752883</v>
      </c>
      <c r="D152" s="19">
        <f t="shared" si="304"/>
        <v>55.262668813870953</v>
      </c>
      <c r="E152" s="19">
        <f t="shared" si="304"/>
        <v>3598.7120811922105</v>
      </c>
      <c r="F152" s="19">
        <f t="shared" si="304"/>
        <v>2038.671067453115</v>
      </c>
      <c r="G152" s="19">
        <f t="shared" si="304"/>
        <v>168.89357447349508</v>
      </c>
      <c r="H152" s="19">
        <f t="shared" si="304"/>
        <v>417.17566936545666</v>
      </c>
      <c r="I152" s="19">
        <f t="shared" si="304"/>
        <v>817.64814623922871</v>
      </c>
      <c r="J152" s="19">
        <f t="shared" si="304"/>
        <v>594.26057180955365</v>
      </c>
      <c r="K152" s="19">
        <f t="shared" si="304"/>
        <v>325.89586604571321</v>
      </c>
      <c r="L152" s="19">
        <f t="shared" si="304"/>
        <v>5.3058912512798857</v>
      </c>
      <c r="M152" s="19">
        <f t="shared" si="304"/>
        <v>116.89670961527173</v>
      </c>
      <c r="P152" s="48"/>
      <c r="U152" s="48"/>
      <c r="V152" s="48"/>
      <c r="W152" s="48"/>
      <c r="X152" s="48"/>
      <c r="Y152" s="48"/>
      <c r="AB152" s="59"/>
      <c r="AG152" s="59"/>
      <c r="AH152" s="59"/>
      <c r="AI152" s="59"/>
      <c r="AJ152" s="59"/>
      <c r="AK152" s="59"/>
      <c r="AN152" s="11"/>
      <c r="AS152" s="11"/>
      <c r="AT152" s="59"/>
      <c r="AU152" s="59"/>
      <c r="AV152" s="59"/>
      <c r="AW152" s="59"/>
    </row>
    <row r="153" spans="1:49" ht="13.5" customHeight="1">
      <c r="B153" s="20" t="s">
        <v>268</v>
      </c>
      <c r="C153" s="21">
        <f t="shared" ref="C153:M153" si="305">STDEV(C150:C151)</f>
        <v>369.79268343626245</v>
      </c>
      <c r="D153" s="21">
        <f t="shared" si="305"/>
        <v>12.838823468494633</v>
      </c>
      <c r="E153" s="21">
        <f t="shared" si="305"/>
        <v>503.57924949225844</v>
      </c>
      <c r="F153" s="21">
        <f t="shared" si="305"/>
        <v>647.26199643702887</v>
      </c>
      <c r="G153" s="21">
        <f t="shared" si="305"/>
        <v>104.86346621955144</v>
      </c>
      <c r="H153" s="21">
        <f t="shared" si="305"/>
        <v>52.720636316609166</v>
      </c>
      <c r="I153" s="21">
        <f t="shared" si="305"/>
        <v>53.147098291529424</v>
      </c>
      <c r="J153" s="21">
        <f t="shared" si="305"/>
        <v>131.60435161797324</v>
      </c>
      <c r="K153" s="21">
        <f t="shared" si="305"/>
        <v>29.101333969305276</v>
      </c>
      <c r="L153" s="21">
        <f t="shared" si="305"/>
        <v>2.423845799548193</v>
      </c>
      <c r="M153" s="21">
        <f t="shared" si="305"/>
        <v>113.56629522030083</v>
      </c>
      <c r="V153" s="184"/>
      <c r="W153" s="184"/>
      <c r="X153" s="184"/>
      <c r="Y153" s="184"/>
    </row>
    <row r="154" spans="1:49" ht="13.5" customHeight="1">
      <c r="B154" s="20" t="s">
        <v>269</v>
      </c>
      <c r="C154" s="21">
        <f>+C152+C153</f>
        <v>6871.3508356115508</v>
      </c>
      <c r="D154" s="21">
        <f t="shared" ref="D154:M154" si="306">+D152+D153</f>
        <v>68.101492282365584</v>
      </c>
      <c r="E154" s="21">
        <f t="shared" si="306"/>
        <v>4102.2913306844694</v>
      </c>
      <c r="F154" s="21">
        <f t="shared" si="306"/>
        <v>2685.9330638901438</v>
      </c>
      <c r="G154" s="21">
        <f t="shared" si="306"/>
        <v>273.75704069304652</v>
      </c>
      <c r="H154" s="21">
        <f t="shared" si="306"/>
        <v>469.89630568206582</v>
      </c>
      <c r="I154" s="21">
        <f t="shared" si="306"/>
        <v>870.79524453075817</v>
      </c>
      <c r="J154" s="21">
        <f t="shared" si="306"/>
        <v>725.86492342752695</v>
      </c>
      <c r="K154" s="21">
        <f t="shared" si="306"/>
        <v>354.99720001501851</v>
      </c>
      <c r="L154" s="21">
        <f t="shared" si="306"/>
        <v>7.7297370508280787</v>
      </c>
      <c r="M154" s="21">
        <f t="shared" si="306"/>
        <v>230.46300483557258</v>
      </c>
      <c r="V154" s="184"/>
      <c r="W154" s="184"/>
      <c r="X154" s="184"/>
      <c r="Y154" s="184"/>
    </row>
  </sheetData>
  <mergeCells count="104">
    <mergeCell ref="AA117:AK117"/>
    <mergeCell ref="AM148:AW148"/>
    <mergeCell ref="AM2:AW2"/>
    <mergeCell ref="O14:Y14"/>
    <mergeCell ref="O29:Y29"/>
    <mergeCell ref="O47:Y47"/>
    <mergeCell ref="O64:Y64"/>
    <mergeCell ref="O75:Y75"/>
    <mergeCell ref="O86:Y86"/>
    <mergeCell ref="AL2:AL3"/>
    <mergeCell ref="AM86:AW86"/>
    <mergeCell ref="AM96:AW96"/>
    <mergeCell ref="AM107:AW107"/>
    <mergeCell ref="AM117:AW117"/>
    <mergeCell ref="AM129:AW129"/>
    <mergeCell ref="AM139:AW139"/>
    <mergeCell ref="AA14:AK14"/>
    <mergeCell ref="AM14:AW14"/>
    <mergeCell ref="AM29:AW29"/>
    <mergeCell ref="AM47:AW47"/>
    <mergeCell ref="AM64:AW64"/>
    <mergeCell ref="AM75:AW75"/>
    <mergeCell ref="AA96:AK96"/>
    <mergeCell ref="AA86:AK86"/>
    <mergeCell ref="B148:B149"/>
    <mergeCell ref="N148:N149"/>
    <mergeCell ref="Z148:Z149"/>
    <mergeCell ref="AL129:AL130"/>
    <mergeCell ref="B139:B140"/>
    <mergeCell ref="N139:N140"/>
    <mergeCell ref="Z139:Z140"/>
    <mergeCell ref="AL139:AL140"/>
    <mergeCell ref="B129:B130"/>
    <mergeCell ref="N129:N130"/>
    <mergeCell ref="Z129:Z130"/>
    <mergeCell ref="C129:M129"/>
    <mergeCell ref="C139:M139"/>
    <mergeCell ref="C148:M148"/>
    <mergeCell ref="AL148:AL149"/>
    <mergeCell ref="AA148:AK148"/>
    <mergeCell ref="AA139:AK139"/>
    <mergeCell ref="O129:Y129"/>
    <mergeCell ref="O139:Y139"/>
    <mergeCell ref="O148:Y148"/>
    <mergeCell ref="AA129:AK129"/>
    <mergeCell ref="Z117:Z118"/>
    <mergeCell ref="AL117:AL118"/>
    <mergeCell ref="B107:B108"/>
    <mergeCell ref="N107:N108"/>
    <mergeCell ref="Z107:Z108"/>
    <mergeCell ref="AA107:AK107"/>
    <mergeCell ref="AL86:AL87"/>
    <mergeCell ref="B96:B97"/>
    <mergeCell ref="N96:N97"/>
    <mergeCell ref="Z96:Z97"/>
    <mergeCell ref="AL96:AL97"/>
    <mergeCell ref="B86:B87"/>
    <mergeCell ref="N86:N87"/>
    <mergeCell ref="Z86:Z87"/>
    <mergeCell ref="C117:M117"/>
    <mergeCell ref="C96:M96"/>
    <mergeCell ref="C107:M107"/>
    <mergeCell ref="C86:M86"/>
    <mergeCell ref="AL107:AL108"/>
    <mergeCell ref="O96:Y96"/>
    <mergeCell ref="O107:Y107"/>
    <mergeCell ref="O117:Y117"/>
    <mergeCell ref="B117:B118"/>
    <mergeCell ref="N117:N118"/>
    <mergeCell ref="B75:B76"/>
    <mergeCell ref="N75:N76"/>
    <mergeCell ref="Z75:Z76"/>
    <mergeCell ref="AL75:AL76"/>
    <mergeCell ref="B64:B65"/>
    <mergeCell ref="N64:N65"/>
    <mergeCell ref="Z64:Z65"/>
    <mergeCell ref="AL29:AL30"/>
    <mergeCell ref="B47:B48"/>
    <mergeCell ref="N47:N48"/>
    <mergeCell ref="Z47:Z48"/>
    <mergeCell ref="AL47:AL48"/>
    <mergeCell ref="B29:B30"/>
    <mergeCell ref="N29:N30"/>
    <mergeCell ref="Z29:Z30"/>
    <mergeCell ref="C29:M29"/>
    <mergeCell ref="C47:M47"/>
    <mergeCell ref="C64:M64"/>
    <mergeCell ref="C75:M75"/>
    <mergeCell ref="AA64:AK64"/>
    <mergeCell ref="AA47:AK47"/>
    <mergeCell ref="AA29:AK29"/>
    <mergeCell ref="AL64:AL65"/>
    <mergeCell ref="AA75:AK75"/>
    <mergeCell ref="B14:B15"/>
    <mergeCell ref="N14:N15"/>
    <mergeCell ref="Z14:Z15"/>
    <mergeCell ref="AL14:AL15"/>
    <mergeCell ref="B2:B3"/>
    <mergeCell ref="N2:N3"/>
    <mergeCell ref="Z2:Z3"/>
    <mergeCell ref="C2:M2"/>
    <mergeCell ref="O2:Y2"/>
    <mergeCell ref="AA2:AK2"/>
    <mergeCell ref="C14:M14"/>
  </mergeCells>
  <conditionalFormatting sqref="AM1:AW1048576">
    <cfRule type="containsText" dxfId="144" priority="145" operator="containsText" text="Not OK">
      <formula>NOT(ISERROR(SEARCH("Not OK",AM1)))</formula>
    </cfRule>
  </conditionalFormatting>
  <conditionalFormatting sqref="C4:C10">
    <cfRule type="cellIs" dxfId="143" priority="144" operator="greaterThan">
      <formula>$C$13</formula>
    </cfRule>
  </conditionalFormatting>
  <conditionalFormatting sqref="D4:D10">
    <cfRule type="cellIs" dxfId="142" priority="143" operator="greaterThan">
      <formula>$D$13</formula>
    </cfRule>
  </conditionalFormatting>
  <conditionalFormatting sqref="E4:E10">
    <cfRule type="cellIs" dxfId="141" priority="142" operator="greaterThan">
      <formula>$E$13</formula>
    </cfRule>
  </conditionalFormatting>
  <conditionalFormatting sqref="F4:F10">
    <cfRule type="cellIs" dxfId="140" priority="141" operator="greaterThan">
      <formula>$F$13</formula>
    </cfRule>
  </conditionalFormatting>
  <conditionalFormatting sqref="G4:G10">
    <cfRule type="cellIs" dxfId="139" priority="140" operator="greaterThan">
      <formula>$G$13</formula>
    </cfRule>
  </conditionalFormatting>
  <conditionalFormatting sqref="H4:H10">
    <cfRule type="cellIs" dxfId="138" priority="139" operator="greaterThan">
      <formula>$H$13</formula>
    </cfRule>
  </conditionalFormatting>
  <conditionalFormatting sqref="I4:I10">
    <cfRule type="cellIs" dxfId="137" priority="138" operator="greaterThan">
      <formula>$I$13</formula>
    </cfRule>
  </conditionalFormatting>
  <conditionalFormatting sqref="J4:J10">
    <cfRule type="cellIs" dxfId="136" priority="137" operator="greaterThan">
      <formula>$J$13</formula>
    </cfRule>
  </conditionalFormatting>
  <conditionalFormatting sqref="K4:K10">
    <cfRule type="cellIs" dxfId="135" priority="136" operator="greaterThan">
      <formula>$K$13</formula>
    </cfRule>
  </conditionalFormatting>
  <conditionalFormatting sqref="L4:L10">
    <cfRule type="cellIs" dxfId="134" priority="135" operator="greaterThan">
      <formula>$L$13</formula>
    </cfRule>
  </conditionalFormatting>
  <conditionalFormatting sqref="M4:M10">
    <cfRule type="cellIs" dxfId="133" priority="134" operator="greaterThan">
      <formula>$M$13</formula>
    </cfRule>
  </conditionalFormatting>
  <conditionalFormatting sqref="C16:C25">
    <cfRule type="cellIs" dxfId="132" priority="133" operator="greaterThan">
      <formula>$C$28</formula>
    </cfRule>
  </conditionalFormatting>
  <conditionalFormatting sqref="D16:D25">
    <cfRule type="cellIs" dxfId="131" priority="132" operator="greaterThan">
      <formula>$D$28</formula>
    </cfRule>
  </conditionalFormatting>
  <conditionalFormatting sqref="E16:E24">
    <cfRule type="cellIs" dxfId="130" priority="131" operator="greaterThan">
      <formula>$E$28</formula>
    </cfRule>
  </conditionalFormatting>
  <conditionalFormatting sqref="F16:F25">
    <cfRule type="cellIs" dxfId="129" priority="130" operator="greaterThan">
      <formula>$F$28</formula>
    </cfRule>
  </conditionalFormatting>
  <conditionalFormatting sqref="G16:G25">
    <cfRule type="cellIs" dxfId="128" priority="129" operator="greaterThan">
      <formula>$G$28</formula>
    </cfRule>
  </conditionalFormatting>
  <conditionalFormatting sqref="H16:H25">
    <cfRule type="cellIs" dxfId="127" priority="128" operator="greaterThan">
      <formula>$H$28</formula>
    </cfRule>
  </conditionalFormatting>
  <conditionalFormatting sqref="I16:I25">
    <cfRule type="cellIs" dxfId="126" priority="127" operator="greaterThan">
      <formula>$I$28</formula>
    </cfRule>
  </conditionalFormatting>
  <conditionalFormatting sqref="J16:J25">
    <cfRule type="cellIs" dxfId="125" priority="126" operator="greaterThan">
      <formula>$J$28</formula>
    </cfRule>
  </conditionalFormatting>
  <conditionalFormatting sqref="K16:K25">
    <cfRule type="cellIs" dxfId="124" priority="125" operator="greaterThan">
      <formula>$K$28</formula>
    </cfRule>
  </conditionalFormatting>
  <conditionalFormatting sqref="L16:L25">
    <cfRule type="cellIs" dxfId="123" priority="124" operator="greaterThan">
      <formula>$L$28</formula>
    </cfRule>
  </conditionalFormatting>
  <conditionalFormatting sqref="M16:M25">
    <cfRule type="cellIs" dxfId="122" priority="123" operator="greaterThan">
      <formula>$M$28</formula>
    </cfRule>
  </conditionalFormatting>
  <conditionalFormatting sqref="C31:C43">
    <cfRule type="cellIs" dxfId="121" priority="122" operator="greaterThan">
      <formula>$C$46</formula>
    </cfRule>
  </conditionalFormatting>
  <conditionalFormatting sqref="D31:D43">
    <cfRule type="cellIs" dxfId="120" priority="121" operator="greaterThan">
      <formula>$D$46</formula>
    </cfRule>
  </conditionalFormatting>
  <conditionalFormatting sqref="E31:E43">
    <cfRule type="cellIs" dxfId="119" priority="120" operator="greaterThan">
      <formula>$E$46</formula>
    </cfRule>
  </conditionalFormatting>
  <conditionalFormatting sqref="F31:F43">
    <cfRule type="cellIs" dxfId="118" priority="119" operator="greaterThan">
      <formula>$F$46</formula>
    </cfRule>
  </conditionalFormatting>
  <conditionalFormatting sqref="G31:G43">
    <cfRule type="cellIs" dxfId="117" priority="118" operator="greaterThan">
      <formula>$G$46</formula>
    </cfRule>
  </conditionalFormatting>
  <conditionalFormatting sqref="H31:H43">
    <cfRule type="cellIs" dxfId="116" priority="117" operator="greaterThan">
      <formula>$H$46</formula>
    </cfRule>
  </conditionalFormatting>
  <conditionalFormatting sqref="I31:I43">
    <cfRule type="cellIs" dxfId="115" priority="116" operator="greaterThan">
      <formula>$I$46</formula>
    </cfRule>
  </conditionalFormatting>
  <conditionalFormatting sqref="J31:J43">
    <cfRule type="cellIs" dxfId="114" priority="115" operator="greaterThan">
      <formula>$J$46</formula>
    </cfRule>
  </conditionalFormatting>
  <conditionalFormatting sqref="K31:K43">
    <cfRule type="cellIs" dxfId="113" priority="114" operator="greaterThan">
      <formula>$K$46</formula>
    </cfRule>
  </conditionalFormatting>
  <conditionalFormatting sqref="L31:L43">
    <cfRule type="cellIs" dxfId="112" priority="113" operator="greaterThan">
      <formula>$L$46</formula>
    </cfRule>
  </conditionalFormatting>
  <conditionalFormatting sqref="M31:M43">
    <cfRule type="cellIs" dxfId="111" priority="112" operator="greaterThan">
      <formula>$M$46</formula>
    </cfRule>
  </conditionalFormatting>
  <conditionalFormatting sqref="C49:C60">
    <cfRule type="cellIs" dxfId="110" priority="111" operator="greaterThan">
      <formula>$C$63</formula>
    </cfRule>
  </conditionalFormatting>
  <conditionalFormatting sqref="D49:D60">
    <cfRule type="cellIs" dxfId="109" priority="110" operator="greaterThan">
      <formula>$D$63</formula>
    </cfRule>
  </conditionalFormatting>
  <conditionalFormatting sqref="E49:E60">
    <cfRule type="cellIs" dxfId="108" priority="109" operator="greaterThan">
      <formula>$E$63</formula>
    </cfRule>
  </conditionalFormatting>
  <conditionalFormatting sqref="F49:F60">
    <cfRule type="cellIs" dxfId="107" priority="108" operator="greaterThan">
      <formula>$F$63</formula>
    </cfRule>
  </conditionalFormatting>
  <conditionalFormatting sqref="G49:G60">
    <cfRule type="cellIs" dxfId="106" priority="107" operator="greaterThan">
      <formula>$G$63</formula>
    </cfRule>
  </conditionalFormatting>
  <conditionalFormatting sqref="H49:H60">
    <cfRule type="cellIs" dxfId="105" priority="106" operator="greaterThan">
      <formula>$H$63</formula>
    </cfRule>
  </conditionalFormatting>
  <conditionalFormatting sqref="I49:I60">
    <cfRule type="cellIs" dxfId="104" priority="105" operator="greaterThan">
      <formula>$I$63</formula>
    </cfRule>
  </conditionalFormatting>
  <conditionalFormatting sqref="J49:J60">
    <cfRule type="cellIs" dxfId="103" priority="104" operator="greaterThan">
      <formula>$J$63</formula>
    </cfRule>
  </conditionalFormatting>
  <conditionalFormatting sqref="K49:K60">
    <cfRule type="cellIs" dxfId="102" priority="103" operator="greaterThan">
      <formula>$K$63</formula>
    </cfRule>
  </conditionalFormatting>
  <conditionalFormatting sqref="L49:L60">
    <cfRule type="cellIs" dxfId="101" priority="102" operator="greaterThan">
      <formula>$L$63</formula>
    </cfRule>
  </conditionalFormatting>
  <conditionalFormatting sqref="M49:M60">
    <cfRule type="cellIs" dxfId="100" priority="101" operator="greaterThan">
      <formula>$M$63</formula>
    </cfRule>
  </conditionalFormatting>
  <conditionalFormatting sqref="C66:C71">
    <cfRule type="cellIs" dxfId="99" priority="100" operator="greaterThan">
      <formula>$C$74</formula>
    </cfRule>
  </conditionalFormatting>
  <conditionalFormatting sqref="D66:D71">
    <cfRule type="cellIs" dxfId="98" priority="99" operator="greaterThan">
      <formula>$D$74</formula>
    </cfRule>
  </conditionalFormatting>
  <conditionalFormatting sqref="E66:E71">
    <cfRule type="cellIs" dxfId="97" priority="98" operator="greaterThan">
      <formula>$E$74</formula>
    </cfRule>
  </conditionalFormatting>
  <conditionalFormatting sqref="F66:F71">
    <cfRule type="cellIs" dxfId="96" priority="97" operator="greaterThan">
      <formula>$F$74</formula>
    </cfRule>
  </conditionalFormatting>
  <conditionalFormatting sqref="G66:G71">
    <cfRule type="cellIs" dxfId="95" priority="96" operator="greaterThan">
      <formula>$G$74</formula>
    </cfRule>
  </conditionalFormatting>
  <conditionalFormatting sqref="H66:H71">
    <cfRule type="cellIs" dxfId="94" priority="95" operator="greaterThan">
      <formula>$H$74</formula>
    </cfRule>
  </conditionalFormatting>
  <conditionalFormatting sqref="I66:I71">
    <cfRule type="cellIs" dxfId="93" priority="94" operator="greaterThan">
      <formula>$I$74</formula>
    </cfRule>
  </conditionalFormatting>
  <conditionalFormatting sqref="J66:J71">
    <cfRule type="cellIs" dxfId="92" priority="93" operator="greaterThan">
      <formula>$J$74</formula>
    </cfRule>
  </conditionalFormatting>
  <conditionalFormatting sqref="K66:K71">
    <cfRule type="cellIs" dxfId="91" priority="92" operator="greaterThan">
      <formula>$K$74</formula>
    </cfRule>
  </conditionalFormatting>
  <conditionalFormatting sqref="L66:L71">
    <cfRule type="cellIs" dxfId="90" priority="91" operator="greaterThan">
      <formula>$L$74</formula>
    </cfRule>
  </conditionalFormatting>
  <conditionalFormatting sqref="M66:M71">
    <cfRule type="cellIs" dxfId="89" priority="90" operator="greaterThan">
      <formula>$M$74</formula>
    </cfRule>
  </conditionalFormatting>
  <conditionalFormatting sqref="C77:C82">
    <cfRule type="cellIs" dxfId="88" priority="89" operator="greaterThan">
      <formula>$C$85</formula>
    </cfRule>
  </conditionalFormatting>
  <conditionalFormatting sqref="D77:D82">
    <cfRule type="cellIs" dxfId="87" priority="88" operator="greaterThan">
      <formula>$D$85</formula>
    </cfRule>
  </conditionalFormatting>
  <conditionalFormatting sqref="E77:E82">
    <cfRule type="cellIs" dxfId="86" priority="87" operator="greaterThan">
      <formula>$E$85</formula>
    </cfRule>
  </conditionalFormatting>
  <conditionalFormatting sqref="F77:F82">
    <cfRule type="cellIs" dxfId="85" priority="86" operator="greaterThan">
      <formula>$F$85</formula>
    </cfRule>
  </conditionalFormatting>
  <conditionalFormatting sqref="G77:G82">
    <cfRule type="cellIs" dxfId="84" priority="85" operator="greaterThan">
      <formula>$G$85</formula>
    </cfRule>
  </conditionalFormatting>
  <conditionalFormatting sqref="H77:H82">
    <cfRule type="cellIs" dxfId="83" priority="84" operator="greaterThan">
      <formula>$H$85</formula>
    </cfRule>
  </conditionalFormatting>
  <conditionalFormatting sqref="I77:I82">
    <cfRule type="cellIs" dxfId="82" priority="83" operator="greaterThan">
      <formula>$I$85</formula>
    </cfRule>
  </conditionalFormatting>
  <conditionalFormatting sqref="J77:J82">
    <cfRule type="cellIs" dxfId="81" priority="82" operator="greaterThan">
      <formula>$J$85</formula>
    </cfRule>
  </conditionalFormatting>
  <conditionalFormatting sqref="K77:K82">
    <cfRule type="cellIs" dxfId="80" priority="81" operator="greaterThan">
      <formula>$K$85</formula>
    </cfRule>
  </conditionalFormatting>
  <conditionalFormatting sqref="L77:L82">
    <cfRule type="cellIs" dxfId="79" priority="80" operator="greaterThan">
      <formula>$L$85</formula>
    </cfRule>
  </conditionalFormatting>
  <conditionalFormatting sqref="M77:M82">
    <cfRule type="cellIs" dxfId="78" priority="79" operator="greaterThan">
      <formula>$M$85</formula>
    </cfRule>
  </conditionalFormatting>
  <conditionalFormatting sqref="C88:C92">
    <cfRule type="cellIs" dxfId="77" priority="78" operator="greaterThan">
      <formula>$C$95</formula>
    </cfRule>
  </conditionalFormatting>
  <conditionalFormatting sqref="D88:D92">
    <cfRule type="cellIs" dxfId="76" priority="77" operator="greaterThan">
      <formula>$D$95</formula>
    </cfRule>
  </conditionalFormatting>
  <conditionalFormatting sqref="E88:E92">
    <cfRule type="cellIs" dxfId="75" priority="76" operator="greaterThan">
      <formula>$E$95</formula>
    </cfRule>
  </conditionalFormatting>
  <conditionalFormatting sqref="F88:F92">
    <cfRule type="cellIs" dxfId="74" priority="75" operator="greaterThan">
      <formula>$F$95</formula>
    </cfRule>
  </conditionalFormatting>
  <conditionalFormatting sqref="G88:G92">
    <cfRule type="cellIs" dxfId="73" priority="74" operator="greaterThan">
      <formula>$G$95</formula>
    </cfRule>
  </conditionalFormatting>
  <conditionalFormatting sqref="H88:H92">
    <cfRule type="cellIs" dxfId="72" priority="73" operator="greaterThan">
      <formula>$H$95</formula>
    </cfRule>
  </conditionalFormatting>
  <conditionalFormatting sqref="I88:I92">
    <cfRule type="cellIs" dxfId="71" priority="72" operator="greaterThan">
      <formula>$I$95</formula>
    </cfRule>
  </conditionalFormatting>
  <conditionalFormatting sqref="J88:J92">
    <cfRule type="cellIs" dxfId="70" priority="71" operator="greaterThan">
      <formula>$J$95</formula>
    </cfRule>
  </conditionalFormatting>
  <conditionalFormatting sqref="K88:K92">
    <cfRule type="cellIs" dxfId="69" priority="70" operator="greaterThan">
      <formula>$K$95</formula>
    </cfRule>
  </conditionalFormatting>
  <conditionalFormatting sqref="L88:L92">
    <cfRule type="cellIs" dxfId="68" priority="69" operator="greaterThan">
      <formula>$L$95</formula>
    </cfRule>
  </conditionalFormatting>
  <conditionalFormatting sqref="M88:M92">
    <cfRule type="cellIs" dxfId="67" priority="68" operator="greaterThan">
      <formula>$M$95</formula>
    </cfRule>
  </conditionalFormatting>
  <conditionalFormatting sqref="C98:C103">
    <cfRule type="cellIs" dxfId="66" priority="67" operator="greaterThan">
      <formula>$C$106</formula>
    </cfRule>
  </conditionalFormatting>
  <conditionalFormatting sqref="D98:D103">
    <cfRule type="cellIs" dxfId="65" priority="66" operator="greaterThan">
      <formula>$D$106</formula>
    </cfRule>
  </conditionalFormatting>
  <conditionalFormatting sqref="E98:E103">
    <cfRule type="cellIs" dxfId="64" priority="65" operator="greaterThan">
      <formula>$E$106</formula>
    </cfRule>
  </conditionalFormatting>
  <conditionalFormatting sqref="F98:F103">
    <cfRule type="cellIs" dxfId="63" priority="64" operator="greaterThan">
      <formula>$F$106</formula>
    </cfRule>
  </conditionalFormatting>
  <conditionalFormatting sqref="G98:G103">
    <cfRule type="cellIs" dxfId="62" priority="63" operator="greaterThan">
      <formula>$G$106</formula>
    </cfRule>
  </conditionalFormatting>
  <conditionalFormatting sqref="H98:H103">
    <cfRule type="cellIs" dxfId="61" priority="62" operator="greaterThan">
      <formula>$H$106</formula>
    </cfRule>
  </conditionalFormatting>
  <conditionalFormatting sqref="I98:I103">
    <cfRule type="cellIs" dxfId="60" priority="61" operator="greaterThan">
      <formula>$I$106</formula>
    </cfRule>
  </conditionalFormatting>
  <conditionalFormatting sqref="J98:J103">
    <cfRule type="cellIs" dxfId="59" priority="60" operator="greaterThan">
      <formula>$J$106</formula>
    </cfRule>
  </conditionalFormatting>
  <conditionalFormatting sqref="K98:K103">
    <cfRule type="cellIs" dxfId="58" priority="59" operator="greaterThan">
      <formula>$K$106</formula>
    </cfRule>
  </conditionalFormatting>
  <conditionalFormatting sqref="L98:L103">
    <cfRule type="cellIs" dxfId="57" priority="58" operator="greaterThan">
      <formula>$L$106</formula>
    </cfRule>
  </conditionalFormatting>
  <conditionalFormatting sqref="M98:M103">
    <cfRule type="cellIs" dxfId="56" priority="57" operator="greaterThan">
      <formula>$M$106</formula>
    </cfRule>
  </conditionalFormatting>
  <conditionalFormatting sqref="C109:C113">
    <cfRule type="cellIs" dxfId="55" priority="56" operator="greaterThan">
      <formula>$C$116</formula>
    </cfRule>
  </conditionalFormatting>
  <conditionalFormatting sqref="D109:D113">
    <cfRule type="cellIs" dxfId="54" priority="55" operator="greaterThan">
      <formula>$D$116</formula>
    </cfRule>
  </conditionalFormatting>
  <conditionalFormatting sqref="E109:E113">
    <cfRule type="cellIs" dxfId="53" priority="54" operator="greaterThan">
      <formula>$E$116</formula>
    </cfRule>
  </conditionalFormatting>
  <conditionalFormatting sqref="F109:F113">
    <cfRule type="cellIs" dxfId="52" priority="53" operator="greaterThan">
      <formula>$F$116</formula>
    </cfRule>
  </conditionalFormatting>
  <conditionalFormatting sqref="G109:G113">
    <cfRule type="cellIs" dxfId="51" priority="52" operator="greaterThan">
      <formula>$G$116</formula>
    </cfRule>
  </conditionalFormatting>
  <conditionalFormatting sqref="H109:H113">
    <cfRule type="cellIs" dxfId="50" priority="51" operator="greaterThan">
      <formula>$H$116</formula>
    </cfRule>
  </conditionalFormatting>
  <conditionalFormatting sqref="I109:I113">
    <cfRule type="cellIs" dxfId="49" priority="50" operator="greaterThan">
      <formula>$I$116</formula>
    </cfRule>
  </conditionalFormatting>
  <conditionalFormatting sqref="J109:J113">
    <cfRule type="cellIs" dxfId="48" priority="49" operator="greaterThan">
      <formula>$J$116</formula>
    </cfRule>
  </conditionalFormatting>
  <conditionalFormatting sqref="K109:K113">
    <cfRule type="cellIs" dxfId="47" priority="48" operator="greaterThan">
      <formula>$K$116</formula>
    </cfRule>
  </conditionalFormatting>
  <conditionalFormatting sqref="L109:L113">
    <cfRule type="cellIs" dxfId="46" priority="47" operator="greaterThan">
      <formula>$L$116</formula>
    </cfRule>
  </conditionalFormatting>
  <conditionalFormatting sqref="M109:M113">
    <cfRule type="cellIs" dxfId="45" priority="46" operator="greaterThan">
      <formula>$M$116</formula>
    </cfRule>
  </conditionalFormatting>
  <conditionalFormatting sqref="C119:C125">
    <cfRule type="cellIs" dxfId="44" priority="45" operator="greaterThan">
      <formula>$C$128</formula>
    </cfRule>
  </conditionalFormatting>
  <conditionalFormatting sqref="D119:D125">
    <cfRule type="cellIs" dxfId="43" priority="44" operator="greaterThan">
      <formula>$D$128</formula>
    </cfRule>
  </conditionalFormatting>
  <conditionalFormatting sqref="E119:E125">
    <cfRule type="cellIs" dxfId="42" priority="43" operator="greaterThan">
      <formula>$E$128</formula>
    </cfRule>
  </conditionalFormatting>
  <conditionalFormatting sqref="F119:F125">
    <cfRule type="cellIs" dxfId="41" priority="42" operator="greaterThan">
      <formula>$F$128</formula>
    </cfRule>
  </conditionalFormatting>
  <conditionalFormatting sqref="G119:G125">
    <cfRule type="cellIs" dxfId="40" priority="41" operator="greaterThan">
      <formula>$G$128</formula>
    </cfRule>
  </conditionalFormatting>
  <conditionalFormatting sqref="H119:H125">
    <cfRule type="cellIs" dxfId="39" priority="40" operator="greaterThan">
      <formula>$H$128</formula>
    </cfRule>
  </conditionalFormatting>
  <conditionalFormatting sqref="I119:I125">
    <cfRule type="cellIs" dxfId="38" priority="39" operator="greaterThan">
      <formula>$I$128</formula>
    </cfRule>
  </conditionalFormatting>
  <conditionalFormatting sqref="J119:J125">
    <cfRule type="cellIs" dxfId="37" priority="38" operator="greaterThan">
      <formula>$J$128</formula>
    </cfRule>
  </conditionalFormatting>
  <conditionalFormatting sqref="K119:K125">
    <cfRule type="cellIs" dxfId="36" priority="37" operator="greaterThan">
      <formula>$K$128</formula>
    </cfRule>
  </conditionalFormatting>
  <conditionalFormatting sqref="L119:L125">
    <cfRule type="cellIs" dxfId="35" priority="36" operator="greaterThan">
      <formula>$L$128</formula>
    </cfRule>
  </conditionalFormatting>
  <conditionalFormatting sqref="M119:M125">
    <cfRule type="cellIs" dxfId="34" priority="35" operator="greaterThan">
      <formula>$M$128</formula>
    </cfRule>
  </conditionalFormatting>
  <conditionalFormatting sqref="C131:C135">
    <cfRule type="cellIs" dxfId="33" priority="34" operator="greaterThan">
      <formula>$C$138</formula>
    </cfRule>
  </conditionalFormatting>
  <conditionalFormatting sqref="D131:D135">
    <cfRule type="cellIs" dxfId="32" priority="33" operator="greaterThan">
      <formula>$D$138</formula>
    </cfRule>
  </conditionalFormatting>
  <conditionalFormatting sqref="E131:E135">
    <cfRule type="cellIs" dxfId="31" priority="32" operator="greaterThan">
      <formula>$E$138</formula>
    </cfRule>
  </conditionalFormatting>
  <conditionalFormatting sqref="F131:F135">
    <cfRule type="cellIs" dxfId="30" priority="31" operator="greaterThan">
      <formula>$F$138</formula>
    </cfRule>
  </conditionalFormatting>
  <conditionalFormatting sqref="G131:G135">
    <cfRule type="cellIs" dxfId="29" priority="30" operator="greaterThan">
      <formula>$G$138</formula>
    </cfRule>
  </conditionalFormatting>
  <conditionalFormatting sqref="H131:H135">
    <cfRule type="cellIs" dxfId="28" priority="29" operator="greaterThan">
      <formula>$H$138</formula>
    </cfRule>
  </conditionalFormatting>
  <conditionalFormatting sqref="I131:I135">
    <cfRule type="cellIs" dxfId="27" priority="28" operator="greaterThan">
      <formula>$I$138</formula>
    </cfRule>
  </conditionalFormatting>
  <conditionalFormatting sqref="J131:J135">
    <cfRule type="cellIs" dxfId="26" priority="27" operator="greaterThan">
      <formula>$J$138</formula>
    </cfRule>
  </conditionalFormatting>
  <conditionalFormatting sqref="K131:K135">
    <cfRule type="cellIs" dxfId="25" priority="26" operator="greaterThan">
      <formula>$K$138</formula>
    </cfRule>
  </conditionalFormatting>
  <conditionalFormatting sqref="L131:L135">
    <cfRule type="cellIs" dxfId="24" priority="25" operator="greaterThan">
      <formula>$L$138</formula>
    </cfRule>
  </conditionalFormatting>
  <conditionalFormatting sqref="M131:M135">
    <cfRule type="cellIs" dxfId="23" priority="24" operator="greaterThan">
      <formula>$M$138</formula>
    </cfRule>
  </conditionalFormatting>
  <conditionalFormatting sqref="C141:C144">
    <cfRule type="cellIs" dxfId="22" priority="23" operator="greaterThan">
      <formula>$C$147</formula>
    </cfRule>
  </conditionalFormatting>
  <conditionalFormatting sqref="D141:D144">
    <cfRule type="cellIs" dxfId="21" priority="22" operator="greaterThan">
      <formula>$D$147</formula>
    </cfRule>
  </conditionalFormatting>
  <conditionalFormatting sqref="E141:E144">
    <cfRule type="cellIs" dxfId="20" priority="21" operator="greaterThan">
      <formula>$E$147</formula>
    </cfRule>
  </conditionalFormatting>
  <conditionalFormatting sqref="F141:F144">
    <cfRule type="cellIs" dxfId="19" priority="20" operator="greaterThan">
      <formula>$F$147</formula>
    </cfRule>
  </conditionalFormatting>
  <conditionalFormatting sqref="G141:G144">
    <cfRule type="cellIs" dxfId="18" priority="19" operator="greaterThan">
      <formula>$G$147</formula>
    </cfRule>
  </conditionalFormatting>
  <conditionalFormatting sqref="H141:H144">
    <cfRule type="cellIs" dxfId="17" priority="18" operator="greaterThan">
      <formula>$H$147</formula>
    </cfRule>
  </conditionalFormatting>
  <conditionalFormatting sqref="I141:I144">
    <cfRule type="cellIs" dxfId="16" priority="17" operator="greaterThan">
      <formula>$I$147</formula>
    </cfRule>
  </conditionalFormatting>
  <conditionalFormatting sqref="J141:J144">
    <cfRule type="cellIs" dxfId="15" priority="16" operator="greaterThan">
      <formula>$J$147</formula>
    </cfRule>
  </conditionalFormatting>
  <conditionalFormatting sqref="K141:K144">
    <cfRule type="cellIs" dxfId="14" priority="15" operator="greaterThan">
      <formula>$K$147</formula>
    </cfRule>
  </conditionalFormatting>
  <conditionalFormatting sqref="L141:L144">
    <cfRule type="cellIs" dxfId="13" priority="14" operator="greaterThan">
      <formula>$L$147</formula>
    </cfRule>
  </conditionalFormatting>
  <conditionalFormatting sqref="M141:M144">
    <cfRule type="cellIs" dxfId="12" priority="13" operator="greaterThan">
      <formula>$M$147</formula>
    </cfRule>
  </conditionalFormatting>
  <conditionalFormatting sqref="C150:C151">
    <cfRule type="cellIs" dxfId="11" priority="11" operator="greaterThan">
      <formula>$C$154</formula>
    </cfRule>
    <cfRule type="cellIs" dxfId="10" priority="12" operator="greaterThan">
      <formula>$C$154</formula>
    </cfRule>
  </conditionalFormatting>
  <conditionalFormatting sqref="D150:D151">
    <cfRule type="cellIs" dxfId="9" priority="10" operator="greaterThan">
      <formula>$D$154</formula>
    </cfRule>
  </conditionalFormatting>
  <conditionalFormatting sqref="E150:E151">
    <cfRule type="cellIs" dxfId="8" priority="9" operator="greaterThan">
      <formula>" 3,599 $E$154"</formula>
    </cfRule>
  </conditionalFormatting>
  <conditionalFormatting sqref="F150:F151">
    <cfRule type="cellIs" dxfId="7" priority="8" operator="greaterThan">
      <formula>$F$154</formula>
    </cfRule>
  </conditionalFormatting>
  <conditionalFormatting sqref="G150:G151">
    <cfRule type="cellIs" dxfId="6" priority="7" operator="greaterThan">
      <formula>$G$154</formula>
    </cfRule>
  </conditionalFormatting>
  <conditionalFormatting sqref="H150:H151">
    <cfRule type="cellIs" dxfId="5" priority="6" operator="greaterThan">
      <formula>$H$154</formula>
    </cfRule>
  </conditionalFormatting>
  <conditionalFormatting sqref="I150:I151">
    <cfRule type="cellIs" dxfId="4" priority="5" operator="greaterThan">
      <formula>$I$154</formula>
    </cfRule>
  </conditionalFormatting>
  <conditionalFormatting sqref="J150">
    <cfRule type="cellIs" dxfId="3" priority="4" operator="greaterThan">
      <formula>$J$154</formula>
    </cfRule>
  </conditionalFormatting>
  <conditionalFormatting sqref="K150:K151">
    <cfRule type="cellIs" dxfId="2" priority="3" operator="greaterThan">
      <formula>$K$154</formula>
    </cfRule>
  </conditionalFormatting>
  <conditionalFormatting sqref="L150:L151">
    <cfRule type="cellIs" dxfId="1" priority="2" operator="greaterThan">
      <formula>$L$154</formula>
    </cfRule>
  </conditionalFormatting>
  <conditionalFormatting sqref="M150:M151">
    <cfRule type="cellIs" dxfId="0" priority="1" operator="greaterThan">
      <formula>$M$154</formula>
    </cfRule>
  </conditionalFormatting>
  <pageMargins left="0.7" right="0.7" top="0.75" bottom="0.75" header="0.3" footer="0.3"/>
  <pageSetup paperSize="9" scale="96" orientation="landscape" r:id="rId1"/>
  <colBreaks count="3" manualBreakCount="3">
    <brk id="8" max="153" man="1"/>
    <brk id="16" max="1048575" man="1"/>
    <brk id="30" max="153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R109"/>
  <sheetViews>
    <sheetView topLeftCell="A79" zoomScale="69" zoomScaleNormal="69" workbookViewId="0">
      <selection activeCell="R12" sqref="R12"/>
    </sheetView>
  </sheetViews>
  <sheetFormatPr defaultRowHeight="14.4"/>
  <cols>
    <col min="1" max="1" width="26.109375" style="11" customWidth="1"/>
    <col min="2" max="3" width="16.5546875" style="11" customWidth="1"/>
    <col min="4" max="8" width="13.5546875" style="11" customWidth="1"/>
    <col min="9" max="9" width="25.44140625" style="11" customWidth="1"/>
    <col min="10" max="10" width="16.6640625" style="11" customWidth="1"/>
    <col min="11" max="11" width="16.6640625" style="22" customWidth="1"/>
    <col min="12" max="15" width="13.5546875" style="11" customWidth="1"/>
    <col min="16" max="16" width="13.5546875" style="22" customWidth="1"/>
    <col min="18" max="18" width="10.88671875" bestFit="1" customWidth="1"/>
  </cols>
  <sheetData>
    <row r="1" spans="1:18" ht="15">
      <c r="A1" s="24" t="s">
        <v>1358</v>
      </c>
      <c r="B1" s="24"/>
      <c r="C1" s="24"/>
      <c r="D1" s="24"/>
      <c r="E1" s="24"/>
      <c r="F1" s="24"/>
      <c r="G1" s="24"/>
      <c r="H1" s="24"/>
      <c r="I1" s="24" t="s">
        <v>1357</v>
      </c>
      <c r="J1" s="24"/>
      <c r="K1" s="25"/>
      <c r="L1" s="24"/>
      <c r="M1" s="24"/>
      <c r="N1" s="24"/>
      <c r="O1" s="24"/>
      <c r="P1" s="25"/>
    </row>
    <row r="2" spans="1:18">
      <c r="A2" s="390" t="s">
        <v>51</v>
      </c>
      <c r="B2" s="399" t="s">
        <v>135</v>
      </c>
      <c r="C2" s="400"/>
      <c r="D2" s="400"/>
      <c r="E2" s="400"/>
      <c r="F2" s="400"/>
      <c r="G2" s="400"/>
      <c r="H2" s="401"/>
      <c r="I2" s="390" t="s">
        <v>51</v>
      </c>
      <c r="J2" s="399" t="s">
        <v>4</v>
      </c>
      <c r="K2" s="400"/>
      <c r="L2" s="400"/>
      <c r="M2" s="400"/>
      <c r="N2" s="400"/>
      <c r="O2" s="400"/>
      <c r="P2" s="401"/>
    </row>
    <row r="3" spans="1:18">
      <c r="A3" s="390"/>
      <c r="B3" s="12" t="s">
        <v>137</v>
      </c>
      <c r="C3" s="13" t="s">
        <v>138</v>
      </c>
      <c r="D3" s="12" t="s">
        <v>139</v>
      </c>
      <c r="E3" s="12" t="s">
        <v>140</v>
      </c>
      <c r="F3" s="12" t="s">
        <v>141</v>
      </c>
      <c r="G3" s="12" t="s">
        <v>142</v>
      </c>
      <c r="H3" s="12" t="s">
        <v>143</v>
      </c>
      <c r="I3" s="390"/>
      <c r="J3" s="12" t="s">
        <v>137</v>
      </c>
      <c r="K3" s="13" t="s">
        <v>138</v>
      </c>
      <c r="L3" s="12" t="s">
        <v>139</v>
      </c>
      <c r="M3" s="12" t="s">
        <v>140</v>
      </c>
      <c r="N3" s="12" t="s">
        <v>141</v>
      </c>
      <c r="O3" s="12" t="s">
        <v>142</v>
      </c>
      <c r="P3" s="12" t="s">
        <v>143</v>
      </c>
    </row>
    <row r="4" spans="1:18">
      <c r="A4" s="295" t="str">
        <f>+'9.รายได้(แยกกลุ่ม)'!B10</f>
        <v>วังยาง,รพช.</v>
      </c>
      <c r="B4" s="300">
        <f>+'9.รายได้(แยกกลุ่ม)'!C10</f>
        <v>1104.2945291287162</v>
      </c>
      <c r="C4" s="300">
        <f>+'9.รายได้(แยกกลุ่ม)'!D10</f>
        <v>542.60597095720902</v>
      </c>
      <c r="D4" s="300">
        <f>+'9.รายได้(แยกกลุ่ม)'!E10</f>
        <v>2344.1732065217398</v>
      </c>
      <c r="E4" s="300">
        <f>+'9.รายได้(แยกกลุ่ม)'!F10</f>
        <v>7478.7778086419758</v>
      </c>
      <c r="F4" s="300">
        <f>+'9.รายได้(แยกกลุ่ม)'!G10</f>
        <v>12.009282376288329</v>
      </c>
      <c r="G4" s="300">
        <f>+'9.รายได้(แยกกลุ่ม)'!H10</f>
        <v>38.972600985852381</v>
      </c>
      <c r="H4" s="300">
        <f>+'9.รายได้(แยกกลุ่ม)'!I10</f>
        <v>1070.5264160508677</v>
      </c>
      <c r="I4" s="16" t="str">
        <f>+'9.รายได้(แยกกลุ่ม)'!R10</f>
        <v>วังยาง,รพช.</v>
      </c>
      <c r="J4" s="301">
        <f>+'9.รายได้(แยกกลุ่ม)'!S10</f>
        <v>-0.15760293787520846</v>
      </c>
      <c r="K4" s="301">
        <f>+'9.รายได้(แยกกลุ่ม)'!T10</f>
        <v>-0.25275657792260614</v>
      </c>
      <c r="L4" s="301">
        <f>+'9.รายได้(แยกกลุ่ม)'!U10</f>
        <v>-2.5462365513417649E-2</v>
      </c>
      <c r="M4" s="301">
        <f>+'9.รายได้(แยกกลุ่ม)'!V10</f>
        <v>-0.2925643373583619</v>
      </c>
      <c r="N4" s="301">
        <f>+'9.รายได้(แยกกลุ่ม)'!W10</f>
        <v>-0.3365776763730271</v>
      </c>
      <c r="O4" s="301">
        <f>+'9.รายได้(แยกกลุ่ม)'!X10</f>
        <v>-0.54619590857527178</v>
      </c>
      <c r="P4" s="301">
        <f>+'9.รายได้(แยกกลุ่ม)'!Y10</f>
        <v>-0.43356002848844943</v>
      </c>
      <c r="R4" s="296"/>
    </row>
    <row r="5" spans="1:18">
      <c r="A5" s="295" t="str">
        <f>+'9.รายได้(แยกกลุ่ม)'!B20</f>
        <v>นาทม,รพช.</v>
      </c>
      <c r="B5" s="300">
        <f>+'9.รายได้(แยกกลุ่ม)'!C20</f>
        <v>1377.0529633821948</v>
      </c>
      <c r="C5" s="300">
        <f>+'9.รายได้(แยกกลุ่ม)'!D20</f>
        <v>652.15022412134238</v>
      </c>
      <c r="D5" s="300">
        <f>+'9.รายได้(แยกกลุ่ม)'!E20</f>
        <v>427.47016407599301</v>
      </c>
      <c r="E5" s="300">
        <f>+'9.รายได้(แยกกลุ่ม)'!F20</f>
        <v>3017.4973012939004</v>
      </c>
      <c r="F5" s="300">
        <f>+'9.รายได้(แยกกลุ่ม)'!G20</f>
        <v>13.490786810592006</v>
      </c>
      <c r="G5" s="300">
        <f>+'9.รายได้(แยกกลุ่ม)'!H20</f>
        <v>41.246238826108957</v>
      </c>
      <c r="H5" s="300">
        <f>+'9.รายได้(แยกกลุ่ม)'!I20</f>
        <v>1709.2353698568113</v>
      </c>
      <c r="I5" s="16" t="str">
        <f>+'9.รายได้(แยกกลุ่ม)'!R20</f>
        <v>นาทม,รพช.</v>
      </c>
      <c r="J5" s="301">
        <f>+'9.รายได้(แยกกลุ่ม)'!S20</f>
        <v>4.7133467823997823E-3</v>
      </c>
      <c r="K5" s="301">
        <f>+'9.รายได้(แยกกลุ่ม)'!T20</f>
        <v>0.39400306182958955</v>
      </c>
      <c r="L5" s="301">
        <f>+'9.รายได้(แยกกลุ่ม)'!U20</f>
        <v>-0.65256869708973508</v>
      </c>
      <c r="M5" s="301">
        <f>+'9.รายได้(แยกกลุ่ม)'!V20</f>
        <v>-0.12477587991564024</v>
      </c>
      <c r="N5" s="301">
        <f>+'9.รายได้(แยกกลุ่ม)'!W20</f>
        <v>-0.24828039179452766</v>
      </c>
      <c r="O5" s="301">
        <f>+'9.รายได้(แยกกลุ่ม)'!X20</f>
        <v>-0.28841773184733255</v>
      </c>
      <c r="P5" s="301">
        <f>+'9.รายได้(แยกกลุ่ม)'!Y20</f>
        <v>0.4699332817212501</v>
      </c>
    </row>
    <row r="6" spans="1:18">
      <c r="A6" s="299" t="str">
        <f>+'9.รายได้(แยกกลุ่ม)'!B41</f>
        <v>ปลาปาก,รพช.</v>
      </c>
      <c r="B6" s="299">
        <f>+'9.รายได้(แยกกลุ่ม)'!C41</f>
        <v>822.18822197863824</v>
      </c>
      <c r="C6" s="299">
        <f>+'9.รายได้(แยกกลุ่ม)'!D41</f>
        <v>385.87104616482702</v>
      </c>
      <c r="D6" s="299">
        <f>+'9.รายได้(แยกกลุ่ม)'!E41</f>
        <v>451.30920351693828</v>
      </c>
      <c r="E6" s="299">
        <f>+'9.รายได้(แยกกลุ่ม)'!F41</f>
        <v>3965.5711312026915</v>
      </c>
      <c r="F6" s="299">
        <f>+'9.รายได้(แยกกลุ่ม)'!G41</f>
        <v>3.3757892514959069</v>
      </c>
      <c r="G6" s="299">
        <f>+'9.รายได้(แยกกลุ่ม)'!H41</f>
        <v>28.449593076612459</v>
      </c>
      <c r="H6" s="299">
        <f>+'9.รายได้(แยกกลุ่ม)'!I41</f>
        <v>1013.1166440643401</v>
      </c>
      <c r="I6" s="16" t="str">
        <f>+'9.รายได้(แยกกลุ่ม)'!R41</f>
        <v>ปลาปาก,รพช.</v>
      </c>
      <c r="J6" s="301">
        <f>+'9.รายได้(แยกกลุ่ม)'!S41</f>
        <v>-0.31895798691919436</v>
      </c>
      <c r="K6" s="301">
        <f>+'9.รายได้(แยกกลุ่ม)'!T41</f>
        <v>-9.5322788742950498E-2</v>
      </c>
      <c r="L6" s="301">
        <f>+'9.รายได้(แยกกลุ่ม)'!U41</f>
        <v>-0.6074036934235254</v>
      </c>
      <c r="M6" s="301">
        <f>+'9.รายได้(แยกกลุ่ม)'!V41</f>
        <v>-3.5144528383761592E-3</v>
      </c>
      <c r="N6" s="301">
        <f>+'9.รายได้(แยกกลุ่ม)'!W41</f>
        <v>-0.66993214818361357</v>
      </c>
      <c r="O6" s="301">
        <f>+'9.รายได้(แยกกลุ่ม)'!X41</f>
        <v>-0.46135798271100592</v>
      </c>
      <c r="P6" s="301">
        <f>+'9.รายได้(แยกกลุ่ม)'!Y41</f>
        <v>-0.13184383872914318</v>
      </c>
    </row>
    <row r="7" spans="1:18">
      <c r="A7" s="299" t="str">
        <f>+'9.รายได้(แยกกลุ่ม)'!B42</f>
        <v>ท่าอุเทน,รพช.</v>
      </c>
      <c r="B7" s="299">
        <f>+'9.รายได้(แยกกลุ่ม)'!C42</f>
        <v>855.2220741207725</v>
      </c>
      <c r="C7" s="299">
        <f>+'9.รายได้(แยกกลุ่ม)'!D42</f>
        <v>232.07113049939207</v>
      </c>
      <c r="D7" s="299">
        <f>+'9.รายได้(แยกกลุ่ม)'!E42</f>
        <v>481.44354419410746</v>
      </c>
      <c r="E7" s="299">
        <f>+'9.รายได้(แยกกลุ่ม)'!F42</f>
        <v>2719.6651464271772</v>
      </c>
      <c r="F7" s="299">
        <f>+'9.รายได้(แยกกลุ่ม)'!G42</f>
        <v>2.2188082405681762</v>
      </c>
      <c r="G7" s="299">
        <f>+'9.รายได้(แยกกลุ่ม)'!H42</f>
        <v>35.693967326516564</v>
      </c>
      <c r="H7" s="299">
        <f>+'9.รายได้(แยกกลุ่ม)'!I42</f>
        <v>942.26033840680873</v>
      </c>
      <c r="I7" s="16" t="str">
        <f>+'9.รายได้(แยกกลุ่ม)'!R42</f>
        <v>ท่าอุเทน,รพช.</v>
      </c>
      <c r="J7" s="301">
        <f>+'9.รายได้(แยกกลุ่ม)'!S42</f>
        <v>-0.2915951026534096</v>
      </c>
      <c r="K7" s="301">
        <f>+'9.รายได้(แยกกลุ่ม)'!T42</f>
        <v>-0.45590770481447396</v>
      </c>
      <c r="L7" s="301">
        <f>+'9.รายได้(แยกกลุ่ม)'!U42</f>
        <v>-0.58118966818588169</v>
      </c>
      <c r="M7" s="301">
        <f>+'9.รายได้(แยกกลุ่ม)'!V42</f>
        <v>-0.31659099739513352</v>
      </c>
      <c r="N7" s="301">
        <f>+'9.รายได้(แยกกลุ่ม)'!W42</f>
        <v>-0.7830559863201455</v>
      </c>
      <c r="O7" s="301">
        <f>+'9.รายได้(แยกกลุ่ม)'!X42</f>
        <v>-0.3241987499073351</v>
      </c>
      <c r="P7" s="301">
        <f>+'9.รายได้(แยกกลุ่ม)'!Y42</f>
        <v>-0.19256176166711672</v>
      </c>
    </row>
    <row r="8" spans="1:18">
      <c r="A8" s="299" t="str">
        <f>+'9.รายได้(แยกกลุ่ม)'!B57</f>
        <v>บ้านแพง,รพช.</v>
      </c>
      <c r="B8" s="299">
        <f>+'9.รายได้(แยกกลุ่ม)'!C57</f>
        <v>1069.6727143068827</v>
      </c>
      <c r="C8" s="299">
        <f>+'9.รายได้(แยกกลุ่ม)'!D57</f>
        <v>360.73979513966071</v>
      </c>
      <c r="D8" s="299">
        <f>+'9.รายได้(แยกกลุ่ม)'!E57</f>
        <v>477.56350154935808</v>
      </c>
      <c r="E8" s="299">
        <f>+'9.รายได้(แยกกลุ่ม)'!F57</f>
        <v>4763.0740933333327</v>
      </c>
      <c r="F8" s="299">
        <f>+'9.รายได้(แยกกลุ่ม)'!G57</f>
        <v>2.6830220713073003</v>
      </c>
      <c r="G8" s="299">
        <f>+'9.รายได้(แยกกลุ่ม)'!H57</f>
        <v>164.21089417091116</v>
      </c>
      <c r="H8" s="299">
        <f>+'9.รายได้(แยกกลุ่ม)'!I57</f>
        <v>1607.4578591538861</v>
      </c>
      <c r="I8" s="16" t="str">
        <f>+'9.รายได้(แยกกลุ่ม)'!R57</f>
        <v>บ้านแพง,รพช.</v>
      </c>
      <c r="J8" s="301">
        <f>+'9.รายได้(แยกกลุ่ม)'!S57</f>
        <v>-0.15819529739055127</v>
      </c>
      <c r="K8" s="301">
        <f>+'9.รายได้(แยกกลุ่ม)'!T57</f>
        <v>-7.9358556031607214E-2</v>
      </c>
      <c r="L8" s="301">
        <f>+'9.รายได้(แยกกลุ่ม)'!U57</f>
        <v>-0.5603514698125962</v>
      </c>
      <c r="M8" s="301">
        <f>+'9.รายได้(แยกกลุ่ม)'!V57</f>
        <v>0.13340205127767688</v>
      </c>
      <c r="N8" s="301">
        <f>+'9.รายได้(แยกกลุ่ม)'!W57</f>
        <v>-0.75524000136844804</v>
      </c>
      <c r="O8" s="301">
        <f>+'9.รายได้(แยกกลุ่ม)'!X57</f>
        <v>0.68325513025865603</v>
      </c>
      <c r="P8" s="301">
        <f>+'9.รายได้(แยกกลุ่ม)'!Y57</f>
        <v>0.29965309716851996</v>
      </c>
    </row>
    <row r="9" spans="1:18">
      <c r="A9" s="299" t="str">
        <f>+'9.รายได้(แยกกลุ่ม)'!B58</f>
        <v>นาหว้า,รพช.</v>
      </c>
      <c r="B9" s="299">
        <f>+'9.รายได้(แยกกลุ่ม)'!C58</f>
        <v>1166.7293160352328</v>
      </c>
      <c r="C9" s="299">
        <f>+'9.รายได้(แยกกลุ่ม)'!D58</f>
        <v>293.13101825321024</v>
      </c>
      <c r="D9" s="299">
        <f>+'9.รายได้(แยกกลุ่ม)'!E58</f>
        <v>406.96086538461537</v>
      </c>
      <c r="E9" s="299">
        <f>+'9.รายได้(แยกกลุ่ม)'!F58</f>
        <v>2611.3125948844881</v>
      </c>
      <c r="F9" s="299">
        <f>+'9.รายได้(แยกกลุ่ม)'!G58</f>
        <v>4.5007708409348419</v>
      </c>
      <c r="G9" s="299">
        <f>+'9.รายได้(แยกกลุ่ม)'!H58</f>
        <v>39.091666698673016</v>
      </c>
      <c r="H9" s="299">
        <f>+'9.รายได้(แยกกลุ่ม)'!I58</f>
        <v>1075.8201063886236</v>
      </c>
      <c r="I9" s="16" t="str">
        <f>+'9.รายได้(แยกกลุ่ม)'!R58</f>
        <v>นาหว้า,รพช.</v>
      </c>
      <c r="J9" s="301">
        <f>+'9.รายได้(แยกกลุ่ม)'!S58</f>
        <v>-8.1814267322715489E-2</v>
      </c>
      <c r="K9" s="301">
        <f>+'9.รายได้(แยกกลุ่ม)'!T58</f>
        <v>-0.25190243063679474</v>
      </c>
      <c r="L9" s="301">
        <f>+'9.รายได้(แยกกลุ่ม)'!U58</f>
        <v>-0.62534878454975906</v>
      </c>
      <c r="M9" s="301">
        <f>+'9.รายได้(แยกกลุ่ม)'!V58</f>
        <v>-0.37862250437971795</v>
      </c>
      <c r="N9" s="301">
        <f>+'9.รายได้(แยกกลุ่ม)'!W58</f>
        <v>-0.58941498221392474</v>
      </c>
      <c r="O9" s="301">
        <f>+'9.รายได้(แยกกลุ่ม)'!X58</f>
        <v>-0.59928816627466452</v>
      </c>
      <c r="P9" s="301">
        <f>+'9.รายได้(แยกกลุ่ม)'!Y58</f>
        <v>-0.13018377103826231</v>
      </c>
    </row>
    <row r="10" spans="1:18">
      <c r="A10" s="299" t="str">
        <f>+'9.รายได้(แยกกลุ่ม)'!B70</f>
        <v>เรณูนคร,รพช.</v>
      </c>
      <c r="B10" s="299">
        <f>+'9.รายได้(แยกกลุ่ม)'!C70</f>
        <v>723.55481406604179</v>
      </c>
      <c r="C10" s="299">
        <f>+'9.รายได้(แยกกลุ่ม)'!D70</f>
        <v>647.43223304539606</v>
      </c>
      <c r="D10" s="299">
        <f>+'9.รายได้(แยกกลุ่ม)'!E70</f>
        <v>930.1003115789473</v>
      </c>
      <c r="E10" s="299">
        <f>+'9.รายได้(แยกกลุ่ม)'!F70</f>
        <v>6315.1402828902519</v>
      </c>
      <c r="F10" s="299">
        <f>+'9.รายได้(แยกกลุ่ม)'!G70</f>
        <v>8.0281347161524579</v>
      </c>
      <c r="G10" s="299">
        <f>+'9.รายได้(แยกกลุ่ม)'!H70</f>
        <v>37.185093383775794</v>
      </c>
      <c r="H10" s="299">
        <f>+'9.รายได้(แยกกลุ่ม)'!I70</f>
        <v>1369.8177216198003</v>
      </c>
      <c r="I10" s="16" t="str">
        <f>+'9.รายได้(แยกกลุ่ม)'!R70</f>
        <v>เรณูนคร,รพช.</v>
      </c>
      <c r="J10" s="301">
        <f>+'9.รายได้(แยกกลุ่ม)'!S70</f>
        <v>-0.3387790841405478</v>
      </c>
      <c r="K10" s="301">
        <f>+'9.รายได้(แยกกลุ่ม)'!T70</f>
        <v>0.29814145271781251</v>
      </c>
      <c r="L10" s="301">
        <f>+'9.รายได้(แยกกลุ่ม)'!U70</f>
        <v>-0.46360736760580323</v>
      </c>
      <c r="M10" s="301">
        <f>+'9.รายได้(แยกกลุ่ม)'!V70</f>
        <v>-0.11080752538642789</v>
      </c>
      <c r="N10" s="301">
        <f>+'9.รายได้(แยกกลุ่ม)'!W70</f>
        <v>-0.4499164552100503</v>
      </c>
      <c r="O10" s="301">
        <f>+'9.รายได้(แยกกลุ่ม)'!X70</f>
        <v>-0.5252810794457371</v>
      </c>
      <c r="P10" s="301">
        <f>+'9.รายได้(แยกกลุ่ม)'!Y70</f>
        <v>7.5464429257690313E-2</v>
      </c>
    </row>
    <row r="11" spans="1:18">
      <c r="A11" s="299" t="str">
        <f>+'9.รายได้(แยกกลุ่ม)'!B71</f>
        <v>โพนสวรรค์,รพช.</v>
      </c>
      <c r="B11" s="299">
        <f>+'9.รายได้(แยกกลุ่ม)'!C71</f>
        <v>1066.8634004520716</v>
      </c>
      <c r="C11" s="299">
        <f>+'9.รายได้(แยกกลุ่ม)'!D71</f>
        <v>373.14045576160163</v>
      </c>
      <c r="D11" s="299">
        <f>+'9.รายได้(แยกกลุ่ม)'!E71</f>
        <v>228.98472097328744</v>
      </c>
      <c r="E11" s="299">
        <f>+'9.รายได้(แยกกลุ่ม)'!F71</f>
        <v>3420.0417995169087</v>
      </c>
      <c r="F11" s="299">
        <f>+'9.รายได้(แยกกลุ่ม)'!G71</f>
        <v>11.625230250133416</v>
      </c>
      <c r="G11" s="299">
        <f>+'9.รายได้(แยกกลุ่ม)'!H71</f>
        <v>36.319521424021758</v>
      </c>
      <c r="H11" s="299">
        <f>+'9.รายได้(แยกกลุ่ม)'!I71</f>
        <v>893.76543454193188</v>
      </c>
      <c r="I11" s="16" t="str">
        <f>+'9.รายได้(แยกกลุ่ม)'!R71</f>
        <v>โพนสวรรค์,รพช.</v>
      </c>
      <c r="J11" s="301">
        <f>+'9.รายได้(แยกกลุ่ม)'!S71</f>
        <v>-2.5046366867983311E-2</v>
      </c>
      <c r="K11" s="301">
        <f>+'9.รายได้(แยกกลุ่ม)'!T71</f>
        <v>-0.25183043323054904</v>
      </c>
      <c r="L11" s="301">
        <f>+'9.รายได้(แยกกลุ่ม)'!U71</f>
        <v>-0.86794358013663908</v>
      </c>
      <c r="M11" s="301">
        <f>+'9.รายได้(แยกกลุ่ม)'!V71</f>
        <v>-0.51844689195051663</v>
      </c>
      <c r="N11" s="301">
        <f>+'9.รายได้(แยกกลุ่ม)'!W71</f>
        <v>-0.20344537167189927</v>
      </c>
      <c r="O11" s="301">
        <f>+'9.รายได้(แยกกลุ่ม)'!X71</f>
        <v>-0.53633129739613106</v>
      </c>
      <c r="P11" s="301">
        <f>+'9.รายได้(แยกกลุ่ม)'!Y71</f>
        <v>-0.29829135820110247</v>
      </c>
    </row>
    <row r="12" spans="1:18">
      <c r="A12" s="299" t="str">
        <f>+'9.รายได้(แยกกลุ่ม)'!B82</f>
        <v>นาแก,รพช.</v>
      </c>
      <c r="B12" s="299">
        <f>+'9.รายได้(แยกกลุ่ม)'!C82</f>
        <v>843.28067741398104</v>
      </c>
      <c r="C12" s="299">
        <f>+'9.รายได้(แยกกลุ่ม)'!D82</f>
        <v>420.22602361694641</v>
      </c>
      <c r="D12" s="299">
        <f>+'9.รายได้(แยกกลุ่ม)'!E82</f>
        <v>401.01642127403858</v>
      </c>
      <c r="E12" s="299">
        <f>+'9.รายได้(แยกกลุ่ม)'!F82</f>
        <v>1829.8941543550163</v>
      </c>
      <c r="F12" s="299">
        <f>+'9.รายได้(แยกกลุ่ม)'!G82</f>
        <v>9.7392938229076957</v>
      </c>
      <c r="G12" s="299">
        <f>+'9.รายได้(แยกกลุ่ม)'!H82</f>
        <v>35.703560896683108</v>
      </c>
      <c r="H12" s="299">
        <f>+'9.รายได้(แยกกลุ่ม)'!I82</f>
        <v>1116.134798163949</v>
      </c>
      <c r="I12" s="16" t="str">
        <f>+'9.รายได้(แยกกลุ่ม)'!R82</f>
        <v>นาแก,รพช.</v>
      </c>
      <c r="J12" s="301">
        <f>+'9.รายได้(แยกกลุ่ม)'!S82</f>
        <v>-0.24288822392576015</v>
      </c>
      <c r="K12" s="301">
        <f>+'9.รายได้(แยกกลุ่ม)'!T82</f>
        <v>0.12464869487224542</v>
      </c>
      <c r="L12" s="301">
        <f>+'9.รายได้(แยกกลุ่ม)'!U82</f>
        <v>-0.60543155214536037</v>
      </c>
      <c r="M12" s="301">
        <f>+'9.รายได้(แยกกลุ่ม)'!V82</f>
        <v>-0.31232986983990318</v>
      </c>
      <c r="N12" s="301">
        <f>+'9.รายได้(แยกกลุ่ม)'!W82</f>
        <v>6.7108712784562485E-2</v>
      </c>
      <c r="O12" s="301">
        <f>+'9.รายได้(แยกกลุ่ม)'!X82</f>
        <v>-0.42407026594359776</v>
      </c>
      <c r="P12" s="301">
        <f>+'9.รายได้(แยกกลุ่ม)'!Y82</f>
        <v>0.13929325906711607</v>
      </c>
    </row>
    <row r="13" spans="1:18">
      <c r="A13" s="298" t="str">
        <f>+'9.รายได้(แยกกลุ่ม)'!B113</f>
        <v>ศรีสงคราม,รพช.</v>
      </c>
      <c r="B13" s="299">
        <f>+'9.รายได้(แยกกลุ่ม)'!C113</f>
        <v>1177.5525652157642</v>
      </c>
      <c r="C13" s="299">
        <f>+'9.รายได้(แยกกลุ่ม)'!D113</f>
        <v>1179.8246783187992</v>
      </c>
      <c r="D13" s="299">
        <f>+'9.รายได้(แยกกลุ่ม)'!E113</f>
        <v>1743.9147826086953</v>
      </c>
      <c r="E13" s="299">
        <f>+'9.รายได้(แยกกลุ่ม)'!F113</f>
        <v>7186.6752832550865</v>
      </c>
      <c r="F13" s="299">
        <f>+'9.รายได้(แยกกลุ่ม)'!G113</f>
        <v>7.1772179186846987</v>
      </c>
      <c r="G13" s="299">
        <f>+'9.รายได้(แยกกลุ่ม)'!H113</f>
        <v>105.47994121958581</v>
      </c>
      <c r="H13" s="299">
        <f>+'9.รายได้(แยกกลุ่ม)'!I113</f>
        <v>1138.7046246116995</v>
      </c>
      <c r="I13" s="16" t="str">
        <f>+'9.รายได้(แยกกลุ่ม)'!R113</f>
        <v>ศรีสงคราม,รพช.</v>
      </c>
      <c r="J13" s="301">
        <f>+'9.รายได้(แยกกลุ่ม)'!S113</f>
        <v>2.445331263622344E-2</v>
      </c>
      <c r="K13" s="301">
        <f>+'9.รายได้(แยกกลุ่ม)'!T113</f>
        <v>1.2083555869016154</v>
      </c>
      <c r="L13" s="301">
        <f>+'9.รายได้(แยกกลุ่ม)'!U113</f>
        <v>-0.11360288595800544</v>
      </c>
      <c r="M13" s="301">
        <f>+'9.รายได้(แยกกลุ่ม)'!V113</f>
        <v>8.7416448806358002E-2</v>
      </c>
      <c r="N13" s="301">
        <f>+'9.รายได้(แยกกลุ่ม)'!W113</f>
        <v>-0.53775040636482085</v>
      </c>
      <c r="O13" s="301">
        <f>+'9.รายได้(แยกกลุ่ม)'!X113</f>
        <v>-3.0956777226513382E-2</v>
      </c>
      <c r="P13" s="301">
        <f>+'9.รายได้(แยกกลุ่ม)'!Y113</f>
        <v>-5.9652305602974763E-2</v>
      </c>
    </row>
    <row r="14" spans="1:18">
      <c r="A14" s="298" t="str">
        <f>+'9.รายได้(แยกกลุ่ม)'!B125</f>
        <v>สมเด็จพระยุพราชธาตุพนม,รพช.</v>
      </c>
      <c r="B14" s="299">
        <f>+'9.รายได้(แยกกลุ่ม)'!C125</f>
        <v>1396.9544061873773</v>
      </c>
      <c r="C14" s="299">
        <f>+'9.รายได้(แยกกลุ่ม)'!D125</f>
        <v>536.45869396002058</v>
      </c>
      <c r="D14" s="299">
        <f>+'9.รายได้(แยกกลุ่ม)'!E125</f>
        <v>2119.9208085239734</v>
      </c>
      <c r="E14" s="299">
        <f>+'9.รายได้(แยกกลุ่ม)'!F125</f>
        <v>12802.729089430895</v>
      </c>
      <c r="F14" s="299">
        <f>+'9.รายได้(แยกกลุ่ม)'!G125</f>
        <v>24.534124701707153</v>
      </c>
      <c r="G14" s="299">
        <f>+'9.รายได้(แยกกลุ่ม)'!H125</f>
        <v>253.64210365294011</v>
      </c>
      <c r="H14" s="299">
        <f>+'9.รายได้(แยกกลุ่ม)'!I125</f>
        <v>1371.2720039416374</v>
      </c>
      <c r="I14" s="16" t="str">
        <f>+'9.รายได้(แยกกลุ่ม)'!R125</f>
        <v>สมเด็จพระยุพราชธาตุพนม,รพช.</v>
      </c>
      <c r="J14" s="301">
        <f>+'9.รายได้(แยกกลุ่ม)'!S125</f>
        <v>9.7218798196969269E-2</v>
      </c>
      <c r="K14" s="301">
        <f>+'9.รายได้(แยกกลุ่ม)'!T125</f>
        <v>0.15236428551680878</v>
      </c>
      <c r="L14" s="301">
        <f>+'9.รายได้(แยกกลุ่ม)'!U125</f>
        <v>0.47301138354781436</v>
      </c>
      <c r="M14" s="301">
        <f>+'9.รายได้(แยกกลุ่ม)'!V125</f>
        <v>0.70123063376046613</v>
      </c>
      <c r="N14" s="301">
        <f>+'9.รายได้(แยกกลุ่ม)'!W125</f>
        <v>-9.8171596559301529E-3</v>
      </c>
      <c r="O14" s="301">
        <f>+'9.รายได้(แยกกลุ่ม)'!X125</f>
        <v>0.90500060942302296</v>
      </c>
      <c r="P14" s="301">
        <f>+'9.รายได้(แยกกลุ่ม)'!Y125</f>
        <v>0.26883394358888035</v>
      </c>
    </row>
    <row r="15" spans="1:18">
      <c r="A15" s="298" t="str">
        <f>+'9.รายได้(แยกกลุ่ม)'!B144</f>
        <v>นครพนม,รพท.</v>
      </c>
      <c r="B15" s="299">
        <f>+'9.รายได้(แยกกลุ่ม)'!C144</f>
        <v>2236.5853031641873</v>
      </c>
      <c r="C15" s="299">
        <f>+'9.รายได้(แยกกลุ่ม)'!D144</f>
        <v>1280.2810091372276</v>
      </c>
      <c r="D15" s="299">
        <f>+'9.รายได้(แยกกลุ่ม)'!E144</f>
        <v>7676.2764816880472</v>
      </c>
      <c r="E15" s="299">
        <f>+'9.รายได้(แยกกลุ่ม)'!F144</f>
        <v>17440.031639824301</v>
      </c>
      <c r="F15" s="299">
        <f>+'9.รายได้(แยกกลุ่ม)'!G144</f>
        <v>120.67558071468299</v>
      </c>
      <c r="G15" s="299">
        <f>+'9.รายได้(แยกกลุ่ม)'!H144</f>
        <v>507.66302523637376</v>
      </c>
      <c r="H15" s="299">
        <f>+'9.รายได้(แยกกลุ่ม)'!I144</f>
        <v>2879.5001069770065</v>
      </c>
      <c r="I15" s="16" t="str">
        <f>+'9.รายได้(แยกกลุ่ม)'!R144</f>
        <v>นครพนม,รพท.</v>
      </c>
      <c r="J15" s="301">
        <f>+'9.รายได้(แยกกลุ่ม)'!S144</f>
        <v>4.9835666399359484E-2</v>
      </c>
      <c r="K15" s="301">
        <f>+'9.รายได้(แยกกลุ่ม)'!T144</f>
        <v>-0.3478426210855432</v>
      </c>
      <c r="L15" s="301">
        <f>+'9.รายได้(แยกกลุ่ม)'!U144</f>
        <v>6.3830814526444291E-2</v>
      </c>
      <c r="M15" s="301">
        <f>+'9.รายได้(แยกกลุ่ม)'!V144</f>
        <v>3.0830963665291694E-3</v>
      </c>
      <c r="N15" s="301">
        <f>+'9.รายได้(แยกกลุ่ม)'!W144</f>
        <v>-0.14470018356160239</v>
      </c>
      <c r="O15" s="301">
        <f>+'9.รายได้(แยกกลุ่ม)'!X144</f>
        <v>-0.1960848522040235</v>
      </c>
      <c r="P15" s="301">
        <f>+'9.รายได้(แยกกลุ่ม)'!Y144</f>
        <v>-3.3493566102981674E-2</v>
      </c>
    </row>
    <row r="17" spans="1:16">
      <c r="A17" s="390" t="s">
        <v>55</v>
      </c>
      <c r="B17" s="399" t="s">
        <v>135</v>
      </c>
      <c r="C17" s="400"/>
      <c r="D17" s="400"/>
      <c r="E17" s="400"/>
      <c r="F17" s="400"/>
      <c r="G17" s="400"/>
      <c r="H17" s="401"/>
      <c r="I17" s="390" t="s">
        <v>55</v>
      </c>
      <c r="J17" s="399" t="s">
        <v>4</v>
      </c>
      <c r="K17" s="400"/>
      <c r="L17" s="400"/>
      <c r="M17" s="400"/>
      <c r="N17" s="400"/>
      <c r="O17" s="400"/>
      <c r="P17" s="401"/>
    </row>
    <row r="18" spans="1:16">
      <c r="A18" s="390"/>
      <c r="B18" s="12" t="s">
        <v>137</v>
      </c>
      <c r="C18" s="13" t="s">
        <v>138</v>
      </c>
      <c r="D18" s="12" t="s">
        <v>139</v>
      </c>
      <c r="E18" s="12" t="s">
        <v>140</v>
      </c>
      <c r="F18" s="12" t="s">
        <v>141</v>
      </c>
      <c r="G18" s="12" t="s">
        <v>142</v>
      </c>
      <c r="H18" s="12" t="s">
        <v>143</v>
      </c>
      <c r="I18" s="390"/>
      <c r="J18" s="12" t="s">
        <v>137</v>
      </c>
      <c r="K18" s="13" t="s">
        <v>138</v>
      </c>
      <c r="L18" s="12" t="s">
        <v>139</v>
      </c>
      <c r="M18" s="12" t="s">
        <v>140</v>
      </c>
      <c r="N18" s="12" t="s">
        <v>141</v>
      </c>
      <c r="O18" s="12" t="s">
        <v>142</v>
      </c>
      <c r="P18" s="12" t="s">
        <v>143</v>
      </c>
    </row>
    <row r="19" spans="1:16">
      <c r="A19" s="299" t="str">
        <f>+'9.รายได้(แยกกลุ่ม)'!B6</f>
        <v>บุ่งคล้า,รพช.</v>
      </c>
      <c r="B19" s="299">
        <f>+'9.รายได้(แยกกลุ่ม)'!C6</f>
        <v>848.97710257094559</v>
      </c>
      <c r="C19" s="299">
        <f>+'9.รายได้(แยกกลุ่ม)'!D6</f>
        <v>791.96950894048575</v>
      </c>
      <c r="D19" s="299">
        <f>+'9.รายได้(แยกกลุ่ม)'!E6</f>
        <v>2061.4344080604537</v>
      </c>
      <c r="E19" s="299">
        <f>+'9.รายได้(แยกกลุ่ม)'!F6</f>
        <v>5214.9624555903865</v>
      </c>
      <c r="F19" s="299">
        <f>+'9.รายได้(แยกกลุ่ม)'!G6</f>
        <v>10.578319686721253</v>
      </c>
      <c r="G19" s="299">
        <f>+'9.รายได้(แยกกลุ่ม)'!H6</f>
        <v>125.97223211107156</v>
      </c>
      <c r="H19" s="299">
        <f>+'9.รายได้(แยกกลุ่ม)'!I6</f>
        <v>1998.7296797437948</v>
      </c>
      <c r="I19" s="16" t="str">
        <f>+'9.รายได้(แยกกลุ่ม)'!R6</f>
        <v>บุ่งคล้า,รพช.</v>
      </c>
      <c r="J19" s="15">
        <f>+'9.รายได้(แยกกลุ่ม)'!S6</f>
        <v>-0.35236859537712911</v>
      </c>
      <c r="K19" s="15">
        <f>+'9.รายได้(แยกกลุ่ม)'!T6</f>
        <v>9.0651481401246473E-2</v>
      </c>
      <c r="L19" s="15">
        <f>+'9.รายได้(แยกกลุ่ม)'!U6</f>
        <v>-0.14300470370901672</v>
      </c>
      <c r="M19" s="15">
        <f>+'9.รายได้(แยกกลุ่ม)'!V6</f>
        <v>-0.50670410128259213</v>
      </c>
      <c r="N19" s="15">
        <f>+'9.รายได้(แยกกลุ่ม)'!W6</f>
        <v>-0.41562757817319607</v>
      </c>
      <c r="O19" s="15">
        <f>+'9.รายได้(แยกกลุ่ม)'!X6</f>
        <v>0.46684370280192888</v>
      </c>
      <c r="P19" s="15">
        <f>+'9.รายได้(แยกกลุ่ม)'!Y6</f>
        <v>5.757351325328651E-2</v>
      </c>
    </row>
    <row r="20" spans="1:16">
      <c r="A20" s="299" t="str">
        <f>+'9.รายได้(แยกกลุ่ม)'!B53</f>
        <v>ศรีวิไล,รพช.</v>
      </c>
      <c r="B20" s="299">
        <f>+'9.รายได้(แยกกลุ่ม)'!C53</f>
        <v>1095.1414446695362</v>
      </c>
      <c r="C20" s="299">
        <f>+'9.รายได้(แยกกลุ่ม)'!D53</f>
        <v>335.80363383134971</v>
      </c>
      <c r="D20" s="299">
        <f>+'9.รายได้(แยกกลุ่ม)'!E53</f>
        <v>1276.93012104283</v>
      </c>
      <c r="E20" s="299">
        <f>+'9.รายได้(แยกกลุ่ม)'!F53</f>
        <v>2453.437962466488</v>
      </c>
      <c r="F20" s="299">
        <f>+'9.รายได้(แยกกลุ่ม)'!G53</f>
        <v>16.82924981055822</v>
      </c>
      <c r="G20" s="299">
        <f>+'9.รายได้(แยกกลุ่ม)'!H53</f>
        <v>70.209270017681234</v>
      </c>
      <c r="H20" s="299">
        <f>+'9.รายได้(แยกกลุ่ม)'!I53</f>
        <v>1152.1357103064067</v>
      </c>
      <c r="I20" s="16" t="str">
        <f>+'9.รายได้(แยกกลุ่ม)'!R53</f>
        <v>ศรีวิไล,รพช.</v>
      </c>
      <c r="J20" s="15">
        <f>+'9.รายได้(แยกกลุ่ม)'!S53</f>
        <v>-0.1381520666882835</v>
      </c>
      <c r="K20" s="15">
        <f>+'9.รายได้(แยกกลุ่ม)'!T53</f>
        <v>-0.1429979544656621</v>
      </c>
      <c r="L20" s="15">
        <f>+'9.รายได้(แยกกลุ่ม)'!U53</f>
        <v>0.17555141682133121</v>
      </c>
      <c r="M20" s="15">
        <f>+'9.รายได้(แยกกลุ่ม)'!V53</f>
        <v>-0.41618972015696537</v>
      </c>
      <c r="N20" s="15">
        <f>+'9.รายได้(แยกกลุ่ม)'!W53</f>
        <v>0.53525653204754797</v>
      </c>
      <c r="O20" s="15">
        <f>+'9.รายได้(แยกกลุ่ม)'!X53</f>
        <v>-0.28031502084158322</v>
      </c>
      <c r="P20" s="15">
        <f>+'9.รายได้(แยกกลุ่ม)'!Y53</f>
        <v>-6.8481493476696839E-2</v>
      </c>
    </row>
    <row r="21" spans="1:16">
      <c r="A21" s="299" t="str">
        <f>+'9.รายได้(แยกกลุ่ม)'!B67</f>
        <v>ปากคาด,รพช.</v>
      </c>
      <c r="B21" s="299">
        <f>+'9.รายได้(แยกกลุ่ม)'!C67</f>
        <v>1123.305419214963</v>
      </c>
      <c r="C21" s="299">
        <f>+'9.รายได้(แยกกลุ่ม)'!D67</f>
        <v>563.07409766042144</v>
      </c>
      <c r="D21" s="299">
        <f>+'9.รายได้(แยกกลุ่ม)'!E67</f>
        <v>1345.6977949113341</v>
      </c>
      <c r="E21" s="299">
        <f>+'9.รายได้(แยกกลุ่ม)'!F67</f>
        <v>6752.0793795093796</v>
      </c>
      <c r="F21" s="299">
        <f>+'9.รายได้(แยกกลุ่ม)'!G67</f>
        <v>26.105211300020137</v>
      </c>
      <c r="G21" s="299">
        <f>+'9.รายได้(แยกกลุ่ม)'!H67</f>
        <v>93.848761255429935</v>
      </c>
      <c r="H21" s="299">
        <f>+'9.รายได้(แยกกลุ่ม)'!I67</f>
        <v>1216.6450723230755</v>
      </c>
      <c r="I21" s="16" t="str">
        <f>+'9.รายได้(แยกกลุ่ม)'!R67</f>
        <v>ปากคาด,รพช.</v>
      </c>
      <c r="J21" s="15">
        <f>+'9.รายได้(แยกกลุ่ม)'!S67</f>
        <v>2.6533199204738612E-2</v>
      </c>
      <c r="K21" s="15">
        <f>+'9.รายได้(แยกกลุ่ม)'!T67</f>
        <v>0.12899820215379804</v>
      </c>
      <c r="L21" s="15">
        <f>+'9.รายได้(แยกกลุ่ม)'!U67</f>
        <v>-0.22393060873812232</v>
      </c>
      <c r="M21" s="15">
        <f>+'9.รายได้(แยกกลุ่ม)'!V67</f>
        <v>-4.9285066791040139E-2</v>
      </c>
      <c r="N21" s="15">
        <f>+'9.รายได้(แยกกลุ่ม)'!W67</f>
        <v>0.78871527162014121</v>
      </c>
      <c r="O21" s="15">
        <f>+'9.รายได้(แยกกลุ่ม)'!X67</f>
        <v>0.19810866625309564</v>
      </c>
      <c r="P21" s="15">
        <f>+'9.รายได้(แยกกลุ่ม)'!Y67</f>
        <v>-4.4793714036730117E-2</v>
      </c>
    </row>
    <row r="22" spans="1:16">
      <c r="A22" s="299" t="str">
        <f>+'9.รายได้(แยกกลุ่ม)'!B68</f>
        <v>บึงโขงหลง,รพช.</v>
      </c>
      <c r="B22" s="299">
        <f>+'9.รายได้(แยกกลุ่ม)'!C68</f>
        <v>1438.2515277688606</v>
      </c>
      <c r="C22" s="299">
        <f>+'9.รายได้(แยกกลุ่ม)'!D68</f>
        <v>463.26502439807388</v>
      </c>
      <c r="D22" s="299">
        <f>+'9.รายได้(แยกกลุ่ม)'!E68</f>
        <v>5829.541283783783</v>
      </c>
      <c r="E22" s="299">
        <f>+'9.รายได้(แยกกลุ่ม)'!F68</f>
        <v>16558.090348525471</v>
      </c>
      <c r="F22" s="299">
        <f>+'9.รายได้(แยกกลุ่ม)'!G68</f>
        <v>19.658176930207919</v>
      </c>
      <c r="G22" s="299">
        <f>+'9.รายได้(แยกกลุ่ม)'!H68</f>
        <v>188.77835915772746</v>
      </c>
      <c r="H22" s="299">
        <f>+'9.รายได้(แยกกลุ่ม)'!I68</f>
        <v>1123.8064327447835</v>
      </c>
      <c r="I22" s="16" t="str">
        <f>+'9.รายได้(แยกกลุ่ม)'!R68</f>
        <v>บึงโขงหลง,รพช.</v>
      </c>
      <c r="J22" s="15">
        <f>+'9.รายได้(แยกกลุ่ม)'!S68</f>
        <v>0.31434685242904137</v>
      </c>
      <c r="K22" s="15">
        <f>+'9.รายได้(แยกกลุ่ม)'!T68</f>
        <v>-7.1125129287004124E-2</v>
      </c>
      <c r="L22" s="15">
        <f>+'9.รายได้(แยกกลุ่ม)'!U68</f>
        <v>2.361920167031375</v>
      </c>
      <c r="M22" s="15">
        <f>+'9.รายได้(แยกกลุ่ม)'!V68</f>
        <v>1.3314334555276162</v>
      </c>
      <c r="N22" s="15">
        <f>+'9.รายได้(แยกกลุ่ม)'!W68</f>
        <v>0.34696788634101294</v>
      </c>
      <c r="O22" s="15">
        <f>+'9.รายได้(แยกกลุ่ม)'!X68</f>
        <v>1.4100157006049612</v>
      </c>
      <c r="P22" s="15">
        <f>+'9.รายได้(แยกกลุ่ม)'!Y68</f>
        <v>-0.11768272178665366</v>
      </c>
    </row>
    <row r="23" spans="1:16">
      <c r="A23" s="299" t="str">
        <f>+'9.รายได้(แยกกลุ่ม)'!B81</f>
        <v>พรเจริญ,รพช.</v>
      </c>
      <c r="B23" s="299">
        <f>+'9.รายได้(แยกกลุ่ม)'!C81</f>
        <v>1074.437262902567</v>
      </c>
      <c r="C23" s="299">
        <f>+'9.รายได้(แยกกลุ่ม)'!D81</f>
        <v>383.55903624006345</v>
      </c>
      <c r="D23" s="299">
        <f>+'9.รายได้(แยกกลุ่ม)'!E81</f>
        <v>965.40115117891867</v>
      </c>
      <c r="E23" s="299">
        <f>+'9.รายได้(แยกกลุ่ม)'!F81</f>
        <v>3630.8620591581343</v>
      </c>
      <c r="F23" s="299">
        <f>+'9.รายได้(แยกกลุ่ม)'!G81</f>
        <v>18.224021872028256</v>
      </c>
      <c r="G23" s="299">
        <f>+'9.รายได้(แยกกลุ่ม)'!H81</f>
        <v>82.838239143232343</v>
      </c>
      <c r="H23" s="299">
        <f>+'9.รายได้(แยกกลุ่ม)'!I81</f>
        <v>865.27594874996987</v>
      </c>
      <c r="I23" s="16" t="str">
        <f>+'9.รายได้(แยกกลุ่ม)'!R81</f>
        <v>พรเจริญ,รพช.</v>
      </c>
      <c r="J23" s="15">
        <f>+'9.รายได้(แยกกลุ่ม)'!S81</f>
        <v>-3.5351898621576672E-2</v>
      </c>
      <c r="K23" s="15">
        <f>+'9.รายได้(แยกกลุ่ม)'!T81</f>
        <v>2.6517029576099454E-2</v>
      </c>
      <c r="L23" s="15">
        <f>+'9.รายได้(แยกกลุ่ม)'!U81</f>
        <v>-5.0121607071434988E-2</v>
      </c>
      <c r="M23" s="15">
        <f>+'9.รายได้(แยกกลุ่ม)'!V81</f>
        <v>0.36446984043986524</v>
      </c>
      <c r="N23" s="15">
        <f>+'9.รายได้(แยกกลุ่ม)'!W81</f>
        <v>0.99675796574456565</v>
      </c>
      <c r="O23" s="15">
        <f>+'9.รายได้(แยกกลุ่ม)'!X81</f>
        <v>0.33625341117990998</v>
      </c>
      <c r="P23" s="15">
        <f>+'9.รายได้(แยกกลุ่ม)'!Y81</f>
        <v>-0.11677061116148491</v>
      </c>
    </row>
    <row r="24" spans="1:16">
      <c r="A24" s="299" t="str">
        <f>+'9.รายได้(แยกกลุ่ม)'!B100</f>
        <v>โซ่พิสัย,รพช.</v>
      </c>
      <c r="B24" s="299">
        <f>+'9.รายได้(แยกกลุ่ม)'!C100</f>
        <v>1460.761699961151</v>
      </c>
      <c r="C24" s="299">
        <f>+'9.รายได้(แยกกลุ่ม)'!D100</f>
        <v>756.42527020671878</v>
      </c>
      <c r="D24" s="299">
        <f>+'9.รายได้(แยกกลุ่ม)'!E100</f>
        <v>3467.8788337801611</v>
      </c>
      <c r="E24" s="299">
        <f>+'9.รายได้(แยกกลุ่ม)'!F100</f>
        <v>5582.635995607613</v>
      </c>
      <c r="F24" s="299">
        <f>+'9.รายได้(แยกกลุ่ม)'!G100</f>
        <v>16.278674611268666</v>
      </c>
      <c r="G24" s="299">
        <f>+'9.รายได้(แยกกลุ่ม)'!H100</f>
        <v>42.275085988907357</v>
      </c>
      <c r="H24" s="299">
        <f>+'9.รายได้(แยกกลุ่ม)'!I100</f>
        <v>744.49551250332263</v>
      </c>
      <c r="I24" s="16" t="str">
        <f>+'9.รายได้(แยกกลุ่ม)'!R100</f>
        <v>โซ่พิสัย,รพช.</v>
      </c>
      <c r="J24" s="15">
        <f>+'9.รายได้(แยกกลุ่ม)'!S100</f>
        <v>0.2222124406893361</v>
      </c>
      <c r="K24" s="15">
        <f>+'9.รายได้(แยกกลุ่ม)'!T100</f>
        <v>0.32898713464289614</v>
      </c>
      <c r="L24" s="15">
        <f>+'9.รายได้(แยกกลุ่ม)'!U100</f>
        <v>1.0477425335223942</v>
      </c>
      <c r="M24" s="15">
        <f>+'9.รายได้(แยกกลุ่ม)'!V100</f>
        <v>0.15851963386090603</v>
      </c>
      <c r="N24" s="15">
        <f>+'9.รายได้(แยกกลุ่ม)'!W100</f>
        <v>0.18586724326640575</v>
      </c>
      <c r="O24" s="15">
        <f>+'9.รายได้(แยกกลุ่ม)'!X100</f>
        <v>-0.65447372808739646</v>
      </c>
      <c r="P24" s="15">
        <f>+'9.รายได้(แยกกลุ่ม)'!Y100</f>
        <v>-0.27750104923260904</v>
      </c>
    </row>
    <row r="25" spans="1:16">
      <c r="A25" s="299" t="str">
        <f>+'9.รายได้(แยกกลุ่ม)'!B110</f>
        <v>เซกา,รพช.</v>
      </c>
      <c r="B25" s="299">
        <f>+'9.รายได้(แยกกลุ่ม)'!C110</f>
        <v>882.08976141582366</v>
      </c>
      <c r="C25" s="299">
        <f>+'9.รายได้(แยกกลุ่ม)'!D110</f>
        <v>446.69191166038155</v>
      </c>
      <c r="D25" s="299">
        <f>+'9.รายได้(แยกกลุ่ม)'!E110</f>
        <v>4917.3314681892343</v>
      </c>
      <c r="E25" s="299">
        <f>+'9.รายได้(แยกกลุ่ม)'!F110</f>
        <v>10436.084462950375</v>
      </c>
      <c r="F25" s="299">
        <f>+'9.รายได้(แยกกลุ่ม)'!G110</f>
        <v>9.2274906474820142</v>
      </c>
      <c r="G25" s="299">
        <f>+'9.รายได้(แยกกลุ่ม)'!H110</f>
        <v>105.49314820143884</v>
      </c>
      <c r="H25" s="299">
        <f>+'9.รายได้(แยกกลุ่ม)'!I110</f>
        <v>1149.8228831721615</v>
      </c>
      <c r="I25" s="16" t="str">
        <f>+'9.รายได้(แยกกลุ่ม)'!R110</f>
        <v>เซกา,รพช.</v>
      </c>
      <c r="J25" s="15">
        <f>+'9.รายได้(แยกกลุ่ม)'!S110</f>
        <v>-0.23259495599726537</v>
      </c>
      <c r="K25" s="15">
        <f>+'9.รายได้(แยกกลุ่ม)'!T110</f>
        <v>-0.16389731723138481</v>
      </c>
      <c r="L25" s="15">
        <f>+'9.รายได้(แยกกลุ่ม)'!U110</f>
        <v>1.4993815441318159</v>
      </c>
      <c r="M25" s="15">
        <f>+'9.รายได้(แยกกลุ่ม)'!V110</f>
        <v>0.5790848283609451</v>
      </c>
      <c r="N25" s="15">
        <f>+'9.รายได้(แยกกลุ่ม)'!W110</f>
        <v>-0.4057023417156243</v>
      </c>
      <c r="O25" s="15">
        <f>+'9.รายได้(แยกกลุ่ม)'!X110</f>
        <v>-3.0835444809088827E-2</v>
      </c>
      <c r="P25" s="15">
        <f>+'9.รายได้(แยกกลุ่ม)'!Y110</f>
        <v>-5.047079480810502E-2</v>
      </c>
    </row>
    <row r="26" spans="1:16">
      <c r="A26" s="299" t="str">
        <f>+'9.รายได้(แยกกลุ่ม)'!B132</f>
        <v>บึงกาฬ,รพท.</v>
      </c>
      <c r="B26" s="299">
        <f>+'9.รายได้(แยกกลุ่ม)'!C132</f>
        <v>2001.6593925178383</v>
      </c>
      <c r="C26" s="299">
        <f>+'9.รายได้(แยกกลุ่ม)'!D132</f>
        <v>2195.4795504658282</v>
      </c>
      <c r="D26" s="299">
        <f>+'9.รายได้(แยกกลุ่ม)'!E132</f>
        <v>2954.4759192178235</v>
      </c>
      <c r="E26" s="299">
        <f>+'9.รายได้(แยกกลุ่ม)'!F132</f>
        <v>13736.091662329211</v>
      </c>
      <c r="F26" s="299">
        <f>+'9.รายได้(แยกกลุ่ม)'!G132</f>
        <v>106.499995049132</v>
      </c>
      <c r="G26" s="299">
        <f>+'9.รายได้(แยกกลุ่ม)'!H132</f>
        <v>369.45790847351827</v>
      </c>
      <c r="H26" s="299">
        <f>+'9.รายได้(แยกกลุ่ม)'!I132</f>
        <v>1950.8764172612712</v>
      </c>
      <c r="I26" s="16" t="str">
        <f>+'9.รายได้(แยกกลุ่ม)'!R132</f>
        <v>บึงกาฬ,รพท.</v>
      </c>
      <c r="J26" s="15">
        <f>+'9.รายได้(แยกกลุ่ม)'!S132</f>
        <v>-1.9203287507165889E-2</v>
      </c>
      <c r="K26" s="15">
        <f>+'9.รายได้(แยกกลุ่ม)'!T132</f>
        <v>0.44676112385300726</v>
      </c>
      <c r="L26" s="15">
        <f>+'9.รายได้(แยกกลุ่ม)'!U132</f>
        <v>-0.32660739964736613</v>
      </c>
      <c r="M26" s="15">
        <f>+'9.รายได้(แยกกลุ่ม)'!V132</f>
        <v>-9.7758557304007676E-2</v>
      </c>
      <c r="N26" s="15">
        <f>+'9.รายได้(แยกกลุ่ม)'!W132</f>
        <v>0.58937003918375042</v>
      </c>
      <c r="O26" s="15">
        <f>+'9.รายได้(แยกกลุ่ม)'!X132</f>
        <v>-0.1444989423625386</v>
      </c>
      <c r="P26" s="15">
        <f>+'9.รายได้(แยกกลุ่ม)'!Y132</f>
        <v>8.9620589966194042E-2</v>
      </c>
    </row>
    <row r="28" spans="1:16">
      <c r="A28" s="390" t="s">
        <v>53</v>
      </c>
      <c r="B28" s="399" t="s">
        <v>135</v>
      </c>
      <c r="C28" s="400"/>
      <c r="D28" s="400"/>
      <c r="E28" s="400"/>
      <c r="F28" s="400"/>
      <c r="G28" s="400"/>
      <c r="H28" s="401"/>
      <c r="I28" s="390" t="s">
        <v>53</v>
      </c>
      <c r="J28" s="399" t="s">
        <v>4</v>
      </c>
      <c r="K28" s="400"/>
      <c r="L28" s="400"/>
      <c r="M28" s="400"/>
      <c r="N28" s="400"/>
      <c r="O28" s="400"/>
      <c r="P28" s="401"/>
    </row>
    <row r="29" spans="1:16">
      <c r="A29" s="390"/>
      <c r="B29" s="12" t="s">
        <v>137</v>
      </c>
      <c r="C29" s="13" t="s">
        <v>138</v>
      </c>
      <c r="D29" s="12" t="s">
        <v>139</v>
      </c>
      <c r="E29" s="12" t="s">
        <v>140</v>
      </c>
      <c r="F29" s="12" t="s">
        <v>141</v>
      </c>
      <c r="G29" s="12" t="s">
        <v>142</v>
      </c>
      <c r="H29" s="12" t="s">
        <v>143</v>
      </c>
      <c r="I29" s="390"/>
      <c r="J29" s="12" t="s">
        <v>137</v>
      </c>
      <c r="K29" s="13" t="s">
        <v>138</v>
      </c>
      <c r="L29" s="12" t="s">
        <v>139</v>
      </c>
      <c r="M29" s="12" t="s">
        <v>140</v>
      </c>
      <c r="N29" s="12" t="s">
        <v>141</v>
      </c>
      <c r="O29" s="12" t="s">
        <v>142</v>
      </c>
      <c r="P29" s="12" t="s">
        <v>143</v>
      </c>
    </row>
    <row r="30" spans="1:16">
      <c r="A30" s="14" t="str">
        <f>+'9.รายได้(แยกกลุ่ม)'!B5</f>
        <v>นาแห้ว,รพช.</v>
      </c>
      <c r="B30" s="299">
        <f>+'9.รายได้(แยกกลุ่ม)'!C5</f>
        <v>1242.0554254105839</v>
      </c>
      <c r="C30" s="299">
        <f>+'9.รายได้(แยกกลุ่ม)'!D5</f>
        <v>1419.4452429288322</v>
      </c>
      <c r="D30" s="299">
        <f>+'9.รายได้(แยกกลุ่ม)'!E5</f>
        <v>2883.5480072463765</v>
      </c>
      <c r="E30" s="299">
        <f>+'9.รายได้(แยกกลุ่ม)'!F5</f>
        <v>4466.0386516853932</v>
      </c>
      <c r="F30" s="299">
        <f>+'9.รายได้(แยกกลุ่ม)'!G5</f>
        <v>21.420083717751581</v>
      </c>
      <c r="G30" s="299">
        <f>+'9.รายได้(แยกกลุ่ม)'!H5</f>
        <v>123.90560396377926</v>
      </c>
      <c r="H30" s="299">
        <f>+'9.รายได้(แยกกลุ่ม)'!I5</f>
        <v>2625.6977303832118</v>
      </c>
      <c r="I30" s="16" t="str">
        <f>+'9.รายได้(แยกกลุ่ม)'!R5</f>
        <v>นาแห้ว,รพช.</v>
      </c>
      <c r="J30" s="15">
        <f>+'9.รายได้(แยกกลุ่ม)'!S5</f>
        <v>-5.2513787071313878E-2</v>
      </c>
      <c r="K30" s="15">
        <f>+'9.รายได้(แยกกลุ่ม)'!T5</f>
        <v>0.95477229803883745</v>
      </c>
      <c r="L30" s="15">
        <f>+'9.รายได้(แยกกลุ่ม)'!U5</f>
        <v>0.19877065657619156</v>
      </c>
      <c r="M30" s="15">
        <f>+'9.รายได้(แยกกลุ่ม)'!V5</f>
        <v>-0.57754661339351576</v>
      </c>
      <c r="N30" s="15">
        <f>+'9.รายได้(แยกกลุ่ม)'!W5</f>
        <v>0.18329815779609102</v>
      </c>
      <c r="O30" s="15">
        <f>+'9.รายได้(แยกกลุ่ม)'!X5</f>
        <v>0.44277950680343214</v>
      </c>
      <c r="P30" s="15">
        <f>+'9.รายได้(แยกกลุ่ม)'!Y5</f>
        <v>0.38931662525695032</v>
      </c>
    </row>
    <row r="31" spans="1:16">
      <c r="A31" s="299" t="str">
        <f>+'9.รายได้(แยกกลุ่ม)'!B25</f>
        <v>หนองหิน,รพช.</v>
      </c>
      <c r="B31" s="299">
        <f>+'9.รายได้(แยกกลุ่ม)'!C25</f>
        <v>1305.3820322858148</v>
      </c>
      <c r="C31" s="299">
        <f>+'9.รายได้(แยกกลุ่ม)'!D25</f>
        <v>446.90180355245178</v>
      </c>
      <c r="D31" s="299">
        <f>+'9.รายได้(แยกกลุ่ม)'!E25</f>
        <v>768.37115559599647</v>
      </c>
      <c r="E31" s="299">
        <f>+'9.รายได้(แยกกลุ่ม)'!F25</f>
        <v>2576.292641363284</v>
      </c>
      <c r="F31" s="299">
        <f>+'9.รายได้(แยกกลุ่ม)'!G25</f>
        <v>11.77716</v>
      </c>
      <c r="G31" s="299">
        <f>+'9.รายได้(แยกกลุ่ม)'!H25</f>
        <v>81.922049999999999</v>
      </c>
      <c r="H31" s="299">
        <f>+'9.รายได้(แยกกลุ่ม)'!I25</f>
        <v>1116.5203375335257</v>
      </c>
      <c r="I31" s="16" t="str">
        <f>+'9.รายได้(แยกกลุ่ม)'!R25</f>
        <v>หนองหิน,รพช.</v>
      </c>
      <c r="J31" s="15">
        <f>+'9.รายได้(แยกกลุ่ม)'!S25</f>
        <v>-4.7578571512444309E-2</v>
      </c>
      <c r="K31" s="15">
        <f>+'9.รายได้(แยกกลุ่ม)'!T25</f>
        <v>-4.4725495067271075E-2</v>
      </c>
      <c r="L31" s="15">
        <f>+'9.รายได้(แยกกลุ่ม)'!U25</f>
        <v>-0.37549748697800339</v>
      </c>
      <c r="M31" s="15">
        <f>+'9.รายได้(แยกกลุ่ม)'!V25</f>
        <v>-0.25274714938431908</v>
      </c>
      <c r="N31" s="15">
        <f>+'9.รายได้(แยกกลุ่ม)'!W25</f>
        <v>-0.34376532479022504</v>
      </c>
      <c r="O31" s="15">
        <f>+'9.รายได้(แยกกลุ่ม)'!X25</f>
        <v>0.41332348863324309</v>
      </c>
      <c r="P31" s="15">
        <f>+'9.รายได้(แยกกลุ่ม)'!Y25</f>
        <v>-3.9798477844123201E-2</v>
      </c>
    </row>
    <row r="32" spans="1:16">
      <c r="A32" s="299" t="str">
        <f>+'9.รายได้(แยกกลุ่ม)'!B35</f>
        <v>นาด้วง,รพช.</v>
      </c>
      <c r="B32" s="299">
        <f>+'9.รายได้(แยกกลุ่ม)'!C35</f>
        <v>1630.6220101085039</v>
      </c>
      <c r="C32" s="299">
        <f>+'9.รายได้(แยกกลุ่ม)'!D35</f>
        <v>363.23082398219418</v>
      </c>
      <c r="D32" s="299">
        <f>+'9.รายได้(แยกกลุ่ม)'!E35</f>
        <v>883.95054295532634</v>
      </c>
      <c r="E32" s="299">
        <f>+'9.รายได้(แยกกลุ่ม)'!F35</f>
        <v>3245.2116120218575</v>
      </c>
      <c r="F32" s="299">
        <f>+'9.รายได้(แยกกลุ่ม)'!G35</f>
        <v>16.853025398880469</v>
      </c>
      <c r="G32" s="299">
        <f>+'9.รายได้(แยกกลุ่ม)'!H35</f>
        <v>86.318016831042229</v>
      </c>
      <c r="H32" s="299">
        <f>+'9.รายได้(แยกกลุ่ม)'!I35</f>
        <v>1227.194598441992</v>
      </c>
      <c r="I32" s="16" t="str">
        <f>+'9.รายได้(แยกกลุ่ม)'!R35</f>
        <v>นาด้วง,รพช.</v>
      </c>
      <c r="J32" s="15">
        <f>+'9.รายได้(แยกกลุ่ม)'!S35</f>
        <v>0.35069083532434547</v>
      </c>
      <c r="K32" s="15">
        <f>+'9.รายได้(แยกกลุ่ม)'!T35</f>
        <v>-0.14840293888636194</v>
      </c>
      <c r="L32" s="15">
        <f>+'9.รายได้(แยกกลุ่ม)'!U35</f>
        <v>-0.23104666234109775</v>
      </c>
      <c r="M32" s="15">
        <f>+'9.รายได้(แยกกลุ่ม)'!V35</f>
        <v>-0.18452945064684884</v>
      </c>
      <c r="N32" s="15">
        <f>+'9.รายได้(แยกกลุ่ม)'!W35</f>
        <v>0.64780484668896743</v>
      </c>
      <c r="O32" s="15">
        <f>+'9.รายได้(แยกกลุ่ม)'!X35</f>
        <v>0.63427682740670355</v>
      </c>
      <c r="P32" s="15">
        <f>+'9.รายได้(แยกกลุ่ม)'!Y35</f>
        <v>5.1603048827287931E-2</v>
      </c>
    </row>
    <row r="33" spans="1:16">
      <c r="A33" s="299" t="str">
        <f>+'9.รายได้(แยกกลุ่ม)'!B36</f>
        <v>ภูเรือ,รพช.</v>
      </c>
      <c r="B33" s="299">
        <f>+'9.รายได้(แยกกลุ่ม)'!C36</f>
        <v>1244.8541967559161</v>
      </c>
      <c r="C33" s="299">
        <f>+'9.รายได้(แยกกลุ่ม)'!D36</f>
        <v>488.86513331852024</v>
      </c>
      <c r="D33" s="299">
        <f>+'9.รายได้(แยกกลุ่ม)'!E36</f>
        <v>1987.873212121212</v>
      </c>
      <c r="E33" s="299">
        <f>+'9.รายได้(แยกกลุ่ม)'!F36</f>
        <v>3360.7811468224986</v>
      </c>
      <c r="F33" s="299">
        <f>+'9.รายได้(แยกกลุ่ม)'!G36</f>
        <v>16.457189730856204</v>
      </c>
      <c r="G33" s="299">
        <f>+'9.รายได้(แยกกลุ่ม)'!H36</f>
        <v>97.789903782201932</v>
      </c>
      <c r="H33" s="299">
        <f>+'9.รายได้(แยกกลุ่ม)'!I36</f>
        <v>1546.1715937118099</v>
      </c>
      <c r="I33" s="16" t="str">
        <f>+'9.รายได้(แยกกลุ่ม)'!R36</f>
        <v>ภูเรือ,รพช.</v>
      </c>
      <c r="J33" s="15">
        <f>+'9.รายได้(แยกกลุ่ม)'!S36</f>
        <v>3.1148325270907998E-2</v>
      </c>
      <c r="K33" s="15">
        <f>+'9.รายได้(แยกกลุ่ม)'!T36</f>
        <v>0.1461475274889853</v>
      </c>
      <c r="L33" s="15">
        <f>+'9.รายได้(แยกกลุ่ม)'!U36</f>
        <v>0.72926161252505883</v>
      </c>
      <c r="M33" s="15">
        <f>+'9.รายได้(แยกกลุ่ม)'!V36</f>
        <v>-0.1554886473651021</v>
      </c>
      <c r="N33" s="15">
        <f>+'9.รายได้(แยกกลุ่ม)'!W36</f>
        <v>0.60910200747612908</v>
      </c>
      <c r="O33" s="15">
        <f>+'9.รายได้(แยกกลุ่ม)'!X36</f>
        <v>0.85147643067848866</v>
      </c>
      <c r="P33" s="15">
        <f>+'9.รายได้(แยกกลุ่ม)'!Y36</f>
        <v>0.32493963387856545</v>
      </c>
    </row>
    <row r="34" spans="1:16">
      <c r="A34" s="299" t="str">
        <f>+'9.รายได้(แยกกลุ่ม)'!B49</f>
        <v>ท่าลี่,รพช.</v>
      </c>
      <c r="B34" s="299">
        <f>+'9.รายได้(แยกกลุ่ม)'!C49</f>
        <v>981.98355048859946</v>
      </c>
      <c r="C34" s="299">
        <f>+'9.รายได้(แยกกลุ่ม)'!D49</f>
        <v>315.78660519256562</v>
      </c>
      <c r="D34" s="299">
        <f>+'9.รายได้(แยกกลุ่ม)'!E49</f>
        <v>1389.0197022767074</v>
      </c>
      <c r="E34" s="299">
        <f>+'9.รายได้(แยกกลุ่ม)'!F49</f>
        <v>3729.7001428571434</v>
      </c>
      <c r="F34" s="299">
        <f>+'9.รายได้(แยกกลุ่ม)'!G49</f>
        <v>8.1735981308411212</v>
      </c>
      <c r="G34" s="299">
        <f>+'9.รายได้(แยกกลุ่ม)'!H49</f>
        <v>343.75406182602444</v>
      </c>
      <c r="H34" s="299">
        <f>+'9.รายได้(แยกกลุ่ม)'!I49</f>
        <v>1526.4617809925273</v>
      </c>
      <c r="I34" s="16" t="str">
        <f>+'9.รายได้(แยกกลุ่ม)'!R49</f>
        <v>ท่าลี่,รพช.</v>
      </c>
      <c r="J34" s="15">
        <f>+'9.รายได้(แยกกลุ่ม)'!S49</f>
        <v>-0.22720439660642922</v>
      </c>
      <c r="K34" s="15">
        <f>+'9.รายได้(แยกกลุ่ม)'!T49</f>
        <v>-0.19408326969358769</v>
      </c>
      <c r="L34" s="15">
        <f>+'9.รายได้(แยกกลุ่ม)'!U49</f>
        <v>0.27874192337997056</v>
      </c>
      <c r="M34" s="15">
        <f>+'9.รายได้(แยกกลุ่ม)'!V49</f>
        <v>-0.11249547881658442</v>
      </c>
      <c r="N34" s="15">
        <f>+'9.รายได้(แยกกลุ่ม)'!W49</f>
        <v>-0.25435951917281402</v>
      </c>
      <c r="O34" s="15">
        <f>+'9.รายได้(แยกกลุ่ม)'!X49</f>
        <v>2.5236747905024597</v>
      </c>
      <c r="P34" s="15">
        <f>+'9.รายได้(แยกกลุ่ม)'!Y49</f>
        <v>0.23416658799413792</v>
      </c>
    </row>
    <row r="35" spans="1:16">
      <c r="A35" s="299" t="str">
        <f>+'9.รายได้(แยกกลุ่ม)'!B50</f>
        <v>ภูกระดึง,รพช.</v>
      </c>
      <c r="B35" s="299">
        <f>+'9.รายได้(แยกกลุ่ม)'!C50</f>
        <v>1236.372235827155</v>
      </c>
      <c r="C35" s="299">
        <f>+'9.รายได้(แยกกลุ่ม)'!D50</f>
        <v>224.61493559499741</v>
      </c>
      <c r="D35" s="299">
        <f>+'9.รายได้(แยกกลุ่ม)'!E50</f>
        <v>1539.8389550425272</v>
      </c>
      <c r="E35" s="299">
        <f>+'9.รายได้(แยกกลุ่ม)'!F50</f>
        <v>3392.5148417721525</v>
      </c>
      <c r="F35" s="299">
        <f>+'9.รายได้(แยกกลุ่ม)'!G50</f>
        <v>11.404617218620068</v>
      </c>
      <c r="G35" s="299">
        <f>+'9.รายได้(แยกกลุ่ม)'!H50</f>
        <v>61.1361905038816</v>
      </c>
      <c r="H35" s="299">
        <f>+'9.รายได้(แยกกลุ่ม)'!I50</f>
        <v>1253.0114580993036</v>
      </c>
      <c r="I35" s="16" t="str">
        <f>+'9.รายได้(แยกกลุ่ม)'!R50</f>
        <v>ภูกระดึง,รพช.</v>
      </c>
      <c r="J35" s="15">
        <f>+'9.รายได้(แยกกลุ่ม)'!S50</f>
        <v>-2.7007094436866441E-2</v>
      </c>
      <c r="K35" s="15">
        <f>+'9.รายได้(แยกกลุ่ม)'!T50</f>
        <v>-0.42676183379494603</v>
      </c>
      <c r="L35" s="15">
        <f>+'9.รายได้(แยกกลุ่ม)'!U50</f>
        <v>0.41758725512608197</v>
      </c>
      <c r="M35" s="15">
        <f>+'9.รายได้(แยกกลุ่ม)'!V50</f>
        <v>-0.19273074377820062</v>
      </c>
      <c r="N35" s="15">
        <f>+'9.รายได้(แยกกลุ่ม)'!W50</f>
        <v>4.0391774884921593E-2</v>
      </c>
      <c r="O35" s="15">
        <f>+'9.รายได้(แยกกลุ่ม)'!X50</f>
        <v>-0.37331925004304217</v>
      </c>
      <c r="P35" s="15">
        <f>+'9.รายได้(แยกกลุ่ม)'!Y50</f>
        <v>1.307801820918804E-2</v>
      </c>
    </row>
    <row r="36" spans="1:16">
      <c r="A36" s="299" t="str">
        <f>+'9.รายได้(แยกกลุ่ม)'!B51</f>
        <v>ภูหลวง,รพช.</v>
      </c>
      <c r="B36" s="299">
        <f>+'9.รายได้(แยกกลุ่ม)'!C51</f>
        <v>1743.8675619244596</v>
      </c>
      <c r="C36" s="299">
        <f>+'9.รายได้(แยกกลุ่ม)'!D51</f>
        <v>526.57077460974062</v>
      </c>
      <c r="D36" s="299">
        <f>+'9.รายได้(แยกกลุ่ม)'!E51</f>
        <v>1969.68722368421</v>
      </c>
      <c r="E36" s="299">
        <f>+'9.รายได้(แยกกลุ่ม)'!F51</f>
        <v>3096.8930617136011</v>
      </c>
      <c r="F36" s="299">
        <f>+'9.รายได้(แยกกลุ่ม)'!G51</f>
        <v>14.4139445978944</v>
      </c>
      <c r="G36" s="299">
        <f>+'9.รายได้(แยกกลุ่ม)'!H51</f>
        <v>99.091589608102154</v>
      </c>
      <c r="H36" s="299">
        <f>+'9.รายได้(แยกกลุ่ม)'!I51</f>
        <v>1494.8210301866352</v>
      </c>
      <c r="I36" s="16" t="str">
        <f>+'9.รายได้(แยกกลุ่ม)'!R51</f>
        <v>ภูหลวง,รพช.</v>
      </c>
      <c r="J36" s="15">
        <f>+'9.รายได้(แยกกลุ่ม)'!S51</f>
        <v>0.37237857404571023</v>
      </c>
      <c r="K36" s="15">
        <f>+'9.รายได้(แยกกลุ่ม)'!T51</f>
        <v>0.34385749734260007</v>
      </c>
      <c r="L36" s="15">
        <f>+'9.รายได้(แยกกลุ่ม)'!U51</f>
        <v>0.81330878514000005</v>
      </c>
      <c r="M36" s="15">
        <f>+'9.รายได้(แยกกลุ่ม)'!V51</f>
        <v>-0.26307571959742776</v>
      </c>
      <c r="N36" s="15">
        <f>+'9.รายได้(แยกกลุ่ม)'!W51</f>
        <v>0.31491913457756376</v>
      </c>
      <c r="O36" s="15">
        <f>+'9.รายได้(แยกกลุ่ม)'!X51</f>
        <v>1.5745194102171411E-2</v>
      </c>
      <c r="P36" s="15">
        <f>+'9.รายได้(แยกกลุ่ม)'!Y51</f>
        <v>0.20858458001337482</v>
      </c>
    </row>
    <row r="37" spans="1:16">
      <c r="A37" s="299" t="str">
        <f>+'9.รายได้(แยกกลุ่ม)'!B59</f>
        <v>เอราวัณ,รพช.</v>
      </c>
      <c r="B37" s="299">
        <f>+'9.รายได้(แยกกลุ่ม)'!C59</f>
        <v>1196.6658501672675</v>
      </c>
      <c r="C37" s="299">
        <f>+'9.รายได้(แยกกลุ่ม)'!D59</f>
        <v>211.07251640504376</v>
      </c>
      <c r="D37" s="299">
        <f>+'9.รายได้(แยกกลุ่ม)'!E59</f>
        <v>1176.0052127659576</v>
      </c>
      <c r="E37" s="299">
        <f>+'9.รายได้(แยกกลุ่ม)'!F59</f>
        <v>3081.6720654911833</v>
      </c>
      <c r="F37" s="299">
        <f>+'9.รายได้(แยกกลุ่ม)'!G59</f>
        <v>12.012586115527291</v>
      </c>
      <c r="G37" s="299">
        <f>+'9.รายได้(แยกกลุ่ม)'!H59</f>
        <v>64.13214685273509</v>
      </c>
      <c r="H37" s="299">
        <f>+'9.รายได้(แยกกลุ่ม)'!I59</f>
        <v>1018.2866752444673</v>
      </c>
      <c r="I37" s="16" t="str">
        <f>+'9.รายได้(แยกกลุ่ม)'!R59</f>
        <v>เอราวัณ,รพช.</v>
      </c>
      <c r="J37" s="15">
        <f>+'9.รายได้(แยกกลุ่ม)'!S59</f>
        <v>-5.8254990849533297E-2</v>
      </c>
      <c r="K37" s="15">
        <f>+'9.รายได้(แยกกลุ่ม)'!T59</f>
        <v>-0.46132334468408237</v>
      </c>
      <c r="L37" s="15">
        <f>+'9.รายได้(แยกกลุ่ม)'!U59</f>
        <v>8.2639191663271147E-2</v>
      </c>
      <c r="M37" s="15">
        <f>+'9.รายได้(แยกกลุ่ม)'!V59</f>
        <v>-0.2666976469500012</v>
      </c>
      <c r="N37" s="15">
        <f>+'9.รายได้(แยกกลุ่ม)'!W59</f>
        <v>9.5854034389381171E-2</v>
      </c>
      <c r="O37" s="15">
        <f>+'9.รายได้(แยกกลุ่ม)'!X59</f>
        <v>-0.34260899223889246</v>
      </c>
      <c r="P37" s="15">
        <f>+'9.รายได้(แยกกลุ่ม)'!Y59</f>
        <v>-0.17670038828668763</v>
      </c>
    </row>
    <row r="38" spans="1:16">
      <c r="A38" s="299" t="str">
        <f>+'9.รายได้(แยกกลุ่ม)'!B80</f>
        <v>ปากชม,รพช.</v>
      </c>
      <c r="B38" s="299">
        <f>+'9.รายได้(แยกกลุ่ม)'!C80</f>
        <v>1664.3083227146028</v>
      </c>
      <c r="C38" s="299">
        <f>+'9.รายได้(แยกกลุ่ม)'!D80</f>
        <v>408.51052278286591</v>
      </c>
      <c r="D38" s="299">
        <f>+'9.รายได้(แยกกลุ่ม)'!E80</f>
        <v>1885.1797982345524</v>
      </c>
      <c r="E38" s="299">
        <f>+'9.รายได้(แยกกลุ่ม)'!F80</f>
        <v>3905.7354793814434</v>
      </c>
      <c r="F38" s="299">
        <f>+'9.รายได้(แยกกลุ่ม)'!G80</f>
        <v>7.3765521156074829</v>
      </c>
      <c r="G38" s="299">
        <f>+'9.รายได้(แยกกลุ่ม)'!H80</f>
        <v>140.93028050424539</v>
      </c>
      <c r="H38" s="299">
        <f>+'9.รายได้(แยกกลุ่ม)'!I80</f>
        <v>972.78139740599568</v>
      </c>
      <c r="I38" s="16" t="str">
        <f>+'9.รายได้(แยกกลุ่ม)'!R80</f>
        <v>ปากชม,รพช.</v>
      </c>
      <c r="J38" s="15">
        <f>+'9.รายได้(แยกกลุ่ม)'!S80</f>
        <v>0.49424440034572648</v>
      </c>
      <c r="K38" s="15">
        <f>+'9.รายได้(แยกกลุ่ม)'!T80</f>
        <v>9.3294561662176423E-2</v>
      </c>
      <c r="L38" s="15">
        <f>+'9.รายได้(แยกกลุ่ม)'!U80</f>
        <v>0.85486784943408733</v>
      </c>
      <c r="M38" s="15">
        <f>+'9.รายได้(แยกกลุ่ม)'!V80</f>
        <v>0.46776665693204028</v>
      </c>
      <c r="N38" s="15">
        <f>+'9.รายได้(แยกกลุ่ม)'!W80</f>
        <v>-0.19177065852973132</v>
      </c>
      <c r="O38" s="15">
        <f>+'9.รายได้(แยกกลุ่ม)'!X80</f>
        <v>1.2733289602731082</v>
      </c>
      <c r="P38" s="15">
        <f>+'9.รายได้(แยกกลุ่ม)'!Y80</f>
        <v>-7.0345531438716557E-3</v>
      </c>
    </row>
    <row r="39" spans="1:16">
      <c r="A39" s="299" t="str">
        <f>+'9.รายได้(แยกกลุ่ม)'!B92</f>
        <v>ผาขาว,รพช.</v>
      </c>
      <c r="B39" s="299">
        <f>+'9.รายได้(แยกกลุ่ม)'!C92</f>
        <v>1507.7443806913063</v>
      </c>
      <c r="C39" s="299">
        <f>+'9.รายได้(แยกกลุ่ม)'!D92</f>
        <v>584.64012509058819</v>
      </c>
      <c r="D39" s="299">
        <f>+'9.รายได้(แยกกลุ่ม)'!E92</f>
        <v>429.55694197952204</v>
      </c>
      <c r="E39" s="299">
        <f>+'9.รายได้(แยกกลุ่ม)'!F92</f>
        <v>3168.0139665164202</v>
      </c>
      <c r="F39" s="299">
        <f>+'9.รายได้(แยกกลุ่ม)'!G92</f>
        <v>8.4701485419994746</v>
      </c>
      <c r="G39" s="299">
        <f>+'9.รายได้(แยกกลุ่ม)'!H92</f>
        <v>42.508631172361177</v>
      </c>
      <c r="H39" s="299">
        <f>+'9.รายได้(แยกกลุ่ม)'!I92</f>
        <v>1121.8183123798722</v>
      </c>
      <c r="I39" s="16" t="str">
        <f>+'9.รายได้(แยกกลุ่ม)'!R92</f>
        <v>ผาขาว,รพช.</v>
      </c>
      <c r="J39" s="15">
        <f>+'9.รายได้(แยกกลุ่ม)'!S92</f>
        <v>0.2473437246387874</v>
      </c>
      <c r="K39" s="15">
        <f>+'9.รายได้(แยกกลุ่ม)'!T92</f>
        <v>0.1283071681050906</v>
      </c>
      <c r="L39" s="15">
        <f>+'9.รายได้(แยกกลุ่ม)'!U92</f>
        <v>-0.56570376254943477</v>
      </c>
      <c r="M39" s="15">
        <f>+'9.รายได้(แยกกลุ่ม)'!V92</f>
        <v>-0.25678289861278031</v>
      </c>
      <c r="N39" s="15">
        <f>+'9.รายได้(แยกกลุ่ม)'!W92</f>
        <v>-0.19551868915658902</v>
      </c>
      <c r="O39" s="15">
        <f>+'9.รายได้(แยกกลุ่ม)'!X92</f>
        <v>-0.16949956943355718</v>
      </c>
      <c r="P39" s="15">
        <f>+'9.รายได้(แยกกลุ่ม)'!Y92</f>
        <v>7.3622607928726894E-2</v>
      </c>
    </row>
    <row r="40" spans="1:16">
      <c r="A40" s="299" t="str">
        <f>+'9.รายได้(แยกกลุ่ม)'!B99</f>
        <v>เชียงคาน,รพช.</v>
      </c>
      <c r="B40" s="299">
        <f>+'9.รายได้(แยกกลุ่ม)'!C99</f>
        <v>1122.2549803087425</v>
      </c>
      <c r="C40" s="299">
        <f>+'9.รายได้(แยกกลุ่ม)'!D99</f>
        <v>300.67958764189285</v>
      </c>
      <c r="D40" s="299">
        <f>+'9.รายได้(แยกกลุ่ม)'!E99</f>
        <v>676.21333148865517</v>
      </c>
      <c r="E40" s="299">
        <f>+'9.รายได้(แยกกลุ่ม)'!F99</f>
        <v>2474.8747597042511</v>
      </c>
      <c r="F40" s="299">
        <f>+'9.รายได้(แยกกลุ่ม)'!G99</f>
        <v>25.893001467992807</v>
      </c>
      <c r="G40" s="299">
        <f>+'9.รายได้(แยกกลุ่ม)'!H99</f>
        <v>164.41000131954411</v>
      </c>
      <c r="H40" s="299">
        <f>+'9.รายได้(แยกกลุ่ม)'!I99</f>
        <v>932.79562453930885</v>
      </c>
      <c r="I40" s="16" t="str">
        <f>+'9.รายได้(แยกกลุ่ม)'!R99</f>
        <v>เชียงคาน,รพช.</v>
      </c>
      <c r="J40" s="15">
        <f>+'9.รายได้(แยกกลุ่ม)'!S99</f>
        <v>-6.101453878795586E-2</v>
      </c>
      <c r="K40" s="15">
        <f>+'9.รายได้(แยกกลุ่ม)'!T99</f>
        <v>-0.47172666043189865</v>
      </c>
      <c r="L40" s="15">
        <f>+'9.รายได้(แยกกลุ่ม)'!U99</f>
        <v>-0.60070381146656349</v>
      </c>
      <c r="M40" s="15">
        <f>+'9.รายได้(แยกกลุ่ม)'!V99</f>
        <v>-0.48640910804142401</v>
      </c>
      <c r="N40" s="15">
        <f>+'9.รายได้(แยกกลุ่ม)'!W99</f>
        <v>0.88625075468282277</v>
      </c>
      <c r="O40" s="15">
        <f>+'9.รายได้(แยกกลุ่ม)'!X99</f>
        <v>0.343769586559665</v>
      </c>
      <c r="P40" s="15">
        <f>+'9.รายได้(แยกกลุ่ม)'!Y99</f>
        <v>-9.4764375752961913E-2</v>
      </c>
    </row>
    <row r="41" spans="1:16">
      <c r="A41" s="299" t="str">
        <f>+'9.รายได้(แยกกลุ่ม)'!B103</f>
        <v>สมเด็จพระยุพราชด่านซ้าย,รพช.</v>
      </c>
      <c r="B41" s="299">
        <f>+'9.รายได้(แยกกลุ่ม)'!C103</f>
        <v>1030.2011029236419</v>
      </c>
      <c r="C41" s="299">
        <f>+'9.รายได้(แยกกลุ่ม)'!D103</f>
        <v>606.04710163590403</v>
      </c>
      <c r="D41" s="299">
        <f>+'9.รายได้(แยกกลุ่ม)'!E103</f>
        <v>3437.9841988130565</v>
      </c>
      <c r="E41" s="299">
        <f>+'9.รายได้(แยกกลุ่ม)'!F103</f>
        <v>6010.4375835633236</v>
      </c>
      <c r="F41" s="299">
        <f>+'9.รายได้(แยกกลุ่ม)'!G103</f>
        <v>9.6153443563550365</v>
      </c>
      <c r="G41" s="299">
        <f>+'9.รายได้(แยกกลุ่ม)'!H103</f>
        <v>237.25499622012444</v>
      </c>
      <c r="H41" s="299">
        <f>+'9.รายได้(แยกกลุ่ม)'!I103</f>
        <v>1426.7006195449994</v>
      </c>
      <c r="I41" s="16" t="str">
        <f>+'9.รายได้(แยกกลุ่ม)'!R103</f>
        <v>สมเด็จพระยุพราชด่านซ้าย,รพช.</v>
      </c>
      <c r="J41" s="15">
        <f>+'9.รายได้(แยกกลุ่ม)'!S103</f>
        <v>-0.13803558483314779</v>
      </c>
      <c r="K41" s="15">
        <f>+'9.รายได้(แยกกลุ่ม)'!T103</f>
        <v>6.4783043064679108E-2</v>
      </c>
      <c r="L41" s="15">
        <f>+'9.รายได้(แยกกลุ่ม)'!U103</f>
        <v>1.0300900956834582</v>
      </c>
      <c r="M41" s="15">
        <f>+'9.รายได้(แยกกลุ่ม)'!V103</f>
        <v>0.2472978632553198</v>
      </c>
      <c r="N41" s="15">
        <f>+'9.รายได้(แยกกลุ่ม)'!W103</f>
        <v>-0.29954236587328087</v>
      </c>
      <c r="O41" s="15">
        <f>+'9.รายได้(แยกกลุ่ม)'!X103</f>
        <v>0.93915239718468679</v>
      </c>
      <c r="P41" s="15">
        <f>+'9.รายได้(แยกกลุ่ม)'!Y103</f>
        <v>0.38454790306858755</v>
      </c>
    </row>
    <row r="42" spans="1:16">
      <c r="A42" s="299" t="str">
        <f>+'9.รายได้(แยกกลุ่ม)'!B122</f>
        <v>วังสะพุง,รพช.</v>
      </c>
      <c r="B42" s="299">
        <f>+'9.รายได้(แยกกลุ่ม)'!C122</f>
        <v>1157.1417820801234</v>
      </c>
      <c r="C42" s="299">
        <f>+'9.รายได้(แยกกลุ่ม)'!D122</f>
        <v>343.48494830580586</v>
      </c>
      <c r="D42" s="299">
        <f>+'9.รายได้(แยกกลุ่ม)'!E122</f>
        <v>1082.2287671232875</v>
      </c>
      <c r="E42" s="299">
        <f>+'9.รายได้(แยกกลุ่ม)'!F122</f>
        <v>4247.7537464297047</v>
      </c>
      <c r="F42" s="299">
        <f>+'9.รายได้(แยกกลุ่ม)'!G122</f>
        <v>19.841663651167</v>
      </c>
      <c r="G42" s="299">
        <f>+'9.รายได้(แยกกลุ่ม)'!H122</f>
        <v>105.08182106024968</v>
      </c>
      <c r="H42" s="299">
        <f>+'9.รายได้(แยกกลุ่ม)'!I122</f>
        <v>1119.8448540090683</v>
      </c>
      <c r="I42" s="16" t="str">
        <f>+'9.รายได้(แยกกลุ่ม)'!R122</f>
        <v>วังสะพุง,รพช.</v>
      </c>
      <c r="J42" s="15">
        <f>+'9.รายได้(แยกกลุ่ม)'!S122</f>
        <v>-9.1138758821343854E-2</v>
      </c>
      <c r="K42" s="15">
        <f>+'9.รายได้(แยกกลุ่ม)'!T122</f>
        <v>-0.26216166967424276</v>
      </c>
      <c r="L42" s="15">
        <f>+'9.รายได้(แยกกลุ่ม)'!U122</f>
        <v>-0.2480213000572131</v>
      </c>
      <c r="M42" s="15">
        <f>+'9.รายได้(แยกกลุ่ม)'!V122</f>
        <v>-0.43555715757020458</v>
      </c>
      <c r="N42" s="15">
        <f>+'9.รายได้(แยกกลุ่ม)'!W122</f>
        <v>-0.19920212723557473</v>
      </c>
      <c r="O42" s="15">
        <f>+'9.รายได้(แยกกลุ่ม)'!X122</f>
        <v>-0.21077403839480308</v>
      </c>
      <c r="P42" s="15">
        <f>+'9.รายได้(แยกกลุ่ม)'!Y122</f>
        <v>3.6189142807377526E-2</v>
      </c>
    </row>
    <row r="43" spans="1:16">
      <c r="A43" s="299" t="str">
        <f>+'9.รายได้(แยกกลุ่ม)'!B142</f>
        <v>เลย,รพท.</v>
      </c>
      <c r="B43" s="299">
        <f>+'9.รายได้(แยกกลุ่ม)'!C142</f>
        <v>2576.9432389106569</v>
      </c>
      <c r="C43" s="299">
        <f>+'9.รายได้(แยกกลุ่ม)'!D142</f>
        <v>3018.5149205507332</v>
      </c>
      <c r="D43" s="299">
        <f>+'9.รายได้(แยกกลุ่ม)'!E142</f>
        <v>9666.359756773787</v>
      </c>
      <c r="E43" s="299">
        <f>+'9.รายได้(แยกกลุ่ม)'!F142</f>
        <v>13228.631087831793</v>
      </c>
      <c r="F43" s="299">
        <f>+'9.รายได้(แยกกลุ่ม)'!G142</f>
        <v>221.96733305839925</v>
      </c>
      <c r="G43" s="299">
        <f>+'9.รายได้(แยกกลุ่ม)'!H142</f>
        <v>814.37259513528375</v>
      </c>
      <c r="H43" s="299">
        <f>+'9.รายได้(แยกกลุ่ม)'!I142</f>
        <v>3869.1104385945923</v>
      </c>
      <c r="I43" s="16" t="str">
        <f>+'9.รายได้(แยกกลุ่ม)'!R142</f>
        <v>เลย,รพท.</v>
      </c>
      <c r="J43" s="15">
        <f>+'9.รายได้(แยกกลุ่ม)'!S142</f>
        <v>0.20959702215144749</v>
      </c>
      <c r="K43" s="15">
        <f>+'9.รายได้(แยกกลุ่ม)'!T142</f>
        <v>0.53758961099261771</v>
      </c>
      <c r="L43" s="15">
        <f>+'9.รายได้(แยกกลุ่ม)'!U142</f>
        <v>0.3396301446522339</v>
      </c>
      <c r="M43" s="15">
        <f>+'9.รายได้(แยกกลุ่ม)'!V142</f>
        <v>-0.23914035786654547</v>
      </c>
      <c r="N43" s="15">
        <f>+'9.รายได้(แยกกลุ่ม)'!W142</f>
        <v>0.57321487989384112</v>
      </c>
      <c r="O43" s="15">
        <f>+'9.รายได้(แยกกลุ่ม)'!X142</f>
        <v>0.28960832803284225</v>
      </c>
      <c r="P43" s="15">
        <f>+'9.รายได้(แยกกลุ่ม)'!Y142</f>
        <v>0.2986699056891714</v>
      </c>
    </row>
    <row r="45" spans="1:16">
      <c r="A45" s="390" t="s">
        <v>49</v>
      </c>
      <c r="B45" s="399" t="s">
        <v>135</v>
      </c>
      <c r="C45" s="400"/>
      <c r="D45" s="400"/>
      <c r="E45" s="400"/>
      <c r="F45" s="400"/>
      <c r="G45" s="400"/>
      <c r="H45" s="401"/>
      <c r="I45" s="390" t="s">
        <v>49</v>
      </c>
      <c r="J45" s="399" t="s">
        <v>4</v>
      </c>
      <c r="K45" s="400"/>
      <c r="L45" s="400"/>
      <c r="M45" s="400"/>
      <c r="N45" s="400"/>
      <c r="O45" s="400"/>
      <c r="P45" s="401"/>
    </row>
    <row r="46" spans="1:16">
      <c r="A46" s="390"/>
      <c r="B46" s="12" t="s">
        <v>137</v>
      </c>
      <c r="C46" s="13" t="s">
        <v>138</v>
      </c>
      <c r="D46" s="12" t="s">
        <v>139</v>
      </c>
      <c r="E46" s="12" t="s">
        <v>140</v>
      </c>
      <c r="F46" s="12" t="s">
        <v>141</v>
      </c>
      <c r="G46" s="12" t="s">
        <v>142</v>
      </c>
      <c r="H46" s="12" t="s">
        <v>143</v>
      </c>
      <c r="I46" s="390"/>
      <c r="J46" s="12" t="s">
        <v>137</v>
      </c>
      <c r="K46" s="13" t="s">
        <v>138</v>
      </c>
      <c r="L46" s="12" t="s">
        <v>139</v>
      </c>
      <c r="M46" s="12" t="s">
        <v>140</v>
      </c>
      <c r="N46" s="12" t="s">
        <v>141</v>
      </c>
      <c r="O46" s="12" t="s">
        <v>142</v>
      </c>
      <c r="P46" s="12" t="s">
        <v>143</v>
      </c>
    </row>
    <row r="47" spans="1:16">
      <c r="A47" s="299" t="str">
        <f>+'9.รายได้(แยกกลุ่ม)'!B7</f>
        <v>นิคมน้ำอูน,รพช.</v>
      </c>
      <c r="B47" s="299">
        <f>+'9.รายได้(แยกกลุ่ม)'!C7</f>
        <v>856.37178558225537</v>
      </c>
      <c r="C47" s="299">
        <f>+'9.รายได้(แยกกลุ่ม)'!D7</f>
        <v>595.70848336414042</v>
      </c>
      <c r="D47" s="299">
        <f>+'9.รายได้(แยกกลุ่ม)'!E7</f>
        <v>1093.8831173380033</v>
      </c>
      <c r="E47" s="299">
        <f>+'9.รายได้(แยกกลุ่ม)'!F7</f>
        <v>4066.7177192982454</v>
      </c>
      <c r="F47" s="299">
        <f>+'9.รายได้(แยกกลุ่ม)'!G7</f>
        <v>12.461497074450198</v>
      </c>
      <c r="G47" s="299">
        <f>+'9.รายได้(แยกกลุ่ม)'!H7</f>
        <v>42.539881632927568</v>
      </c>
      <c r="H47" s="299">
        <f>+'9.รายได้(แยกกลุ่ม)'!I7</f>
        <v>1893.7805295748612</v>
      </c>
      <c r="I47" s="16" t="str">
        <f>+'9.รายได้(แยกกลุ่ม)'!R7</f>
        <v>นิคมน้ำอูน,รพช.</v>
      </c>
      <c r="J47" s="15">
        <f>+'9.รายได้(แยกกลุ่ม)'!S7</f>
        <v>-0.34672765532014416</v>
      </c>
      <c r="K47" s="15">
        <f>+'9.รายได้(แยกกลุ่ม)'!T7</f>
        <v>-0.1796270784040836</v>
      </c>
      <c r="L47" s="15">
        <f>+'9.รายได้(แยกกลุ่ม)'!U7</f>
        <v>-0.54524253471988482</v>
      </c>
      <c r="M47" s="15">
        <f>+'9.รายได้(แยกกลุ่ม)'!V7</f>
        <v>-0.6153193452005159</v>
      </c>
      <c r="N47" s="15">
        <f>+'9.รายได้(แยกกลุ่ม)'!W7</f>
        <v>-0.31159622315770674</v>
      </c>
      <c r="O47" s="15">
        <f>+'9.รายได้(แยกกลุ่ม)'!X7</f>
        <v>-0.50465784049788998</v>
      </c>
      <c r="P47" s="15">
        <f>+'9.รายได้(แยกกลุ่ม)'!Y7</f>
        <v>2.0425214528679873E-3</v>
      </c>
    </row>
    <row r="48" spans="1:16">
      <c r="A48" s="299" t="str">
        <f>+'9.รายได้(แยกกลุ่ม)'!B19</f>
        <v>เต่างอย,รพช.</v>
      </c>
      <c r="B48" s="299">
        <f>+'9.รายได้(แยกกลุ่ม)'!C19</f>
        <v>1301.0808178647762</v>
      </c>
      <c r="C48" s="299">
        <f>+'9.รายได้(แยกกลุ่ม)'!D19</f>
        <v>388.76341208234896</v>
      </c>
      <c r="D48" s="299">
        <f>+'9.รายได้(แยกกลุ่ม)'!E19</f>
        <v>809.74450455927058</v>
      </c>
      <c r="E48" s="299">
        <f>+'9.รายได้(แยกกลุ่ม)'!F19</f>
        <v>3347.4529478260874</v>
      </c>
      <c r="F48" s="299">
        <f>+'9.รายได้(แยกกลุ่ม)'!G19</f>
        <v>19.71416220666941</v>
      </c>
      <c r="G48" s="299">
        <f>+'9.รายได้(แยกกลุ่ม)'!H19</f>
        <v>61.932822149032525</v>
      </c>
      <c r="H48" s="299">
        <f>+'9.รายได้(แยกกลุ่ม)'!I19</f>
        <v>1463.996808414895</v>
      </c>
      <c r="I48" s="16" t="str">
        <f>+'9.รายได้(แยกกลุ่ม)'!R19</f>
        <v>เต่างอย,รพช.</v>
      </c>
      <c r="J48" s="15">
        <f>+'9.รายได้(แยกกลุ่ม)'!S19</f>
        <v>-5.071678598284228E-2</v>
      </c>
      <c r="K48" s="15">
        <f>+'9.รายได้(แยกกลุ่ม)'!T19</f>
        <v>-0.16899915583057851</v>
      </c>
      <c r="L48" s="15">
        <f>+'9.รายได้(แยกกลุ่ม)'!U19</f>
        <v>-0.34187082073536013</v>
      </c>
      <c r="M48" s="15">
        <f>+'9.รายได้(แยกกลุ่ม)'!V19</f>
        <v>-2.9072350941755615E-2</v>
      </c>
      <c r="N48" s="15">
        <f>+'9.รายได้(แยกกลุ่ม)'!W19</f>
        <v>9.8492067079543874E-2</v>
      </c>
      <c r="O48" s="15">
        <f>+'9.รายได้(แยกกลุ่ม)'!X19</f>
        <v>6.8468284919296296E-2</v>
      </c>
      <c r="P48" s="15">
        <f>+'9.รายได้(แยกกลุ่ม)'!Y19</f>
        <v>0.25902942975198417</v>
      </c>
    </row>
    <row r="49" spans="1:16">
      <c r="A49" s="299" t="str">
        <f>+'9.รายได้(แยกกลุ่ม)'!B37</f>
        <v>กุดบาก,รพช.</v>
      </c>
      <c r="B49" s="299">
        <f>+'9.รายได้(แยกกลุ่ม)'!C37</f>
        <v>1305.1566971633874</v>
      </c>
      <c r="C49" s="299">
        <f>+'9.รายได้(แยกกลุ่ม)'!D37</f>
        <v>456.33360070184233</v>
      </c>
      <c r="D49" s="299">
        <f>+'9.รายได้(แยกกลุ่ม)'!E37</f>
        <v>522.22748976807645</v>
      </c>
      <c r="E49" s="299">
        <f>+'9.รายได้(แยกกลุ่ม)'!F37</f>
        <v>4478.9574510717621</v>
      </c>
      <c r="F49" s="299">
        <f>+'9.รายได้(แยกกลุ่ม)'!G37</f>
        <v>9.5464896214896218</v>
      </c>
      <c r="G49" s="299">
        <f>+'9.รายได้(แยกกลุ่ม)'!H37</f>
        <v>33.041666666666664</v>
      </c>
      <c r="H49" s="299">
        <f>+'9.รายได้(แยกกลุ่ม)'!I37</f>
        <v>1275.5778627229811</v>
      </c>
      <c r="I49" s="16" t="str">
        <f>+'9.รายได้(แยกกลุ่ม)'!R37</f>
        <v>กุดบาก,รพช.</v>
      </c>
      <c r="J49" s="15">
        <f>+'9.รายได้(แยกกลุ่ม)'!S37</f>
        <v>8.1098610586935571E-2</v>
      </c>
      <c r="K49" s="15">
        <f>+'9.รายได้(แยกกลุ่ม)'!T37</f>
        <v>6.9877134832982565E-2</v>
      </c>
      <c r="L49" s="15">
        <f>+'9.รายได้(แยกกลุ่ม)'!U37</f>
        <v>-0.54571149429715626</v>
      </c>
      <c r="M49" s="15">
        <f>+'9.รายได้(แยกกลุ่ม)'!V37</f>
        <v>0.12549144087380371</v>
      </c>
      <c r="N49" s="15">
        <f>+'9.รายได้(แยกกลุ่ม)'!W37</f>
        <v>-6.6591813942112485E-2</v>
      </c>
      <c r="O49" s="15">
        <f>+'9.รายได้(แยกกลุ่ม)'!X37</f>
        <v>-0.37441530569536574</v>
      </c>
      <c r="P49" s="15">
        <f>+'9.รายได้(แยกกลุ่ม)'!Y37</f>
        <v>9.3063456406249093E-2</v>
      </c>
    </row>
    <row r="50" spans="1:16">
      <c r="A50" s="299" t="str">
        <f>+'9.รายได้(แยกกลุ่ม)'!B38</f>
        <v>ส่องดาว,รพช.</v>
      </c>
      <c r="B50" s="299">
        <f>+'9.รายได้(แยกกลุ่ม)'!C38</f>
        <v>1249.4221634706303</v>
      </c>
      <c r="C50" s="299">
        <f>+'9.รายได้(แยกกลุ่ม)'!D38</f>
        <v>416.54637391731904</v>
      </c>
      <c r="D50" s="299">
        <f>+'9.รายได้(แยกกลุ่ม)'!E38</f>
        <v>768.75835164835144</v>
      </c>
      <c r="E50" s="299">
        <f>+'9.รายได้(แยกกลุ่ม)'!F38</f>
        <v>6467.9610611854687</v>
      </c>
      <c r="F50" s="299">
        <f>+'9.รายได้(แยกกลุ่ม)'!G38</f>
        <v>13.730976216654129</v>
      </c>
      <c r="G50" s="299">
        <f>+'9.รายได้(แยกกลุ่ม)'!H38</f>
        <v>92.767432150917202</v>
      </c>
      <c r="H50" s="299">
        <f>+'9.รายได้(แยกกลุ่ม)'!I38</f>
        <v>1354.395791066228</v>
      </c>
      <c r="I50" s="16" t="str">
        <f>+'9.รายได้(แยกกลุ่ม)'!R38</f>
        <v>ส่องดาว,รพช.</v>
      </c>
      <c r="J50" s="15">
        <f>+'9.รายได้(แยกกลุ่ม)'!S38</f>
        <v>3.4932102712511751E-2</v>
      </c>
      <c r="K50" s="15">
        <f>+'9.รายได้(แยกกลุ่ม)'!T38</f>
        <v>-2.3404280626468644E-2</v>
      </c>
      <c r="L50" s="15">
        <f>+'9.รายได้(แยกกลุ่ม)'!U38</f>
        <v>-0.33125296990396075</v>
      </c>
      <c r="M50" s="15">
        <f>+'9.รายได้(แยกกลุ่ม)'!V38</f>
        <v>0.6252967110744394</v>
      </c>
      <c r="N50" s="15">
        <f>+'9.รายได้(แยกกลุ่ม)'!W38</f>
        <v>0.34254643448627553</v>
      </c>
      <c r="O50" s="15">
        <f>+'9.รายได้(แยกกลุ่ม)'!X38</f>
        <v>0.75638493872052781</v>
      </c>
      <c r="P50" s="15">
        <f>+'9.รายได้(แยกกลุ่ม)'!Y38</f>
        <v>0.16060382356011171</v>
      </c>
    </row>
    <row r="51" spans="1:16">
      <c r="A51" s="299" t="str">
        <f>+'9.รายได้(แยกกลุ่ม)'!B39</f>
        <v>เจริญศิลป์,รพช.</v>
      </c>
      <c r="B51" s="299">
        <f>+'9.รายได้(แยกกลุ่ม)'!C39</f>
        <v>1204.8132864107254</v>
      </c>
      <c r="C51" s="299">
        <f>+'9.รายได้(แยกกลุ่ม)'!D39</f>
        <v>583.48021358927485</v>
      </c>
      <c r="D51" s="299">
        <f>+'9.รายได้(แยกกลุ่ม)'!E39</f>
        <v>212.95383942046482</v>
      </c>
      <c r="E51" s="299">
        <f>+'9.รายได้(แยกกลุ่ม)'!F39</f>
        <v>5656.558808808808</v>
      </c>
      <c r="F51" s="299">
        <f>+'9.รายได้(แยกกลุ่ม)'!G39</f>
        <v>14.072522462709689</v>
      </c>
      <c r="G51" s="299">
        <f>+'9.รายได้(แยกกลุ่ม)'!H39</f>
        <v>31.731542955782764</v>
      </c>
      <c r="H51" s="299">
        <f>+'9.รายได้(แยกกลุ่ม)'!I39</f>
        <v>991.25736502132838</v>
      </c>
      <c r="I51" s="16" t="str">
        <f>+'9.รายได้(แยกกลุ่ม)'!R39</f>
        <v>เจริญศิลป์,รพช.</v>
      </c>
      <c r="J51" s="15">
        <f>+'9.รายได้(แยกกลุ่ม)'!S39</f>
        <v>-2.0187056571818905E-3</v>
      </c>
      <c r="K51" s="15">
        <f>+'9.รายได้(แยกกลุ่ม)'!T39</f>
        <v>0.36797320685246182</v>
      </c>
      <c r="L51" s="15">
        <f>+'9.รายได้(แยกกลุ่ม)'!U39</f>
        <v>-0.81475030826705408</v>
      </c>
      <c r="M51" s="15">
        <f>+'9.รายได้(แยกกลุ่ม)'!V39</f>
        <v>0.42140410880443274</v>
      </c>
      <c r="N51" s="15">
        <f>+'9.รายได้(แยกกลุ่ม)'!W39</f>
        <v>0.37594112453736628</v>
      </c>
      <c r="O51" s="15">
        <f>+'9.รายได้(แยกกลุ่ม)'!X39</f>
        <v>-0.39922014830342301</v>
      </c>
      <c r="P51" s="15">
        <f>+'9.รายได้(แยกกลุ่ม)'!Y39</f>
        <v>-0.15057541114315276</v>
      </c>
    </row>
    <row r="52" spans="1:16">
      <c r="A52" s="299" t="str">
        <f>+'9.รายได้(แยกกลุ่ม)'!B40</f>
        <v>โพนนาแก้ว,รพช.</v>
      </c>
      <c r="B52" s="299">
        <f>+'9.รายได้(แยกกลุ่ม)'!C40</f>
        <v>1169.1710764791799</v>
      </c>
      <c r="C52" s="299">
        <f>+'9.รายได้(แยกกลุ่ม)'!D40</f>
        <v>224.18934314109643</v>
      </c>
      <c r="D52" s="299">
        <f>+'9.รายได้(แยกกลุ่ม)'!E40</f>
        <v>1223.2377675407513</v>
      </c>
      <c r="E52" s="299">
        <f>+'9.รายได้(แยกกลุ่ม)'!F40</f>
        <v>3181.6578764478768</v>
      </c>
      <c r="F52" s="299">
        <f>+'9.รายได้(แยกกลุ่ม)'!G40</f>
        <v>13.588640600934907</v>
      </c>
      <c r="G52" s="299">
        <f>+'9.รายได้(แยกกลุ่ม)'!H40</f>
        <v>38.144235186035829</v>
      </c>
      <c r="H52" s="299">
        <f>+'9.รายได้(แยกกลุ่ม)'!I40</f>
        <v>1027.3563854949596</v>
      </c>
      <c r="I52" s="16" t="str">
        <f>+'9.รายได้(แยกกลุ่ม)'!R40</f>
        <v>โพนนาแก้ว,รพช.</v>
      </c>
      <c r="J52" s="15">
        <f>+'9.รายได้(แยกกลุ่ม)'!S40</f>
        <v>-3.1542167260672362E-2</v>
      </c>
      <c r="K52" s="15">
        <f>+'9.รายได้(แยกกลุ่ม)'!T40</f>
        <v>-0.47438660722991494</v>
      </c>
      <c r="L52" s="15">
        <f>+'9.รายได้(แยกกลุ่ม)'!U40</f>
        <v>6.4101121490484109E-2</v>
      </c>
      <c r="M52" s="15">
        <f>+'9.รายได้(แยกกลุ่ม)'!V40</f>
        <v>-0.20049950309888903</v>
      </c>
      <c r="N52" s="15">
        <f>+'9.รายได้(แยกกลุ่ม)'!W40</f>
        <v>0.32862956722431952</v>
      </c>
      <c r="O52" s="15">
        <f>+'9.รายได้(แยกกลุ่ม)'!X40</f>
        <v>-0.27780732282450549</v>
      </c>
      <c r="P52" s="15">
        <f>+'9.รายได้(แยกกลุ่ม)'!Y40</f>
        <v>-0.11964157225733596</v>
      </c>
    </row>
    <row r="53" spans="1:16">
      <c r="A53" s="299" t="str">
        <f>+'9.รายได้(แยกกลุ่ม)'!B43</f>
        <v>พระอาจารย์แบน  ธนากโร,รพช.</v>
      </c>
      <c r="B53" s="299">
        <f>+'9.รายได้(แยกกลุ่ม)'!C43</f>
        <v>1185.3861645467609</v>
      </c>
      <c r="C53" s="299">
        <f>+'9.รายได้(แยกกลุ่ม)'!D43</f>
        <v>347.42750446757071</v>
      </c>
      <c r="D53" s="299">
        <f>+'9.รายได้(แยกกลุ่ม)'!E43</f>
        <v>530.78330621301768</v>
      </c>
      <c r="E53" s="299">
        <f>+'9.รายได้(แยกกลุ่ม)'!F43</f>
        <v>3447.6643472498345</v>
      </c>
      <c r="F53" s="299">
        <f>+'9.รายได้(แยกกลุ่ม)'!G43</f>
        <v>8.5710022867979259</v>
      </c>
      <c r="G53" s="299">
        <f>+'9.รายได้(แยกกลุ่ม)'!H43</f>
        <v>50.599322326956326</v>
      </c>
      <c r="H53" s="299">
        <f>+'9.รายได้(แยกกลุ่ม)'!I43</f>
        <v>995.79022145134729</v>
      </c>
      <c r="I53" s="16" t="str">
        <f>+'9.รายได้(แยกกลุ่ม)'!R43</f>
        <v>พระอาจารย์แบน  ธนากโร,รพช.</v>
      </c>
      <c r="J53" s="15">
        <f>+'9.รายได้(แยกกลุ่ม)'!S43</f>
        <v>-1.8110746176517159E-2</v>
      </c>
      <c r="K53" s="15">
        <f>+'9.รายได้(แยกกลุ่ม)'!T43</f>
        <v>-0.18545392565821386</v>
      </c>
      <c r="L53" s="15">
        <f>+'9.รายได้(แยกกลุ่ม)'!U43</f>
        <v>-0.53826874349603249</v>
      </c>
      <c r="M53" s="15">
        <f>+'9.รายได้(แยกกลุ่ม)'!V43</f>
        <v>-0.13365626795428839</v>
      </c>
      <c r="N53" s="15">
        <f>+'9.รายได้(แยกกลุ่ม)'!W43</f>
        <v>-0.16197010477975987</v>
      </c>
      <c r="O53" s="15">
        <f>+'9.รายได้(แยกกลุ่ม)'!X43</f>
        <v>-4.1992587442200371E-2</v>
      </c>
      <c r="P53" s="15">
        <f>+'9.รายได้(แยกกลุ่ม)'!Y43</f>
        <v>-0.14669113260431629</v>
      </c>
    </row>
    <row r="54" spans="1:16">
      <c r="A54" s="299" t="str">
        <f>+'9.รายได้(แยกกลุ่ม)'!B54</f>
        <v>กุสุมาลย์,รพช.</v>
      </c>
      <c r="B54" s="299">
        <f>+'9.รายได้(แยกกลุ่ม)'!C54</f>
        <v>1473.3229725305216</v>
      </c>
      <c r="C54" s="299">
        <f>+'9.รายได้(แยกกลุ่ม)'!D54</f>
        <v>339.32356548279694</v>
      </c>
      <c r="D54" s="299">
        <f>+'9.รายได้(แยกกลุ่ม)'!E54</f>
        <v>913.94621428571418</v>
      </c>
      <c r="E54" s="299">
        <f>+'9.รายได้(แยกกลุ่ม)'!F54</f>
        <v>5368.2497138184799</v>
      </c>
      <c r="F54" s="299">
        <f>+'9.รายได้(แยกกลุ่ม)'!G54</f>
        <v>9.1480939030003761</v>
      </c>
      <c r="G54" s="299">
        <f>+'9.รายได้(แยกกลุ่ม)'!H54</f>
        <v>26.777963761141567</v>
      </c>
      <c r="H54" s="299">
        <f>+'9.รายได้(แยกกลุ่ม)'!I54</f>
        <v>1029.3927008879023</v>
      </c>
      <c r="I54" s="16" t="str">
        <f>+'9.รายได้(แยกกลุ่ม)'!R54</f>
        <v>กุสุมาลย์,รพช.</v>
      </c>
      <c r="J54" s="15">
        <f>+'9.รายได้(แยกกลุ่ม)'!S54</f>
        <v>0.15946699410984921</v>
      </c>
      <c r="K54" s="15">
        <f>+'9.รายได้(แยกกลุ่ม)'!T54</f>
        <v>-0.13401476214277511</v>
      </c>
      <c r="L54" s="15">
        <f>+'9.รายได้(แยกกลุ่ม)'!U54</f>
        <v>-0.15861428170819483</v>
      </c>
      <c r="M54" s="15">
        <f>+'9.รายได้(แยกกลุ่ม)'!V54</f>
        <v>0.27740722025061837</v>
      </c>
      <c r="N54" s="15">
        <f>+'9.รายได้(แยกกลุ่ม)'!W54</f>
        <v>-0.16546066649064625</v>
      </c>
      <c r="O54" s="15">
        <f>+'9.รายได้(แยกกลุ่ม)'!X54</f>
        <v>-0.72551063005656236</v>
      </c>
      <c r="P54" s="15">
        <f>+'9.รายได้(แยกกลุ่ม)'!Y54</f>
        <v>-0.16772100475726759</v>
      </c>
    </row>
    <row r="55" spans="1:16">
      <c r="A55" s="299" t="str">
        <f>+'9.รายได้(แยกกลุ่ม)'!B55</f>
        <v>วาริชภูมิ,รพช.</v>
      </c>
      <c r="B55" s="299">
        <f>+'9.รายได้(แยกกลุ่ม)'!C55</f>
        <v>841.65928430061535</v>
      </c>
      <c r="C55" s="299">
        <f>+'9.รายได้(แยกกลุ่ม)'!D55</f>
        <v>319.49304546670231</v>
      </c>
      <c r="D55" s="299">
        <f>+'9.รายได้(แยกกลุ่ม)'!E55</f>
        <v>651.3100289351853</v>
      </c>
      <c r="E55" s="299">
        <f>+'9.รายได้(แยกกลุ่ม)'!F55</f>
        <v>4382.9868332329925</v>
      </c>
      <c r="F55" s="299">
        <f>+'9.รายได้(แยกกลุ่ม)'!G55</f>
        <v>14.028288058479754</v>
      </c>
      <c r="G55" s="299">
        <f>+'9.รายได้(แยกกลุ่ม)'!H55</f>
        <v>49.122564200186552</v>
      </c>
      <c r="H55" s="299">
        <f>+'9.รายได้(แยกกลุ่ม)'!I55</f>
        <v>1005.5581131318535</v>
      </c>
      <c r="I55" s="16" t="str">
        <f>+'9.รายได้(แยกกลุ่ม)'!R55</f>
        <v>วาริชภูมิ,รพช.</v>
      </c>
      <c r="J55" s="15">
        <f>+'9.รายได้(แยกกลุ่ม)'!S55</f>
        <v>-0.33763595720186529</v>
      </c>
      <c r="K55" s="15">
        <f>+'9.รายได้(แยกกลุ่ม)'!T55</f>
        <v>-0.1846240900523653</v>
      </c>
      <c r="L55" s="15">
        <f>+'9.รายได้(แยกกลุ่ม)'!U55</f>
        <v>-0.40039911762797364</v>
      </c>
      <c r="M55" s="15">
        <f>+'9.รายได้(แยกกลุ่ม)'!V55</f>
        <v>4.2958007825739407E-2</v>
      </c>
      <c r="N55" s="15">
        <f>+'9.รายได้(แยกกลุ่ม)'!W55</f>
        <v>0.27973742844520066</v>
      </c>
      <c r="O55" s="15">
        <f>+'9.รายได้(แยกกลุ่ม)'!X55</f>
        <v>-0.49646575753150346</v>
      </c>
      <c r="P55" s="15">
        <f>+'9.รายได้(แยกกลุ่ม)'!Y55</f>
        <v>-0.18699161618915222</v>
      </c>
    </row>
    <row r="56" spans="1:16">
      <c r="A56" s="299" t="str">
        <f>+'9.รายได้(แยกกลุ่ม)'!B56</f>
        <v>คำตากล้า,รพช.</v>
      </c>
      <c r="B56" s="299">
        <f>+'9.รายได้(แยกกลุ่ม)'!C56</f>
        <v>1553.5614066437572</v>
      </c>
      <c r="C56" s="299">
        <f>+'9.รายได้(แยกกลุ่ม)'!D56</f>
        <v>217.05185370643102</v>
      </c>
      <c r="D56" s="299">
        <f>+'9.รายได้(แยกกลุ่ม)'!E56</f>
        <v>702.06000000000006</v>
      </c>
      <c r="E56" s="299">
        <f>+'9.รายได้(แยกกลุ่ม)'!F56</f>
        <v>4719.3996573208724</v>
      </c>
      <c r="F56" s="299">
        <f>+'9.รายได้(แยกกลุ่ม)'!G56</f>
        <v>11.348770124109057</v>
      </c>
      <c r="G56" s="299">
        <f>+'9.รายได้(แยกกลุ่ม)'!H56</f>
        <v>65.836190998355178</v>
      </c>
      <c r="H56" s="299">
        <f>+'9.รายได้(แยกกลุ่ม)'!I56</f>
        <v>1150.2782182948781</v>
      </c>
      <c r="I56" s="16" t="str">
        <f>+'9.รายได้(แยกกลุ่ม)'!R56</f>
        <v>คำตากล้า,รพช.</v>
      </c>
      <c r="J56" s="15">
        <f>+'9.รายได้(แยกกลุ่ม)'!S56</f>
        <v>0.22261256215428366</v>
      </c>
      <c r="K56" s="15">
        <f>+'9.รายได้(แยกกลุ่ม)'!T56</f>
        <v>-0.4460635208407161</v>
      </c>
      <c r="L56" s="15">
        <f>+'9.รายได้(แยกกลุ่ม)'!U56</f>
        <v>-0.3536783148168044</v>
      </c>
      <c r="M56" s="15">
        <f>+'9.รายได้(แยกกลุ่ม)'!V56</f>
        <v>0.12300945725227588</v>
      </c>
      <c r="N56" s="15">
        <f>+'9.รายได้(แยกกลุ่ม)'!W56</f>
        <v>3.529709641683474E-2</v>
      </c>
      <c r="O56" s="15">
        <f>+'9.รายได้(แยกกลุ่ม)'!X56</f>
        <v>-0.32514156984414649</v>
      </c>
      <c r="P56" s="15">
        <f>+'9.รายได้(แยกกลุ่ม)'!Y56</f>
        <v>-6.9983302828650673E-2</v>
      </c>
    </row>
    <row r="57" spans="1:16">
      <c r="A57" s="299" t="str">
        <f>+'9.รายได้(แยกกลุ่ม)'!B69</f>
        <v>โคกศรีสุพรรณ,รพช.</v>
      </c>
      <c r="B57" s="299">
        <f>+'9.รายได้(แยกกลุ่ม)'!C69</f>
        <v>1254.2086170598909</v>
      </c>
      <c r="C57" s="299">
        <f>+'9.รายได้(แยกกลุ่ม)'!D69</f>
        <v>604.40275821738248</v>
      </c>
      <c r="D57" s="299">
        <f>+'9.รายได้(แยกกลุ่ม)'!E69</f>
        <v>1159.9320085929107</v>
      </c>
      <c r="E57" s="299">
        <f>+'9.รายได้(แยกกลุ่ม)'!F69</f>
        <v>6910.8949234863612</v>
      </c>
      <c r="F57" s="299">
        <f>+'9.รายได้(แยกกลุ่ม)'!G69</f>
        <v>12.527292798419662</v>
      </c>
      <c r="G57" s="299">
        <f>+'9.รายได้(แยกกลุ่ม)'!H69</f>
        <v>81.967470877029896</v>
      </c>
      <c r="H57" s="299">
        <f>+'9.รายได้(แยกกลุ่ม)'!I69</f>
        <v>1903.6348223432144</v>
      </c>
      <c r="I57" s="16" t="str">
        <f>+'9.รายได้(แยกกลุ่ม)'!R69</f>
        <v>โคกศรีสุพรรณ,รพช.</v>
      </c>
      <c r="J57" s="15">
        <f>+'9.รายได้(แยกกลุ่ม)'!S69</f>
        <v>0.14615914969983684</v>
      </c>
      <c r="K57" s="15">
        <f>+'9.รายได้(แยกกลุ่ม)'!T69</f>
        <v>0.2118647088180298</v>
      </c>
      <c r="L57" s="15">
        <f>+'9.รายได้(แยกกลุ่ม)'!U69</f>
        <v>-0.33106249321514336</v>
      </c>
      <c r="M57" s="15">
        <f>+'9.รายได้(แยกกลุ่ม)'!V69</f>
        <v>-2.692331705468087E-2</v>
      </c>
      <c r="N57" s="15">
        <f>+'9.รายได้(แยกกลุ่ม)'!W69</f>
        <v>-0.14163652295076504</v>
      </c>
      <c r="O57" s="15">
        <f>+'9.รายได้(แยกกลุ่ม)'!X69</f>
        <v>4.6427634152024735E-2</v>
      </c>
      <c r="P57" s="15">
        <f>+'9.รายได้(แยกกลุ่ม)'!Y69</f>
        <v>0.49457223790731902</v>
      </c>
    </row>
    <row r="58" spans="1:16">
      <c r="A58" s="299" t="str">
        <f>+'9.รายได้(แยกกลุ่ม)'!B101</f>
        <v>พระอาจารย์ฝั้นอาจาโร,รพช.</v>
      </c>
      <c r="B58" s="299">
        <f>+'9.รายได้(แยกกลุ่ม)'!C101</f>
        <v>1056.6806540753641</v>
      </c>
      <c r="C58" s="299">
        <f>+'9.รายได้(แยกกลุ่ม)'!D101</f>
        <v>849.62427560282401</v>
      </c>
      <c r="D58" s="299">
        <f>+'9.รายได้(แยกกลุ่ม)'!E101</f>
        <v>748.22450507614201</v>
      </c>
      <c r="E58" s="299">
        <f>+'9.รายได้(แยกกลุ่ม)'!F101</f>
        <v>4399.6050610311531</v>
      </c>
      <c r="F58" s="299">
        <f>+'9.รายได้(แยกกลุ่ม)'!G101</f>
        <v>10.764740977227945</v>
      </c>
      <c r="G58" s="299">
        <f>+'9.รายได้(แยกกลุ่ม)'!H101</f>
        <v>168.2938591524705</v>
      </c>
      <c r="H58" s="299">
        <f>+'9.รายได้(แยกกลุ่ม)'!I101</f>
        <v>1221.7972221509121</v>
      </c>
      <c r="I58" s="16" t="str">
        <f>+'9.รายได้(แยกกลุ่ม)'!R101</f>
        <v>พระอาจารย์ฝั้นอาจาโร,รพช.</v>
      </c>
      <c r="J58" s="15">
        <f>+'9.รายได้(แยกกลุ่ม)'!S101</f>
        <v>-0.11588026898500824</v>
      </c>
      <c r="K58" s="15">
        <f>+'9.รายได้(แยกกลุ่ม)'!T101</f>
        <v>0.49273137219208424</v>
      </c>
      <c r="L58" s="15">
        <f>+'9.รายได้(แยกกลุ่ม)'!U101</f>
        <v>-0.55818204236449187</v>
      </c>
      <c r="M58" s="15">
        <f>+'9.รายได้(แยกกลุ่ม)'!V101</f>
        <v>-8.6985279275110419E-2</v>
      </c>
      <c r="N58" s="15">
        <f>+'9.รายได้(แยกกลุ่ม)'!W101</f>
        <v>-0.21581123697223756</v>
      </c>
      <c r="O58" s="15">
        <f>+'9.รายได้(แยกกลุ่ม)'!X101</f>
        <v>0.37551345854142149</v>
      </c>
      <c r="P58" s="15">
        <f>+'9.รายได้(แยกกลุ่ม)'!Y101</f>
        <v>0.18569849814992309</v>
      </c>
    </row>
    <row r="59" spans="1:16">
      <c r="A59" s="299" t="str">
        <f>+'9.รายได้(แยกกลุ่ม)'!B102</f>
        <v>บ้านม่วง,รพช.</v>
      </c>
      <c r="B59" s="299">
        <f>+'9.รายได้(แยกกลุ่ม)'!C102</f>
        <v>1571.709653053849</v>
      </c>
      <c r="C59" s="299">
        <f>+'9.รายได้(แยกกลุ่ม)'!D102</f>
        <v>671.51535940501788</v>
      </c>
      <c r="D59" s="299">
        <f>+'9.รายได้(แยกกลุ่ม)'!E102</f>
        <v>1527.771427996782</v>
      </c>
      <c r="E59" s="299">
        <f>+'9.รายได้(แยกกลุ่ม)'!F102</f>
        <v>8353.0066541211909</v>
      </c>
      <c r="F59" s="299">
        <f>+'9.รายได้(แยกกลุ่ม)'!G102</f>
        <v>17.845328665998561</v>
      </c>
      <c r="G59" s="299">
        <f>+'9.รายได้(แยกกลุ่ม)'!H102</f>
        <v>65.550651403729162</v>
      </c>
      <c r="H59" s="299">
        <f>+'9.รายได้(แยกกลุ่ม)'!I102</f>
        <v>1000.459991630685</v>
      </c>
      <c r="I59" s="16" t="str">
        <f>+'9.รายได้(แยกกลุ่ม)'!R102</f>
        <v>บ้านม่วง,รพช.</v>
      </c>
      <c r="J59" s="15">
        <f>+'9.รายได้(แยกกลุ่ม)'!S102</f>
        <v>0.31504207097230347</v>
      </c>
      <c r="K59" s="15">
        <f>+'9.รายได้(แยกกลุ่ม)'!T102</f>
        <v>0.17980626575376202</v>
      </c>
      <c r="L59" s="15">
        <f>+'9.รายได้(แยกกลุ่ม)'!U102</f>
        <v>-9.786855753577349E-2</v>
      </c>
      <c r="M59" s="15">
        <f>+'9.รายได้(แยกกลุ่ม)'!V102</f>
        <v>0.73343241762208744</v>
      </c>
      <c r="N59" s="15">
        <f>+'9.รายได้(แยกกลุ่ม)'!W102</f>
        <v>0.29999469954891</v>
      </c>
      <c r="O59" s="15">
        <f>+'9.รายได้(แยกกลุ่ม)'!X102</f>
        <v>-0.46423592829790439</v>
      </c>
      <c r="P59" s="15">
        <f>+'9.รายได้(แยกกลุ่ม)'!Y102</f>
        <v>-2.9099192542551847E-2</v>
      </c>
    </row>
    <row r="60" spans="1:16">
      <c r="A60" s="299" t="str">
        <f>+'9.รายได้(แยกกลุ่ม)'!B111</f>
        <v>พังโคน,รพช.</v>
      </c>
      <c r="B60" s="299">
        <f>+'9.รายได้(แยกกลุ่ม)'!C111</f>
        <v>1489.4525807038992</v>
      </c>
      <c r="C60" s="299">
        <f>+'9.รายได้(แยกกลุ่ม)'!D111</f>
        <v>433.49536898785209</v>
      </c>
      <c r="D60" s="299">
        <f>+'9.รายได้(แยกกลุ่ม)'!E111</f>
        <v>1830.3030800133913</v>
      </c>
      <c r="E60" s="299">
        <f>+'9.รายได้(แยกกลุ่ม)'!F111</f>
        <v>7075.6536966533622</v>
      </c>
      <c r="F60" s="299">
        <f>+'9.รายได้(แยกกลุ่ม)'!G111</f>
        <v>37.585296028742881</v>
      </c>
      <c r="G60" s="299">
        <f>+'9.รายได้(แยกกลุ่ม)'!H111</f>
        <v>217.53151339678172</v>
      </c>
      <c r="H60" s="299">
        <f>+'9.รายได้(แยกกลุ่ม)'!I111</f>
        <v>1644.1396672996384</v>
      </c>
      <c r="I60" s="16" t="str">
        <f>+'9.รายได้(แยกกลุ่ม)'!R111</f>
        <v>พังโคน,รพช.</v>
      </c>
      <c r="J60" s="15">
        <f>+'9.รายได้(แยกกลุ่ม)'!S111</f>
        <v>0.29580171228882163</v>
      </c>
      <c r="K60" s="15">
        <f>+'9.รายได้(แยกกลุ่ม)'!T111</f>
        <v>-0.18859815564764257</v>
      </c>
      <c r="L60" s="15">
        <f>+'9.รายได้(แยกกลุ่ม)'!U111</f>
        <v>-6.9693436786425103E-2</v>
      </c>
      <c r="M60" s="15">
        <f>+'9.รายได้(แยกกลุ่ม)'!V111</f>
        <v>7.0617763087999885E-2</v>
      </c>
      <c r="N60" s="15">
        <f>+'9.รายได้(แยกกลุ่ม)'!W111</f>
        <v>1.4206855654632593</v>
      </c>
      <c r="O60" s="15">
        <f>+'9.รายได้(แยกกลุ่ม)'!X111</f>
        <v>0.99845995702612111</v>
      </c>
      <c r="P60" s="15">
        <f>+'9.รายได้(แยกกลุ่ม)'!Y111</f>
        <v>0.35773835637061507</v>
      </c>
    </row>
    <row r="61" spans="1:16">
      <c r="A61" s="299" t="str">
        <f>+'9.รายได้(แยกกลุ่ม)'!B112</f>
        <v>อากาศอำนวย,รพช.</v>
      </c>
      <c r="B61" s="299">
        <f>+'9.รายได้(แยกกลุ่ม)'!C112</f>
        <v>1187.6883021471233</v>
      </c>
      <c r="C61" s="299">
        <f>+'9.รายได้(แยกกลุ่ม)'!D112</f>
        <v>364.76234066681792</v>
      </c>
      <c r="D61" s="299">
        <f>+'9.รายได้(แยกกลุ่ม)'!E112</f>
        <v>706.58714766714752</v>
      </c>
      <c r="E61" s="299">
        <f>+'9.รายได้(แยกกลุ่ม)'!F112</f>
        <v>5087.187329439872</v>
      </c>
      <c r="F61" s="299">
        <f>+'9.รายได้(แยกกลุ่ม)'!G112</f>
        <v>11.630728574203035</v>
      </c>
      <c r="G61" s="299">
        <f>+'9.รายได้(แยกกลุ่ม)'!H112</f>
        <v>59.787953555475404</v>
      </c>
      <c r="H61" s="299">
        <f>+'9.รายได้(แยกกลุ่ม)'!I112</f>
        <v>1333.2099809102594</v>
      </c>
      <c r="I61" s="16" t="str">
        <f>+'9.รายได้(แยกกลุ่ม)'!R112</f>
        <v>อากาศอำนวย,รพช.</v>
      </c>
      <c r="J61" s="15">
        <f>+'9.รายได้(แยกกลุ่ม)'!S112</f>
        <v>3.3271253832281703E-2</v>
      </c>
      <c r="K61" s="15">
        <f>+'9.รายได้(แยกกลุ่ม)'!T112</f>
        <v>-0.31725029344977168</v>
      </c>
      <c r="L61" s="15">
        <f>+'9.รายได้(แยกกลุ่ม)'!U112</f>
        <v>-0.64085584068825507</v>
      </c>
      <c r="M61" s="15">
        <f>+'9.รายได้(แยกกลุ่ม)'!V112</f>
        <v>-0.23025725218426363</v>
      </c>
      <c r="N61" s="15">
        <f>+'9.รายได้(แยกกลุ่ม)'!W112</f>
        <v>-0.25092151053263784</v>
      </c>
      <c r="O61" s="15">
        <f>+'9.รายได้(แยกกลุ่ม)'!X112</f>
        <v>-0.45072863592313517</v>
      </c>
      <c r="P61" s="15">
        <f>+'9.รายได้(แยกกลุ่ม)'!Y112</f>
        <v>0.10097114264691086</v>
      </c>
    </row>
    <row r="62" spans="1:16">
      <c r="A62" s="299" t="str">
        <f>+'9.รายได้(แยกกลุ่ม)'!B133</f>
        <v>วานรนิวาส,รพท.</v>
      </c>
      <c r="B62" s="299">
        <f>+'9.รายได้(แยกกลุ่ม)'!C133</f>
        <v>1858.7362196753043</v>
      </c>
      <c r="C62" s="299">
        <f>+'9.รายได้(แยกกลุ่ม)'!D133</f>
        <v>1343.4144161238762</v>
      </c>
      <c r="D62" s="299">
        <f>+'9.รายได้(แยกกลุ่ม)'!E133</f>
        <v>3101.4727057818286</v>
      </c>
      <c r="E62" s="299">
        <f>+'9.รายได้(แยกกลุ่ม)'!F133</f>
        <v>15792.688417190775</v>
      </c>
      <c r="F62" s="299">
        <f>+'9.รายได้(แยกกลุ่ม)'!G133</f>
        <v>65.009807390994695</v>
      </c>
      <c r="G62" s="299">
        <f>+'9.รายได้(แยกกลุ่ม)'!H133</f>
        <v>269.34652868560573</v>
      </c>
      <c r="H62" s="299">
        <f>+'9.รายได้(แยกกลุ่ม)'!I133</f>
        <v>1220.0706004588801</v>
      </c>
      <c r="I62" s="16" t="str">
        <f>+'9.รายได้(แยกกลุ่ม)'!R133</f>
        <v>วานรนิวาส,รพท.</v>
      </c>
      <c r="J62" s="15">
        <f>+'9.รายได้(แยกกลุ่ม)'!S133</f>
        <v>-8.923447192694639E-2</v>
      </c>
      <c r="K62" s="15">
        <f>+'9.รายได้(แยกกลุ่ม)'!T133</f>
        <v>-0.11472655253868094</v>
      </c>
      <c r="L62" s="15">
        <f>+'9.รายได้(แยกกลุ่ม)'!U133</f>
        <v>-0.29310347169048423</v>
      </c>
      <c r="M62" s="15">
        <f>+'9.รายได้(แยกกลุ่ม)'!V133</f>
        <v>3.7326943635023729E-2</v>
      </c>
      <c r="N62" s="15">
        <f>+'9.รายได้(แยกกลุ่ม)'!W133</f>
        <v>-2.981554062339431E-2</v>
      </c>
      <c r="O62" s="15">
        <f>+'9.รายได้(แยกกลุ่ม)'!X133</f>
        <v>-0.3763126059107465</v>
      </c>
      <c r="P62" s="15">
        <f>+'9.รายได้(แยกกลุ่ม)'!Y133</f>
        <v>-0.31855547808676404</v>
      </c>
    </row>
    <row r="63" spans="1:16">
      <c r="A63" s="299" t="str">
        <f>+'9.รายได้(แยกกลุ่ม)'!B135</f>
        <v>สมเด็จพระยุพราชสว่างแดนดิน,รพท.</v>
      </c>
      <c r="B63" s="299">
        <f>+'9.รายได้(แยกกลุ่ม)'!C135</f>
        <v>1386.9603884738333</v>
      </c>
      <c r="C63" s="299">
        <f>+'9.รายได้(แยกกลุ่ม)'!D135</f>
        <v>1093.1684432787581</v>
      </c>
      <c r="D63" s="299">
        <f>+'9.รายได้(แยกกลุ่ม)'!E135</f>
        <v>2119.0626256192495</v>
      </c>
      <c r="E63" s="299">
        <f>+'9.รายได้(แยกกลุ่ม)'!F135</f>
        <v>11089.643084508798</v>
      </c>
      <c r="F63" s="299">
        <f>+'9.รายได้(แยกกลุ่ม)'!G135</f>
        <v>50.552588263517748</v>
      </c>
      <c r="G63" s="299">
        <f>+'9.รายได้(แยกกลุ่ม)'!H135</f>
        <v>209.43140795138007</v>
      </c>
      <c r="H63" s="299">
        <f>+'9.รายได้(แยกกลุ่ม)'!I135</f>
        <v>1409.8955552906266</v>
      </c>
      <c r="I63" s="16" t="str">
        <f>+'9.รายได้(แยกกลุ่ม)'!R135</f>
        <v>สมเด็จพระยุพราชสว่างแดนดิน,รพท.</v>
      </c>
      <c r="J63" s="15">
        <f>+'9.รายได้(แยกกลุ่ม)'!S135</f>
        <v>-0.32040076625534231</v>
      </c>
      <c r="K63" s="15">
        <f>+'9.รายได้(แยกกลุ่ม)'!T135</f>
        <v>-0.27963182111031243</v>
      </c>
      <c r="L63" s="15">
        <f>+'9.รายได้(แยกกลุ่ม)'!U135</f>
        <v>-0.51701718653587669</v>
      </c>
      <c r="M63" s="15">
        <f>+'9.รายได้(แยกกลุ่ม)'!V135</f>
        <v>-0.27158788529413269</v>
      </c>
      <c r="N63" s="15">
        <f>+'9.รายได้(แยกกลุ่ม)'!W135</f>
        <v>-0.24557020728347859</v>
      </c>
      <c r="O63" s="15">
        <f>+'9.รายได้(แยกกลุ่ม)'!X135</f>
        <v>-0.51504951742628446</v>
      </c>
      <c r="P63" s="15">
        <f>+'9.รายได้(แยกกลุ่ม)'!Y135</f>
        <v>-0.21253278108556639</v>
      </c>
    </row>
    <row r="64" spans="1:16">
      <c r="A64" s="299" t="str">
        <f>+'9.รายได้(แยกกลุ่ม)'!B151</f>
        <v>สกลนคร,รพศ.</v>
      </c>
      <c r="B64" s="299">
        <f>+'9.รายได้(แยกกลุ่ม)'!C151</f>
        <v>3499.9748647208175</v>
      </c>
      <c r="C64" s="299">
        <f>+'9.รายได้(แยกกลุ่ม)'!D151</f>
        <v>4615.6837460902989</v>
      </c>
      <c r="D64" s="299">
        <f>+'9.รายได้(แยกกลุ่ม)'!E151</f>
        <v>10803.624839174268</v>
      </c>
      <c r="E64" s="299">
        <f>+'9.รายได้(แยกกลุ่ม)'!F151</f>
        <v>33437.876016556671</v>
      </c>
      <c r="F64" s="299">
        <f>+'9.รายได้(แยกกลุ่ม)'!G151</f>
        <v>165.86405256805685</v>
      </c>
      <c r="G64" s="299">
        <f>+'9.รายได้(แยกกลุ่ม)'!H151</f>
        <v>707.16287633715353</v>
      </c>
      <c r="H64" s="299">
        <f>+'9.รายได้(แยกกลุ่ม)'!I151</f>
        <v>3903.9420794002554</v>
      </c>
      <c r="I64" s="16" t="str">
        <f>+'9.รายได้(แยกกลุ่ม)'!R151</f>
        <v>สกลนคร,รพศ.</v>
      </c>
      <c r="J64" s="15">
        <f>+'9.รายได้(แยกกลุ่ม)'!S151</f>
        <v>-1.5531136292496077E-2</v>
      </c>
      <c r="K64" s="15">
        <f>+'9.รายได้(แยกกลุ่ม)'!T151</f>
        <v>0.25880181565352239</v>
      </c>
      <c r="L64" s="15">
        <f>+'9.รายได้(แยกกลุ่ม)'!U151</f>
        <v>-5.0930886388909136E-2</v>
      </c>
      <c r="M64" s="15">
        <f>+'9.รายได้(แยกกลุ่ม)'!V151</f>
        <v>5.2005443144035005E-2</v>
      </c>
      <c r="N64" s="15">
        <f>+'9.รายได้(แยกกลุ่ม)'!W151</f>
        <v>0.11328776413025349</v>
      </c>
      <c r="O64" s="15">
        <f>+'9.รายได้(แยกกลุ่ม)'!X151</f>
        <v>-7.3734790631908654E-3</v>
      </c>
      <c r="P64" s="15">
        <f>+'9.รายได้(แยกกลุ่ม)'!Y151</f>
        <v>9.5017864169768929E-2</v>
      </c>
    </row>
    <row r="66" spans="1:16">
      <c r="A66" s="390" t="s">
        <v>47</v>
      </c>
      <c r="B66" s="399" t="s">
        <v>135</v>
      </c>
      <c r="C66" s="400"/>
      <c r="D66" s="400"/>
      <c r="E66" s="400"/>
      <c r="F66" s="400"/>
      <c r="G66" s="400"/>
      <c r="H66" s="401"/>
      <c r="I66" s="390" t="s">
        <v>47</v>
      </c>
      <c r="J66" s="399" t="s">
        <v>4</v>
      </c>
      <c r="K66" s="400"/>
      <c r="L66" s="400"/>
      <c r="M66" s="400"/>
      <c r="N66" s="400"/>
      <c r="O66" s="400"/>
      <c r="P66" s="401"/>
    </row>
    <row r="67" spans="1:16">
      <c r="A67" s="390"/>
      <c r="B67" s="12" t="s">
        <v>137</v>
      </c>
      <c r="C67" s="13" t="s">
        <v>138</v>
      </c>
      <c r="D67" s="12" t="s">
        <v>139</v>
      </c>
      <c r="E67" s="12" t="s">
        <v>140</v>
      </c>
      <c r="F67" s="12" t="s">
        <v>141</v>
      </c>
      <c r="G67" s="12" t="s">
        <v>142</v>
      </c>
      <c r="H67" s="12" t="s">
        <v>143</v>
      </c>
      <c r="I67" s="390"/>
      <c r="J67" s="12" t="s">
        <v>137</v>
      </c>
      <c r="K67" s="13" t="s">
        <v>138</v>
      </c>
      <c r="L67" s="12" t="s">
        <v>139</v>
      </c>
      <c r="M67" s="12" t="s">
        <v>140</v>
      </c>
      <c r="N67" s="12" t="s">
        <v>141</v>
      </c>
      <c r="O67" s="12" t="s">
        <v>142</v>
      </c>
      <c r="P67" s="12" t="s">
        <v>143</v>
      </c>
    </row>
    <row r="68" spans="1:16">
      <c r="A68" s="14" t="str">
        <f>+'9.รายได้(แยกกลุ่ม)'!B9</f>
        <v>โพธิ์ตาก,รพช.</v>
      </c>
      <c r="B68" s="299">
        <f>+'9.รายได้(แยกกลุ่ม)'!C9</f>
        <v>1471.2429138246546</v>
      </c>
      <c r="C68" s="299">
        <f>+'9.รายได้(แยกกลุ่ม)'!D9</f>
        <v>414.89794792879712</v>
      </c>
      <c r="D68" s="299">
        <f>+'9.รายได้(แยกกลุ่ม)'!E9</f>
        <v>1963.9835514018691</v>
      </c>
      <c r="E68" s="299">
        <f>+'9.รายได้(แยกกลุ่ม)'!F9</f>
        <v>4847.594829059829</v>
      </c>
      <c r="F68" s="299">
        <f>+'9.รายได้(แยกกลุ่ม)'!G9</f>
        <v>29.887590282337491</v>
      </c>
      <c r="G68" s="299">
        <f>+'9.รายได้(แยกกลุ่ม)'!H9</f>
        <v>99.719829284307295</v>
      </c>
      <c r="H68" s="299">
        <f>+'9.รายได้(แยกกลุ่ม)'!I9</f>
        <v>1310.0386666112126</v>
      </c>
      <c r="I68" s="16" t="str">
        <f>+'9.รายได้(แยกกลุ่ม)'!R9</f>
        <v>โพธิ์ตาก,รพช.</v>
      </c>
      <c r="J68" s="15">
        <f>+'9.รายได้(แยกกลุ่ม)'!S9</f>
        <v>0.12231897884676216</v>
      </c>
      <c r="K68" s="15">
        <f>+'9.รายได้(แยกกลุ่ม)'!T9</f>
        <v>-0.42862817768798145</v>
      </c>
      <c r="L68" s="15">
        <f>+'9.รายได้(แยกกลุ่ม)'!U9</f>
        <v>-0.18351772000940472</v>
      </c>
      <c r="M68" s="15">
        <f>+'9.รายได้(แยกกลุ่ม)'!V9</f>
        <v>-0.54145429268517953</v>
      </c>
      <c r="N68" s="15">
        <f>+'9.รายได้(แยกกลุ่ม)'!W9</f>
        <v>0.65106406623169777</v>
      </c>
      <c r="O68" s="15">
        <f>+'9.รายได้(แยกกลุ่ม)'!X9</f>
        <v>0.16115592443577664</v>
      </c>
      <c r="P68" s="15">
        <f>+'9.รายได้(แยกกลุ่ม)'!Y9</f>
        <v>-0.30682862760947982</v>
      </c>
    </row>
    <row r="69" spans="1:16">
      <c r="A69" s="299" t="str">
        <f>+'9.รายได้(แยกกลุ่ม)'!B18</f>
        <v>ศรีเชียงใหม่,รพช.</v>
      </c>
      <c r="B69" s="299">
        <f>+'9.รายได้(แยกกลุ่ม)'!C18</f>
        <v>1397.9150832475113</v>
      </c>
      <c r="C69" s="299">
        <f>+'9.รายได้(แยกกลุ่ม)'!D18</f>
        <v>279.61543769309986</v>
      </c>
      <c r="D69" s="299">
        <f>+'9.รายได้(แยกกลุ่ม)'!E18</f>
        <v>1027.7758775811208</v>
      </c>
      <c r="E69" s="299">
        <f>+'9.รายได้(แยกกลุ่ม)'!F18</f>
        <v>3832.8618095801303</v>
      </c>
      <c r="F69" s="299">
        <f>+'9.รายได้(แยกกลุ่ม)'!G18</f>
        <v>34.945395731809782</v>
      </c>
      <c r="G69" s="299">
        <f>+'9.รายได้(แยกกลุ่ม)'!H18</f>
        <v>83.815745252898679</v>
      </c>
      <c r="H69" s="299">
        <f>+'9.รายได้(แยกกลุ่ม)'!I18</f>
        <v>1640.5830604188122</v>
      </c>
      <c r="I69" s="16" t="str">
        <f>+'9.รายได้(แยกกลุ่ม)'!R18</f>
        <v>ศรีเชียงใหม่,รพช.</v>
      </c>
      <c r="J69" s="15">
        <f>+'9.รายได้(แยกกลุ่ม)'!S18</f>
        <v>1.993458432970269E-2</v>
      </c>
      <c r="K69" s="15">
        <f>+'9.รายได้(แยกกลุ่ม)'!T18</f>
        <v>-0.4023082997415689</v>
      </c>
      <c r="L69" s="15">
        <f>+'9.รายได้(แยกกลุ่ม)'!U18</f>
        <v>-0.16466330926368503</v>
      </c>
      <c r="M69" s="15">
        <f>+'9.รายได้(แยกกลุ่ม)'!V18</f>
        <v>0.11172033302441101</v>
      </c>
      <c r="N69" s="15">
        <f>+'9.รายได้(แยกกลุ่ม)'!W18</f>
        <v>0.94719103910800639</v>
      </c>
      <c r="O69" s="15">
        <f>+'9.รายได้(แยกกลุ่ม)'!X18</f>
        <v>0.4459936181189551</v>
      </c>
      <c r="P69" s="15">
        <f>+'9.รายได้(แยกกลุ่ม)'!Y18</f>
        <v>0.41089266257094864</v>
      </c>
    </row>
    <row r="70" spans="1:16">
      <c r="A70" s="299" t="str">
        <f>+'9.รายได้(แยกกลุ่ม)'!B21</f>
        <v>สระใคร,รพช.</v>
      </c>
      <c r="B70" s="299">
        <f>+'9.รายได้(แยกกลุ่ม)'!C21</f>
        <v>1822.2528596093136</v>
      </c>
      <c r="C70" s="299">
        <f>+'9.รายได้(แยกกลุ่ม)'!D21</f>
        <v>393.09033691791632</v>
      </c>
      <c r="D70" s="299">
        <f>+'9.รายได้(แยกกลุ่ม)'!E21</f>
        <v>1166.5802356637864</v>
      </c>
      <c r="E70" s="299">
        <f>+'9.รายได้(แยกกลุ่ม)'!F21</f>
        <v>3843.0349881235147</v>
      </c>
      <c r="F70" s="299">
        <f>+'9.รายได้(แยกกลุ่ม)'!G21</f>
        <v>18.365869704146462</v>
      </c>
      <c r="G70" s="299">
        <f>+'9.รายได้(แยกกลุ่ม)'!H21</f>
        <v>59.142152550655986</v>
      </c>
      <c r="H70" s="299">
        <f>+'9.รายได้(แยกกลุ่ม)'!I21</f>
        <v>1202.4416224348856</v>
      </c>
      <c r="I70" s="16" t="str">
        <f>+'9.รายได้(แยกกลุ่ม)'!R21</f>
        <v>สระใคร,รพช.</v>
      </c>
      <c r="J70" s="15">
        <f>+'9.รายได้(แยกกลุ่ม)'!S21</f>
        <v>0.32953620372387249</v>
      </c>
      <c r="K70" s="15">
        <f>+'9.รายได้(แยกกลุ่ม)'!T21</f>
        <v>-0.15975014195925141</v>
      </c>
      <c r="L70" s="15">
        <f>+'9.รายได้(แยกกลุ่ม)'!U21</f>
        <v>-5.1848467361150889E-2</v>
      </c>
      <c r="M70" s="15">
        <f>+'9.รายได้(แยกกลุ่ม)'!V21</f>
        <v>0.11467106018339696</v>
      </c>
      <c r="N70" s="15">
        <f>+'9.รายได้(แยกกลุ่ม)'!W21</f>
        <v>2.3363912882698304E-2</v>
      </c>
      <c r="O70" s="15">
        <f>+'9.รายได้(แยกกลุ่ม)'!X21</f>
        <v>2.0323507140904987E-2</v>
      </c>
      <c r="P70" s="15">
        <f>+'9.รายได้(แยกกลุ่ม)'!Y21</f>
        <v>3.4093367897018376E-2</v>
      </c>
    </row>
    <row r="71" spans="1:16">
      <c r="A71" s="299" t="str">
        <f>+'9.รายได้(แยกกลุ่ม)'!B23</f>
        <v>เฝ้าไร่,รพช.</v>
      </c>
      <c r="B71" s="299">
        <f>+'9.รายได้(แยกกลุ่ม)'!C23</f>
        <v>1445.4766483456081</v>
      </c>
      <c r="C71" s="299">
        <f>+'9.รายได้(แยกกลุ่ม)'!D23</f>
        <v>176.21469193140598</v>
      </c>
      <c r="D71" s="299">
        <f>+'9.รายได้(แยกกลุ่ม)'!E23</f>
        <v>583.60371887550207</v>
      </c>
      <c r="E71" s="299">
        <f>+'9.รายได้(แยกกลุ่ม)'!F23</f>
        <v>2288.0959177215191</v>
      </c>
      <c r="F71" s="299">
        <f>+'9.รายได้(แยกกลุ่ม)'!G23</f>
        <v>16.919491858727287</v>
      </c>
      <c r="G71" s="299">
        <f>+'9.รายได้(แยกกลุ่ม)'!H23</f>
        <v>39.752379454102098</v>
      </c>
      <c r="H71" s="299">
        <f>+'9.รายได้(แยกกลุ่ม)'!I23</f>
        <v>546.37497609101899</v>
      </c>
      <c r="I71" s="16" t="str">
        <f>+'9.รายได้(แยกกลุ่ม)'!R23</f>
        <v>เฝ้าไร่,รพช.</v>
      </c>
      <c r="J71" s="15">
        <f>+'9.รายได้(แยกกลุ่ม)'!S23</f>
        <v>5.4636037736803783E-2</v>
      </c>
      <c r="K71" s="15">
        <f>+'9.รายได้(แยกกลุ่ม)'!T23</f>
        <v>-0.62333246082572524</v>
      </c>
      <c r="L71" s="15">
        <f>+'9.รายได้(แยกกลุ่ม)'!U23</f>
        <v>-0.52566935081778998</v>
      </c>
      <c r="M71" s="15">
        <f>+'9.รายได้(แยกกลุ่ม)'!V23</f>
        <v>-0.33633851622743116</v>
      </c>
      <c r="N71" s="15">
        <f>+'9.รายได้(แยกกลุ่ม)'!W23</f>
        <v>-5.7229650898320737E-2</v>
      </c>
      <c r="O71" s="15">
        <f>+'9.รายได้(แยกกลุ่ม)'!X23</f>
        <v>-0.31418987181663505</v>
      </c>
      <c r="P71" s="15">
        <f>+'9.รายได้(แยกกลุ่ม)'!Y23</f>
        <v>-0.53012044109342138</v>
      </c>
    </row>
    <row r="72" spans="1:16">
      <c r="A72" s="299" t="str">
        <f>+'9.รายได้(แยกกลุ่ม)'!B24</f>
        <v>รัตนวาปี,รพช.</v>
      </c>
      <c r="B72" s="299">
        <f>+'9.รายได้(แยกกลุ่ม)'!C24</f>
        <v>1165.6325370749835</v>
      </c>
      <c r="C72" s="299">
        <f>+'9.รายได้(แยกกลุ่ม)'!D24</f>
        <v>312.25856909665544</v>
      </c>
      <c r="D72" s="299">
        <f>+'9.รายได้(แยกกลุ่ม)'!E24</f>
        <v>438.07053503787881</v>
      </c>
      <c r="E72" s="299">
        <f>+'9.รายได้(แยกกลุ่ม)'!F24</f>
        <v>2664.6868562499999</v>
      </c>
      <c r="F72" s="299">
        <f>+'9.รายได้(แยกกลุ่ม)'!G24</f>
        <v>17.571816647325669</v>
      </c>
      <c r="G72" s="299">
        <f>+'9.รายได้(แยกกลุ่ม)'!H24</f>
        <v>55.378257200126598</v>
      </c>
      <c r="H72" s="299">
        <f>+'9.รายได้(แยกกลุ่ม)'!I24</f>
        <v>625.2098398916404</v>
      </c>
      <c r="I72" s="16" t="str">
        <f>+'9.รายได้(แยกกลุ่ม)'!R24</f>
        <v>รัตนวาปี,รพช.</v>
      </c>
      <c r="J72" s="15">
        <f>+'9.รายได้(แยกกลุ่ม)'!S24</f>
        <v>-0.14954137670445905</v>
      </c>
      <c r="K72" s="15">
        <f>+'9.รายได้(แยกกลุ่ม)'!T24</f>
        <v>-0.33253200673243655</v>
      </c>
      <c r="L72" s="15">
        <f>+'9.รายได้(แยกกลุ่ม)'!U24</f>
        <v>-0.64395312340968436</v>
      </c>
      <c r="M72" s="15">
        <f>+'9.รายได้(แยกกลุ่ม)'!V24</f>
        <v>-0.22710843583465004</v>
      </c>
      <c r="N72" s="15">
        <f>+'9.รายได้(แยกกลุ่ม)'!W24</f>
        <v>-2.0881486673911463E-2</v>
      </c>
      <c r="O72" s="15">
        <f>+'9.รายได้(แยกกลุ่ม)'!X24</f>
        <v>-4.4611412183753502E-2</v>
      </c>
      <c r="P72" s="15">
        <f>+'9.รายได้(แยกกลุ่ม)'!Y24</f>
        <v>-0.46232287961995211</v>
      </c>
    </row>
    <row r="73" spans="1:16">
      <c r="A73" s="299" t="str">
        <f>+'9.รายได้(แยกกลุ่ม)'!B52</f>
        <v>สังคม,รพช.</v>
      </c>
      <c r="B73" s="299">
        <f>+'9.รายได้(แยกกลุ่ม)'!C52</f>
        <v>1528.7851671951569</v>
      </c>
      <c r="C73" s="299">
        <f>+'9.รายได้(แยกกลุ่ม)'!D52</f>
        <v>1102.2317800518883</v>
      </c>
      <c r="D73" s="299">
        <f>+'9.รายได้(แยกกลุ่ม)'!E52</f>
        <v>1628.6823268921098</v>
      </c>
      <c r="E73" s="299">
        <f>+'9.รายได้(แยกกลุ่ม)'!F52</f>
        <v>6825.6887348912169</v>
      </c>
      <c r="F73" s="299">
        <f>+'9.รายได้(แยกกลุ่ม)'!G52</f>
        <v>19.959992977802052</v>
      </c>
      <c r="G73" s="299">
        <f>+'9.รายได้(แยกกลุ่ม)'!H52</f>
        <v>106.29081652557251</v>
      </c>
      <c r="H73" s="299">
        <f>+'9.รายได้(แยกกลุ่ม)'!I52</f>
        <v>1526.1738166618622</v>
      </c>
      <c r="I73" s="16" t="str">
        <f>+'9.รายได้(แยกกลุ่ม)'!R52</f>
        <v>สังคม,รพช.</v>
      </c>
      <c r="J73" s="15">
        <f>+'9.รายได้(แยกกลุ่ม)'!S52</f>
        <v>0.20311430385354343</v>
      </c>
      <c r="K73" s="15">
        <f>+'9.รายได้(แยกกลุ่ม)'!T52</f>
        <v>1.8129978207199378</v>
      </c>
      <c r="L73" s="15">
        <f>+'9.รายได้(แยกกลุ่ม)'!U52</f>
        <v>0.49937712751758623</v>
      </c>
      <c r="M73" s="15">
        <f>+'9.รายได้(แยกกลุ่ม)'!V52</f>
        <v>0.62421357760038365</v>
      </c>
      <c r="N73" s="15">
        <f>+'9.รายได้(แยกกลุ่ม)'!W52</f>
        <v>0.82086010628761041</v>
      </c>
      <c r="O73" s="15">
        <f>+'9.รายได้(แยกกลุ่ม)'!X52</f>
        <v>8.9541367638109881E-2</v>
      </c>
      <c r="P73" s="15">
        <f>+'9.รายได้(แยกกลุ่ม)'!Y52</f>
        <v>0.23393376463762397</v>
      </c>
    </row>
    <row r="74" spans="1:16">
      <c r="A74" s="299" t="str">
        <f>+'9.รายได้(แยกกลุ่ม)'!B123</f>
        <v>โพนพิสัย,รพช.</v>
      </c>
      <c r="B74" s="299">
        <f>+'9.รายได้(แยกกลุ่ม)'!C123</f>
        <v>1159.7233947884285</v>
      </c>
      <c r="C74" s="299">
        <f>+'9.รายได้(แยกกลุ่ม)'!D123</f>
        <v>468.65538698120861</v>
      </c>
      <c r="D74" s="299">
        <f>+'9.รายได้(แยกกลุ่ม)'!E123</f>
        <v>502.9973171717171</v>
      </c>
      <c r="E74" s="299">
        <f>+'9.รายได้(แยกกลุ่ม)'!F123</f>
        <v>6689.7913491436102</v>
      </c>
      <c r="F74" s="299">
        <f>+'9.รายได้(แยกกลุ่ม)'!G123</f>
        <v>16.726356957252765</v>
      </c>
      <c r="G74" s="299">
        <f>+'9.รายได้(แยกกลุ่ม)'!H123</f>
        <v>133.8345266214908</v>
      </c>
      <c r="H74" s="299">
        <f>+'9.รายได้(แยกกลุ่ม)'!I123</f>
        <v>1485.1734066175477</v>
      </c>
      <c r="I74" s="16" t="str">
        <f>+'9.รายได้(แยกกลุ่ม)'!R123</f>
        <v>โพนพิสัย,รพช.</v>
      </c>
      <c r="J74" s="15">
        <f>+'9.รายได้(แยกกลุ่ม)'!S123</f>
        <v>0.54118579130273825</v>
      </c>
      <c r="K74" s="15">
        <f>+'9.รายได้(แยกกลุ่ม)'!T123</f>
        <v>6.7163348320195444E-3</v>
      </c>
      <c r="L74" s="15">
        <f>+'9.รายได้(แยกกลุ่ม)'!U123</f>
        <v>-0.65049601329031392</v>
      </c>
      <c r="M74" s="15">
        <f>+'9.รายได้(แยกกลุ่ม)'!V123</f>
        <v>-0.1110584394053777</v>
      </c>
      <c r="N74" s="15">
        <f>+'9.รายได้(แยกกลุ่ม)'!W123</f>
        <v>-0.32493407276971675</v>
      </c>
      <c r="O74" s="15">
        <f>+'9.รายได้(แยกกลุ่ม)'!X123</f>
        <v>5.1756041443257288E-3</v>
      </c>
      <c r="P74" s="15">
        <f>+'9.รายได้(แยกกลุ่ม)'!Y123</f>
        <v>0.37422657577429702</v>
      </c>
    </row>
    <row r="75" spans="1:16">
      <c r="A75" s="299" t="str">
        <f>+'9.รายได้(แยกกลุ่ม)'!B134</f>
        <v>สมเด็จพระยุพราชท่าบ่อ,รพท.</v>
      </c>
      <c r="B75" s="299">
        <f>+'9.รายได้(แยกกลุ่ม)'!C134</f>
        <v>2654.7045992251255</v>
      </c>
      <c r="C75" s="299">
        <f>+'9.รายได้(แยกกลุ่ม)'!D134</f>
        <v>1718.0434656546729</v>
      </c>
      <c r="D75" s="299">
        <f>+'9.รายได้(แยกกลุ่ม)'!E134</f>
        <v>9672.6832130872499</v>
      </c>
      <c r="E75" s="299">
        <f>+'9.รายได้(แยกกลุ่ม)'!F134</f>
        <v>21397.421643694717</v>
      </c>
      <c r="F75" s="299">
        <f>+'9.รายได้(แยกกลุ่ม)'!G134</f>
        <v>48.781073993245634</v>
      </c>
      <c r="G75" s="299">
        <f>+'9.รายได้(แยกกลุ่ม)'!H134</f>
        <v>1112.7907882127749</v>
      </c>
      <c r="H75" s="299">
        <f>+'9.รายได้(แยกกลุ่ม)'!I134</f>
        <v>2539.7527079297533</v>
      </c>
      <c r="I75" s="16" t="str">
        <f>+'9.รายได้(แยกกลุ่ม)'!R134</f>
        <v>สมเด็จพระยุพราชท่าบ่อ,รพท.</v>
      </c>
      <c r="J75" s="15">
        <f>+'9.รายได้(แยกกลุ่ม)'!S134</f>
        <v>0.30078351656244934</v>
      </c>
      <c r="K75" s="15">
        <f>+'9.รายได้(แยกกลุ่ม)'!T134</f>
        <v>0.13214376998933358</v>
      </c>
      <c r="L75" s="15">
        <f>+'9.รายได้(แยกกลุ่ม)'!U134</f>
        <v>1.2046256186689446</v>
      </c>
      <c r="M75" s="15">
        <f>+'9.รายได้(แยกกลุ่ม)'!V134</f>
        <v>0.40546824004725246</v>
      </c>
      <c r="N75" s="15">
        <f>+'9.รายได้(แยกกลุ่ม)'!W134</f>
        <v>-0.27200768931207436</v>
      </c>
      <c r="O75" s="15">
        <f>+'9.รายได้(แยกกลุ่ม)'!X134</f>
        <v>1.5767311361085388</v>
      </c>
      <c r="P75" s="15">
        <f>+'9.รายได้(แยกกลุ่ม)'!Y134</f>
        <v>0.41852493550955516</v>
      </c>
    </row>
    <row r="76" spans="1:16">
      <c r="A76" s="299" t="str">
        <f>+'9.รายได้(แยกกลุ่ม)'!B143</f>
        <v>หนองคาย,รพท.</v>
      </c>
      <c r="B76" s="299">
        <f>+'9.รายได้(แยกกลุ่ม)'!C143</f>
        <v>1911.1398578705532</v>
      </c>
      <c r="C76" s="299">
        <f>+'9.รายได้(แยกกลุ่ม)'!D143</f>
        <v>1708.4009247319486</v>
      </c>
      <c r="D76" s="299">
        <f>+'9.รายได้(แยกกลุ่ม)'!E143</f>
        <v>7235.8695867005317</v>
      </c>
      <c r="E76" s="299">
        <f>+'9.รายได้(แยกกลุ่ม)'!F143</f>
        <v>20204.833458633999</v>
      </c>
      <c r="F76" s="299">
        <f>+'9.รายได้(แยกกลุ่ม)'!G143</f>
        <v>139.26859467297464</v>
      </c>
      <c r="G76" s="299">
        <f>+'9.รายได้(แยกกลุ่ม)'!H143</f>
        <v>861.90142116376649</v>
      </c>
      <c r="H76" s="299">
        <f>+'9.รายได้(แยกกลุ่ม)'!I143</f>
        <v>2801.1210066612048</v>
      </c>
      <c r="I76" s="16" t="str">
        <f>+'9.รายได้(แยกกลุ่ม)'!R143</f>
        <v>หนองคาย,รพท.</v>
      </c>
      <c r="J76" s="15">
        <f>+'9.รายได้(แยกกลุ่ม)'!S143</f>
        <v>-0.10292588284855539</v>
      </c>
      <c r="K76" s="15">
        <f>+'9.รายได้(แยกกลุ่ม)'!T143</f>
        <v>-0.12976427732921145</v>
      </c>
      <c r="L76" s="15">
        <f>+'9.รายได้(แยกกลุ่ม)'!U143</f>
        <v>2.7962195720685123E-3</v>
      </c>
      <c r="M76" s="15">
        <f>+'9.รายได้(แยกกลุ่ม)'!V143</f>
        <v>0.16210379234500177</v>
      </c>
      <c r="N76" s="15">
        <f>+'9.รายได้(แยกกลุ่ม)'!W143</f>
        <v>-1.2920403995739555E-2</v>
      </c>
      <c r="O76" s="15">
        <f>+'9.รายได้(แยกกลุ่ม)'!X143</f>
        <v>0.36487310269998752</v>
      </c>
      <c r="P76" s="15">
        <f>+'9.รายได้(แยกกลุ่ม)'!Y143</f>
        <v>-5.9801571633084284E-2</v>
      </c>
    </row>
    <row r="78" spans="1:16">
      <c r="A78" s="390" t="s">
        <v>88</v>
      </c>
      <c r="B78" s="399" t="s">
        <v>135</v>
      </c>
      <c r="C78" s="400"/>
      <c r="D78" s="400"/>
      <c r="E78" s="400"/>
      <c r="F78" s="400"/>
      <c r="G78" s="400"/>
      <c r="H78" s="401"/>
      <c r="I78" s="390" t="s">
        <v>88</v>
      </c>
      <c r="J78" s="399" t="s">
        <v>4</v>
      </c>
      <c r="K78" s="400"/>
      <c r="L78" s="400"/>
      <c r="M78" s="400"/>
      <c r="N78" s="400"/>
      <c r="O78" s="400"/>
      <c r="P78" s="401"/>
    </row>
    <row r="79" spans="1:16">
      <c r="A79" s="390"/>
      <c r="B79" s="12" t="s">
        <v>137</v>
      </c>
      <c r="C79" s="13" t="s">
        <v>138</v>
      </c>
      <c r="D79" s="12" t="s">
        <v>139</v>
      </c>
      <c r="E79" s="12" t="s">
        <v>140</v>
      </c>
      <c r="F79" s="12" t="s">
        <v>141</v>
      </c>
      <c r="G79" s="12" t="s">
        <v>142</v>
      </c>
      <c r="H79" s="12" t="s">
        <v>143</v>
      </c>
      <c r="I79" s="390"/>
      <c r="J79" s="12" t="s">
        <v>137</v>
      </c>
      <c r="K79" s="13" t="s">
        <v>138</v>
      </c>
      <c r="L79" s="12" t="s">
        <v>139</v>
      </c>
      <c r="M79" s="12" t="s">
        <v>140</v>
      </c>
      <c r="N79" s="12" t="s">
        <v>141</v>
      </c>
      <c r="O79" s="12" t="s">
        <v>142</v>
      </c>
      <c r="P79" s="12" t="s">
        <v>143</v>
      </c>
    </row>
    <row r="80" spans="1:16">
      <c r="A80" s="299" t="str">
        <f>+'9.รายได้(แยกกลุ่ม)'!B60</f>
        <v>นาวัง เฉลิมพระเกียรติ 80 พรรษา,รพช.</v>
      </c>
      <c r="B80" s="299">
        <f>+'9.รายได้(แยกกลุ่ม)'!C60</f>
        <v>1360.5170240456557</v>
      </c>
      <c r="C80" s="299">
        <f>+'9.รายได้(แยกกลุ่ม)'!D60</f>
        <v>456.20379928315407</v>
      </c>
      <c r="D80" s="299">
        <f>+'9.รายได้(แยกกลุ่ม)'!E60</f>
        <v>902.86717171717169</v>
      </c>
      <c r="E80" s="299">
        <f>+'9.รายได้(แยกกลุ่ม)'!F60</f>
        <v>6004.5618061674013</v>
      </c>
      <c r="F80" s="299">
        <f>+'9.รายได้(แยกกลุ่ม)'!G60</f>
        <v>7.0392504771890207</v>
      </c>
      <c r="G80" s="299">
        <f>+'9.รายได้(แยกกลุ่ม)'!H60</f>
        <v>81.013345699922041</v>
      </c>
      <c r="H80" s="299">
        <f>+'9.รายได้(แยกกลุ่ม)'!I60</f>
        <v>1002.6356484671329</v>
      </c>
      <c r="I80" s="16" t="str">
        <f>+'9.รายได้(แยกกลุ่ม)'!R60</f>
        <v>นาวัง เฉลิมพระเกียรติ 80 พรรษา,รพช.</v>
      </c>
      <c r="J80" s="15">
        <f>+'9.รายได้(แยกกลุ่ม)'!S60</f>
        <v>7.0691636332857508E-2</v>
      </c>
      <c r="K80" s="15">
        <f>+'9.รายได้(แยกกลุ่ม)'!T60</f>
        <v>0.16427444428000076</v>
      </c>
      <c r="L80" s="15">
        <f>+'9.รายได้(แยกกลุ่ม)'!U60</f>
        <v>-0.16881373113291173</v>
      </c>
      <c r="M80" s="15">
        <f>+'9.รายได้(แยกกลุ่ม)'!V60</f>
        <v>0.42882149947220066</v>
      </c>
      <c r="N80" s="15">
        <f>+'9.รายได้(แยกกลุ่ม)'!W60</f>
        <v>-0.35784093780322834</v>
      </c>
      <c r="O80" s="15">
        <f>+'9.รายได้(แยกกลุ่ม)'!X60</f>
        <v>-0.16956709567099998</v>
      </c>
      <c r="P80" s="15">
        <f>+'9.รายได้(แยกกลุ่ม)'!Y60</f>
        <v>-0.18935447144612855</v>
      </c>
    </row>
    <row r="81" spans="1:16">
      <c r="A81" s="299" t="str">
        <f>+'9.รายได้(แยกกลุ่ม)'!B77</f>
        <v>โนนสัง,รพช.</v>
      </c>
      <c r="B81" s="299">
        <f>+'9.รายได้(แยกกลุ่ม)'!C77</f>
        <v>1024.2813742802305</v>
      </c>
      <c r="C81" s="299">
        <f>+'9.รายได้(แยกกลุ่ม)'!D77</f>
        <v>376.30633034762207</v>
      </c>
      <c r="D81" s="299">
        <f>+'9.รายได้(แยกกลุ่ม)'!E77</f>
        <v>620.70245409429276</v>
      </c>
      <c r="E81" s="299">
        <f>+'9.รายได้(แยกกลุ่ม)'!F77</f>
        <v>2162.1889198408185</v>
      </c>
      <c r="F81" s="299">
        <f>+'9.รายได้(แยกกลุ่ม)'!G77</f>
        <v>3.4026875846362183</v>
      </c>
      <c r="G81" s="299">
        <f>+'9.รายได้(แยกกลุ่ม)'!H77</f>
        <v>36.105975624769172</v>
      </c>
      <c r="H81" s="299">
        <f>+'9.รายได้(แยกกลุ่ม)'!I77</f>
        <v>973.62304841117509</v>
      </c>
      <c r="I81" s="16" t="str">
        <f>+'9.รายได้(แยกกลุ่ม)'!R77</f>
        <v>โนนสัง,รพช.</v>
      </c>
      <c r="J81" s="15">
        <f>+'9.รายได้(แยกกลุ่ม)'!S77</f>
        <v>-8.0382710938881885E-2</v>
      </c>
      <c r="K81" s="15">
        <f>+'9.รายได้(แยกกลุ่ม)'!T77</f>
        <v>7.1066509755069755E-3</v>
      </c>
      <c r="L81" s="15">
        <f>+'9.รายได้(แยกกลุ่ม)'!U77</f>
        <v>-0.38927786769063671</v>
      </c>
      <c r="M81" s="15">
        <f>+'9.รายได้(แยกกลุ่ม)'!V77</f>
        <v>-0.1874542402362428</v>
      </c>
      <c r="N81" s="15">
        <f>+'9.รายได้(แยกกลุ่ม)'!W77</f>
        <v>-0.62717650432635674</v>
      </c>
      <c r="O81" s="15">
        <f>+'9.รายได้(แยกกลุ่ม)'!X77</f>
        <v>-0.41757896363351038</v>
      </c>
      <c r="P81" s="15">
        <f>+'9.รายได้(แยกกลุ่ม)'!Y77</f>
        <v>-6.1754388879006498E-3</v>
      </c>
    </row>
    <row r="82" spans="1:16">
      <c r="A82" s="299" t="str">
        <f>+'9.รายได้(แยกกลุ่ม)'!B78</f>
        <v>สุวรรณคูหา,รพช.</v>
      </c>
      <c r="B82" s="299">
        <f>+'9.รายได้(แยกกลุ่ม)'!C78</f>
        <v>878.61649185508475</v>
      </c>
      <c r="C82" s="299">
        <f>+'9.รายได้(แยกกลุ่ม)'!D78</f>
        <v>337.92039539520709</v>
      </c>
      <c r="D82" s="299">
        <f>+'9.รายได้(แยกกลุ่ม)'!E78</f>
        <v>427.77924710424719</v>
      </c>
      <c r="E82" s="299">
        <f>+'9.รายได้(แยกกลุ่ม)'!F78</f>
        <v>2137.8239252696453</v>
      </c>
      <c r="F82" s="299">
        <f>+'9.รายได้(แยกกลุ่ม)'!G78</f>
        <v>8.5799164973049393</v>
      </c>
      <c r="G82" s="299">
        <f>+'9.รายได้(แยกกลุ่ม)'!H78</f>
        <v>30.823442461194077</v>
      </c>
      <c r="H82" s="299">
        <f>+'9.รายได้(แยกกลุ่ม)'!I78</f>
        <v>855.00057014408787</v>
      </c>
      <c r="I82" s="16" t="str">
        <f>+'9.รายได้(แยกกลุ่ม)'!R78</f>
        <v>สุวรรณคูหา,รพช.</v>
      </c>
      <c r="J82" s="15">
        <f>+'9.รายได้(แยกกลุ่ม)'!S78</f>
        <v>-0.21116312699531048</v>
      </c>
      <c r="K82" s="15">
        <f>+'9.รายได้(แยกกลุ่ม)'!T78</f>
        <v>-9.5625424668233483E-2</v>
      </c>
      <c r="L82" s="15">
        <f>+'9.รายได้(แยกกลุ่ม)'!U78</f>
        <v>-0.57909904781927612</v>
      </c>
      <c r="M82" s="15">
        <f>+'9.รายได้(แยกกลุ่ม)'!V78</f>
        <v>-0.19661055069727837</v>
      </c>
      <c r="N82" s="15">
        <f>+'9.รายได้(แยกกลุ่ม)'!W78</f>
        <v>-5.9921200066572915E-2</v>
      </c>
      <c r="O82" s="15">
        <f>+'9.รายได้(แยกกลุ่ม)'!X78</f>
        <v>-0.50279085409020052</v>
      </c>
      <c r="P82" s="15">
        <f>+'9.รายได้(แยกกลุ่ม)'!Y78</f>
        <v>-0.12725919157247234</v>
      </c>
    </row>
    <row r="83" spans="1:16">
      <c r="A83" s="299" t="str">
        <f>+'9.รายได้(แยกกลุ่ม)'!B98</f>
        <v>นากลาง,รพช.</v>
      </c>
      <c r="B83" s="299">
        <f>+'9.รายได้(แยกกลุ่ม)'!C98</f>
        <v>929.46128189181377</v>
      </c>
      <c r="C83" s="299">
        <f>+'9.รายได้(แยกกลุ่ม)'!D98</f>
        <v>230.75397136245297</v>
      </c>
      <c r="D83" s="299">
        <f>+'9.รายได้(แยกกลุ่ม)'!E98</f>
        <v>303.00638439685304</v>
      </c>
      <c r="E83" s="299">
        <f>+'9.รายได้(แยกกลุ่ม)'!F98</f>
        <v>2092.040988405246</v>
      </c>
      <c r="F83" s="299">
        <f>+'9.รายได้(แยกกลุ่ม)'!G98</f>
        <v>1.9663011204785332</v>
      </c>
      <c r="G83" s="299">
        <f>+'9.รายได้(แยกกลุ่ม)'!H98</f>
        <v>56.314478988318413</v>
      </c>
      <c r="H83" s="299">
        <f>+'9.รายได้(แยกกลุ่ม)'!I98</f>
        <v>856.42170378941285</v>
      </c>
      <c r="I83" s="16" t="str">
        <f>+'9.รายได้(แยกกลุ่ม)'!R98</f>
        <v>นากลาง,รพช.</v>
      </c>
      <c r="J83" s="15">
        <f>+'9.รายได้(แยกกลุ่ม)'!S98</f>
        <v>-0.22232411905552787</v>
      </c>
      <c r="K83" s="15">
        <f>+'9.รายได้(แยกกลุ่ม)'!T98</f>
        <v>-0.59458115522152299</v>
      </c>
      <c r="L83" s="15">
        <f>+'9.รายได้(แยกกลุ่ม)'!U98</f>
        <v>-0.82107821783902435</v>
      </c>
      <c r="M83" s="15">
        <f>+'9.รายได้(แยกกลุ่ม)'!V98</f>
        <v>-0.56585552742177991</v>
      </c>
      <c r="N83" s="15">
        <f>+'9.รายได้(แยกกลุ่ม)'!W98</f>
        <v>-0.85675909465262068</v>
      </c>
      <c r="O83" s="15">
        <f>+'9.รายได้(แยกกลุ่ม)'!X98</f>
        <v>-0.53972578590047171</v>
      </c>
      <c r="P83" s="15">
        <f>+'9.รายได้(แยกกลุ่ม)'!Y98</f>
        <v>-0.16888178369038781</v>
      </c>
    </row>
    <row r="84" spans="1:16">
      <c r="A84" s="299" t="str">
        <f>+'9.รายได้(แยกกลุ่ม)'!B109</f>
        <v>ศรีบุญเรือง,รพช.</v>
      </c>
      <c r="B84" s="299">
        <f>+'9.รายได้(แยกกลุ่ม)'!C109</f>
        <v>1010.4409474951771</v>
      </c>
      <c r="C84" s="299">
        <f>+'9.รายได้(แยกกลุ่ม)'!D109</f>
        <v>246.49994015949275</v>
      </c>
      <c r="D84" s="299">
        <f>+'9.รายได้(แยกกลุ่ม)'!E109</f>
        <v>638.95998191272895</v>
      </c>
      <c r="E84" s="299">
        <f>+'9.รายได้(แยกกลุ่ม)'!F109</f>
        <v>3259.1232207207208</v>
      </c>
      <c r="F84" s="299">
        <f>+'9.รายได้(แยกกลุ่ม)'!G109</f>
        <v>12.012844204555851</v>
      </c>
      <c r="G84" s="299">
        <f>+'9.รายได้(แยกกลุ่ม)'!H109</f>
        <v>55.955309669746597</v>
      </c>
      <c r="H84" s="299">
        <f>+'9.รายได้(แยกกลุ่ม)'!I109</f>
        <v>788.82277785286851</v>
      </c>
      <c r="I84" s="16" t="str">
        <f>+'9.รายได้(แยกกลุ่ม)'!R109</f>
        <v>ศรีบุญเรือง,รพช.</v>
      </c>
      <c r="J84" s="15">
        <f>+'9.รายได้(แยกกลุ่ม)'!S109</f>
        <v>-0.1209313227600613</v>
      </c>
      <c r="K84" s="15">
        <f>+'9.รายได้(แยกกลุ่ม)'!T109</f>
        <v>-0.53860982057281659</v>
      </c>
      <c r="L84" s="15">
        <f>+'9.รายได้(แยกกลุ่ม)'!U109</f>
        <v>-0.67522938069913008</v>
      </c>
      <c r="M84" s="15">
        <f>+'9.รายได้(แยกกลุ่ม)'!V109</f>
        <v>-0.50686178807103988</v>
      </c>
      <c r="N84" s="15">
        <f>+'9.รายได้(แยกกลุ่ม)'!W109</f>
        <v>-0.22631130685017681</v>
      </c>
      <c r="O84" s="15">
        <f>+'9.รายได้(แยกกลุ่ม)'!X109</f>
        <v>-0.48593909906738375</v>
      </c>
      <c r="P84" s="15">
        <f>+'9.รายได้(แยกกลุ่ม)'!Y109</f>
        <v>-0.34858639860644636</v>
      </c>
    </row>
    <row r="85" spans="1:16">
      <c r="A85" s="299" t="str">
        <f>+'9.รายได้(แยกกลุ่ม)'!B141</f>
        <v>หนองบัวลำภู,รพท.</v>
      </c>
      <c r="B85" s="299">
        <f>+'9.รายได้(แยกกลุ่ม)'!C141</f>
        <v>1796.9902738736964</v>
      </c>
      <c r="C85" s="299">
        <f>+'9.รายได้(แยกกลุ่ม)'!D141</f>
        <v>1845.3924163987933</v>
      </c>
      <c r="D85" s="299">
        <f>+'9.รายได้(แยกกลุ่ม)'!E141</f>
        <v>4284.2658745089939</v>
      </c>
      <c r="E85" s="299">
        <f>+'9.รายได้(แยกกลุ่ม)'!F141</f>
        <v>18672.214245866042</v>
      </c>
      <c r="F85" s="299">
        <f>+'9.รายได้(แยกกลุ่ม)'!G141</f>
        <v>82.454709786959995</v>
      </c>
      <c r="G85" s="299">
        <f>+'9.รายได้(แยกกลุ่ม)'!H141</f>
        <v>342.01623414641284</v>
      </c>
      <c r="H85" s="299">
        <f>+'9.รายได้(แยกกลุ่ม)'!I141</f>
        <v>2367.4166673260474</v>
      </c>
      <c r="I85" s="16" t="str">
        <f>+'9.รายได้(แยกกลุ่ม)'!R141</f>
        <v>หนองบัวลำภู,รพท.</v>
      </c>
      <c r="J85" s="15">
        <f>+'9.รายได้(แยกกลุ่ม)'!S141</f>
        <v>-0.15650680570225106</v>
      </c>
      <c r="K85" s="15">
        <f>+'9.รายได้(แยกกลุ่ม)'!T141</f>
        <v>-5.9982712577863077E-2</v>
      </c>
      <c r="L85" s="15">
        <f>+'9.รายได้(แยกกลุ่ม)'!U141</f>
        <v>-0.40625717875074685</v>
      </c>
      <c r="M85" s="15">
        <f>+'9.รายได้(แยกกลุ่ม)'!V141</f>
        <v>7.3953469155014565E-2</v>
      </c>
      <c r="N85" s="15">
        <f>+'9.รายได้(แยกกลุ่ม)'!W141</f>
        <v>-0.41559429233649914</v>
      </c>
      <c r="O85" s="15">
        <f>+'9.รายได้(แยกกลุ่ม)'!X141</f>
        <v>-0.45839657852880672</v>
      </c>
      <c r="P85" s="15">
        <f>+'9.รายได้(แยกกลุ่ม)'!Y141</f>
        <v>-0.20537476795310527</v>
      </c>
    </row>
    <row r="87" spans="1:16">
      <c r="A87" s="390" t="s">
        <v>45</v>
      </c>
      <c r="B87" s="399" t="s">
        <v>135</v>
      </c>
      <c r="C87" s="400"/>
      <c r="D87" s="400"/>
      <c r="E87" s="400"/>
      <c r="F87" s="400"/>
      <c r="G87" s="400"/>
      <c r="H87" s="401"/>
      <c r="I87" s="390" t="s">
        <v>45</v>
      </c>
      <c r="J87" s="399" t="s">
        <v>4</v>
      </c>
      <c r="K87" s="400"/>
      <c r="L87" s="400"/>
      <c r="M87" s="400"/>
      <c r="N87" s="400"/>
      <c r="O87" s="400"/>
      <c r="P87" s="401"/>
    </row>
    <row r="88" spans="1:16">
      <c r="A88" s="390"/>
      <c r="B88" s="12" t="s">
        <v>137</v>
      </c>
      <c r="C88" s="13" t="s">
        <v>138</v>
      </c>
      <c r="D88" s="12" t="s">
        <v>139</v>
      </c>
      <c r="E88" s="12" t="s">
        <v>140</v>
      </c>
      <c r="F88" s="12" t="s">
        <v>141</v>
      </c>
      <c r="G88" s="12" t="s">
        <v>142</v>
      </c>
      <c r="H88" s="12" t="s">
        <v>143</v>
      </c>
      <c r="I88" s="390"/>
      <c r="J88" s="12" t="s">
        <v>137</v>
      </c>
      <c r="K88" s="13" t="s">
        <v>138</v>
      </c>
      <c r="L88" s="12" t="s">
        <v>139</v>
      </c>
      <c r="M88" s="12" t="s">
        <v>140</v>
      </c>
      <c r="N88" s="12" t="s">
        <v>141</v>
      </c>
      <c r="O88" s="12" t="s">
        <v>142</v>
      </c>
      <c r="P88" s="12" t="s">
        <v>143</v>
      </c>
    </row>
    <row r="89" spans="1:16">
      <c r="A89" s="299" t="str">
        <f>+'9.รายได้(แยกกลุ่ม)'!B4</f>
        <v>ห้วยเกิ้ง,รพช.</v>
      </c>
      <c r="B89" s="299">
        <f>+'9.รายได้(แยกกลุ่ม)'!C4</f>
        <v>2216.670206743785</v>
      </c>
      <c r="C89" s="299">
        <f>+'9.รายได้(แยกกลุ่ม)'!D4</f>
        <v>814.21476495200591</v>
      </c>
      <c r="D89" s="299">
        <f>+'9.รายได้(แยกกลุ่ม)'!E4</f>
        <v>5563.0733944954127</v>
      </c>
      <c r="E89" s="299">
        <f>+'9.รายได้(แยกกลุ่ม)'!F4</f>
        <v>43657.675307262572</v>
      </c>
      <c r="F89" s="299">
        <f>+'9.รายได้(แยกกลุ่ม)'!G4</f>
        <v>22.542140790742526</v>
      </c>
      <c r="G89" s="299">
        <f>+'9.รายได้(แยกกลุ่ม)'!H4</f>
        <v>110.51475409836065</v>
      </c>
      <c r="H89" s="299">
        <f>+'9.รายได้(แยกกลุ่ม)'!I4</f>
        <v>3485.1190819591434</v>
      </c>
      <c r="I89" s="16" t="str">
        <f>+'9.รายได้(แยกกลุ่ม)'!R4</f>
        <v>ห้วยเกิ้ง,รพช.</v>
      </c>
      <c r="J89" s="15">
        <f>+'9.รายได้(แยกกลุ่ม)'!S4</f>
        <v>0.6909587257792752</v>
      </c>
      <c r="K89" s="15">
        <f>+'9.รายได้(แยกกลุ่ม)'!T4</f>
        <v>0.12128627371234497</v>
      </c>
      <c r="L89" s="15">
        <f>+'9.รายได้(แยกกลุ่ม)'!U4</f>
        <v>1.3127234673887669</v>
      </c>
      <c r="M89" s="15">
        <f>+'9.รายได้(แยกกลุ่ม)'!V4</f>
        <v>3.1296849900659094</v>
      </c>
      <c r="N89" s="15">
        <f>+'9.รายได้(แยกกลุ่ม)'!W4</f>
        <v>0.24528335285449893</v>
      </c>
      <c r="O89" s="15">
        <f>+'9.รายได้(แยกกลุ่ม)'!X4</f>
        <v>0.28685400265791194</v>
      </c>
      <c r="P89" s="15">
        <f>+'9.รายได้(แยกกลุ่ม)'!Y4</f>
        <v>0.84405608670706112</v>
      </c>
    </row>
    <row r="90" spans="1:16">
      <c r="A90" s="299" t="str">
        <f>+'9.รายได้(แยกกลุ่ม)'!B8</f>
        <v>ประจักษ์ศิลปาคม,รพช.</v>
      </c>
      <c r="B90" s="299">
        <f>+'9.รายได้(แยกกลุ่ม)'!C8</f>
        <v>1436.6566296082649</v>
      </c>
      <c r="C90" s="299">
        <f>+'9.รายได้(แยกกลุ่ม)'!D8</f>
        <v>504.16274109811729</v>
      </c>
      <c r="D90" s="299">
        <f>+'9.รายได้(แยกกลุ่ม)'!E8</f>
        <v>927.85070609535296</v>
      </c>
      <c r="E90" s="299">
        <f>+'9.รายได้(แยกกลุ่ม)'!F8</f>
        <v>4269.9374470588236</v>
      </c>
      <c r="F90" s="299">
        <f>+'9.รายได้(แยกกลุ่ม)'!G8</f>
        <v>17.815207137803633</v>
      </c>
      <c r="G90" s="299">
        <f>+'9.รายได้(แยกกลุ่ม)'!H8</f>
        <v>59.533642009276001</v>
      </c>
      <c r="H90" s="299">
        <f>+'9.รายได้(แยกกลุ่ม)'!I8</f>
        <v>845.55018301956056</v>
      </c>
      <c r="I90" s="16" t="str">
        <f>+'9.รายได้(แยกกลุ่ม)'!R8</f>
        <v>ประจักษ์ศิลปาคม,รพช.</v>
      </c>
      <c r="J90" s="15">
        <f>+'9.รายได้(แยกกลุ่ม)'!S8</f>
        <v>9.5935271017758034E-2</v>
      </c>
      <c r="K90" s="15">
        <f>+'9.รายได้(แยกกลุ่ม)'!T8</f>
        <v>-0.3056982191377578</v>
      </c>
      <c r="L90" s="15">
        <f>+'9.รายได้(แยกกลุ่ม)'!U8</f>
        <v>-0.61426680001323331</v>
      </c>
      <c r="M90" s="15">
        <f>+'9.รายได้(แยกกลุ่ม)'!V8</f>
        <v>-0.59609630014574344</v>
      </c>
      <c r="N90" s="15">
        <f>+'9.รายได้(แยกกลุ่ม)'!W8</f>
        <v>-1.5844099178357243E-2</v>
      </c>
      <c r="O90" s="15">
        <f>+'9.รายได้(แยกกลุ่ม)'!X8</f>
        <v>-0.30677938762588747</v>
      </c>
      <c r="P90" s="15">
        <f>+'9.รายได้(แยกกลุ่ม)'!Y8</f>
        <v>-0.55260009057223669</v>
      </c>
    </row>
    <row r="91" spans="1:16">
      <c r="A91" s="299" t="str">
        <f>+'9.รายได้(แยกกลุ่ม)'!B16</f>
        <v>หนองแสง,รพช.</v>
      </c>
      <c r="B91" s="299">
        <f>+'9.รายได้(แยกกลุ่ม)'!C16</f>
        <v>1141.8203735208856</v>
      </c>
      <c r="C91" s="299">
        <f>+'9.รายได้(แยกกลุ่ม)'!D16</f>
        <v>490.73352848928386</v>
      </c>
      <c r="D91" s="299">
        <f>+'9.รายได้(แยกกลุ่ม)'!E16</f>
        <v>1800.0185897435897</v>
      </c>
      <c r="E91" s="299">
        <f>+'9.รายได้(แยกกลุ่ม)'!F16</f>
        <v>3022.455020542317</v>
      </c>
      <c r="F91" s="299">
        <f>+'9.รายได้(แยกกลุ่ม)'!G16</f>
        <v>11.170485893993453</v>
      </c>
      <c r="G91" s="299">
        <f>+'9.รายได้(แยกกลุ่ม)'!H16</f>
        <v>53.372858351417953</v>
      </c>
      <c r="H91" s="299">
        <f>+'9.รายได้(แยกกลุ่ม)'!I16</f>
        <v>1412.8236069001568</v>
      </c>
      <c r="I91" s="16" t="str">
        <f>+'9.รายได้(แยกกลุ่ม)'!R16</f>
        <v>หนองแสง,รพช.</v>
      </c>
      <c r="J91" s="15">
        <f>+'9.รายได้(แยกกลุ่ม)'!S16</f>
        <v>-0.16691499934262294</v>
      </c>
      <c r="K91" s="15">
        <f>+'9.รายได้(แยกกลุ่ม)'!T16</f>
        <v>4.8966964901656924E-2</v>
      </c>
      <c r="L91" s="15">
        <f>+'9.รายได้(แยกกลุ่ม)'!U16</f>
        <v>0.46298585598160263</v>
      </c>
      <c r="M91" s="15">
        <f>+'9.รายได้(แยกกลุ่ม)'!V16</f>
        <v>-0.12333789504487992</v>
      </c>
      <c r="N91" s="15">
        <f>+'9.รายได้(แยกกลุ่ม)'!W16</f>
        <v>-0.37756978910194255</v>
      </c>
      <c r="O91" s="15">
        <f>+'9.รายได้(แยกกลุ่ม)'!X16</f>
        <v>-7.920865794308192E-2</v>
      </c>
      <c r="P91" s="15">
        <f>+'9.รายได้(แยกกลุ่ม)'!Y16</f>
        <v>0.21502074998481824</v>
      </c>
    </row>
    <row r="92" spans="1:16">
      <c r="A92" s="299" t="str">
        <f>+'9.รายได้(แยกกลุ่ม)'!B17</f>
        <v>นายูง,รพช.</v>
      </c>
      <c r="B92" s="299">
        <f>+'9.รายได้(แยกกลุ่ม)'!C17</f>
        <v>1412.1001218377191</v>
      </c>
      <c r="C92" s="299">
        <f>+'9.รายได้(แยกกลุ่ม)'!D17</f>
        <v>622.31540781792023</v>
      </c>
      <c r="D92" s="299">
        <f>+'9.รายได้(แยกกลุ่ม)'!E17</f>
        <v>1670.4684005563283</v>
      </c>
      <c r="E92" s="299">
        <f>+'9.รายได้(แยกกลุ่ม)'!F17</f>
        <v>3687.8072210300429</v>
      </c>
      <c r="F92" s="299">
        <f>+'9.รายได้(แยกกลุ่ม)'!G17</f>
        <v>17.111033616961919</v>
      </c>
      <c r="G92" s="299">
        <f>+'9.รายได้(แยกกลุ่ม)'!H17</f>
        <v>48.731882759101687</v>
      </c>
      <c r="H92" s="299">
        <f>+'9.รายได้(แยกกลุ่ม)'!I17</f>
        <v>961.08321220069377</v>
      </c>
      <c r="I92" s="16" t="str">
        <f>+'9.รายได้(แยกกลุ่ม)'!R17</f>
        <v>นายูง,รพช.</v>
      </c>
      <c r="J92" s="15">
        <f>+'9.รายได้(แยกกลุ่ม)'!S17</f>
        <v>3.0284148199200441E-2</v>
      </c>
      <c r="K92" s="15">
        <f>+'9.รายได้(แยกกลุ่ม)'!T17</f>
        <v>0.33022967996480718</v>
      </c>
      <c r="L92" s="15">
        <f>+'9.รายได้(แยกกลุ่ม)'!U17</f>
        <v>0.35769244651314686</v>
      </c>
      <c r="M92" s="15">
        <f>+'9.รายได้(แยกกลุ่ม)'!V17</f>
        <v>6.9647296348119447E-2</v>
      </c>
      <c r="N92" s="15">
        <f>+'9.รายได้(แยกกลุ่ม)'!W17</f>
        <v>-4.6556760022743546E-2</v>
      </c>
      <c r="O92" s="15">
        <f>+'9.รายได้(แยกกลุ่ม)'!X17</f>
        <v>-0.15927501144368594</v>
      </c>
      <c r="P92" s="15">
        <f>+'9.รายได้(แยกกลุ่ม)'!Y17</f>
        <v>-0.17347357477413095</v>
      </c>
    </row>
    <row r="93" spans="1:16">
      <c r="A93" s="299" t="str">
        <f>+'9.รายได้(แยกกลุ่ม)'!B22</f>
        <v>กู่แก้ว,รพช.</v>
      </c>
      <c r="B93" s="299">
        <f>+'9.รายได้(แยกกลุ่ม)'!C22</f>
        <v>1337.2154010636546</v>
      </c>
      <c r="C93" s="299">
        <f>+'9.รายได้(แยกกลุ่ม)'!D22</f>
        <v>916.21190909589325</v>
      </c>
      <c r="D93" s="299">
        <f>+'9.รายได้(แยกกลุ่ม)'!E22</f>
        <v>3611.6288221709001</v>
      </c>
      <c r="E93" s="299">
        <f>+'9.รายได้(แยกกลุ่ม)'!F22</f>
        <v>6196.6679337748346</v>
      </c>
      <c r="F93" s="299">
        <f>+'9.รายได้(แยกกลุ่ม)'!G22</f>
        <v>18.399474137540231</v>
      </c>
      <c r="G93" s="299">
        <f>+'9.รายได้(แยกกลุ่ม)'!H22</f>
        <v>54.346797225622197</v>
      </c>
      <c r="H93" s="299">
        <f>+'9.รายได้(แยกกลุ่ม)'!I22</f>
        <v>949.7104161412359</v>
      </c>
      <c r="I93" s="16" t="str">
        <f>+'9.รายได้(แยกกลุ่ม)'!R22</f>
        <v>กู่แก้ว,รพช.</v>
      </c>
      <c r="J93" s="15">
        <f>+'9.รายได้(แยกกลุ่ม)'!S22</f>
        <v>-2.4352587229612591E-2</v>
      </c>
      <c r="K93" s="15">
        <f>+'9.รายได้(แยกกลุ่ม)'!T22</f>
        <v>0.95844785346077888</v>
      </c>
      <c r="L93" s="15">
        <f>+'9.รายได้(แยกกลุ่ม)'!U22</f>
        <v>1.9353929531606593</v>
      </c>
      <c r="M93" s="15">
        <f>+'9.รายได้(แยกกลุ่ม)'!V22</f>
        <v>0.7973415377927483</v>
      </c>
      <c r="N93" s="15">
        <f>+'9.รายได้(แยกกลุ่ม)'!W22</f>
        <v>2.5236384211420059E-2</v>
      </c>
      <c r="O93" s="15">
        <f>+'9.รายได้(แยกกลุ่ม)'!X22</f>
        <v>-6.2406213577909479E-2</v>
      </c>
      <c r="P93" s="15">
        <f>+'9.รายได้(แยกกลุ่ม)'!Y22</f>
        <v>-0.18325411859439242</v>
      </c>
    </row>
    <row r="94" spans="1:16">
      <c r="A94" s="299" t="str">
        <f>+'9.รายได้(แยกกลุ่ม)'!B31</f>
        <v>ทุ่งฝน,รพช.</v>
      </c>
      <c r="B94" s="299">
        <f>+'9.รายได้(แยกกลุ่ม)'!C31</f>
        <v>1261.3543374218373</v>
      </c>
      <c r="C94" s="299">
        <f>+'9.รายได้(แยกกลุ่ม)'!D31</f>
        <v>352.56722943722946</v>
      </c>
      <c r="D94" s="299">
        <f>+'9.รายได้(แยกกลุ่ม)'!E31</f>
        <v>1936.8793977812998</v>
      </c>
      <c r="E94" s="299">
        <f>+'9.รายได้(แยกกลุ่ม)'!F31</f>
        <v>3289.5395867768593</v>
      </c>
      <c r="F94" s="299">
        <f>+'9.รายได้(แยกกลุ่ม)'!G31</f>
        <v>9.775612333706329</v>
      </c>
      <c r="G94" s="299">
        <f>+'9.รายได้(แยกกลุ่ม)'!H31</f>
        <v>39.627091881138881</v>
      </c>
      <c r="H94" s="299">
        <f>+'9.รายได้(แยกกลุ่ม)'!I31</f>
        <v>1221.9064642456308</v>
      </c>
      <c r="I94" s="16" t="str">
        <f>+'9.รายได้(แยกกลุ่ม)'!R31</f>
        <v>ทุ่งฝน,รพช.</v>
      </c>
      <c r="J94" s="15">
        <f>+'9.รายได้(แยกกลุ่ม)'!S31</f>
        <v>-0.79131544989215741</v>
      </c>
      <c r="K94" s="15">
        <f>+'9.รายได้(แยกกลุ่ม)'!T31</f>
        <v>-1.0823356900294601</v>
      </c>
      <c r="L94" s="15">
        <f>+'9.รายได้(แยกกลุ่ม)'!U31</f>
        <v>-3.1544456858972847</v>
      </c>
      <c r="M94" s="15">
        <f>+'9.รายได้(แยกกลุ่ม)'!V31</f>
        <v>-10.143876501119006</v>
      </c>
      <c r="N94" s="15">
        <f>+'9.รายได้(แยกกลุ่ม)'!W31</f>
        <v>-1.2482475382903251</v>
      </c>
      <c r="O94" s="15">
        <f>+'9.รายได้(แยกกลุ่ม)'!X31</f>
        <v>-1.3421307389093828</v>
      </c>
      <c r="P94" s="15">
        <f>+'9.รายได้(แยกกลุ่ม)'!Y31</f>
        <v>-1.9393837716964304</v>
      </c>
    </row>
    <row r="95" spans="1:16">
      <c r="A95" s="299" t="str">
        <f>+'9.รายได้(แยกกลุ่ม)'!B32</f>
        <v>ไชยวาน,รพช.</v>
      </c>
      <c r="B95" s="299">
        <f>+'9.รายได้(แยกกลุ่ม)'!C32</f>
        <v>1223.7578717014242</v>
      </c>
      <c r="C95" s="299">
        <f>+'9.รายได้(แยกกลุ่ม)'!D32</f>
        <v>401.96144158736587</v>
      </c>
      <c r="D95" s="299">
        <f>+'9.รายได้(แยกกลุ่ม)'!E32</f>
        <v>418.6488922867822</v>
      </c>
      <c r="E95" s="299">
        <f>+'9.รายได้(แยกกลุ่ม)'!F32</f>
        <v>2226.5285543540126</v>
      </c>
      <c r="F95" s="299">
        <f>+'9.รายได้(แยกกลุ่ม)'!G32</f>
        <v>8.1430921052631575</v>
      </c>
      <c r="G95" s="299">
        <f>+'9.รายได้(แยกกลุ่ม)'!H32</f>
        <v>54.66962044534413</v>
      </c>
      <c r="H95" s="299">
        <f>+'9.รายได้(แยกกลุ่ม)'!I32</f>
        <v>1013.9062900722143</v>
      </c>
      <c r="I95" s="16" t="str">
        <f>+'9.รายได้(แยกกลุ่ม)'!R32</f>
        <v>ไชยวาน,รพช.</v>
      </c>
      <c r="J95" s="15">
        <f>+'9.รายได้(แยกกลุ่ม)'!S32</f>
        <v>1.3673636021356218E-2</v>
      </c>
      <c r="K95" s="15">
        <f>+'9.รายได้(แยกกลุ่ม)'!T32</f>
        <v>-5.7598750612689507E-2</v>
      </c>
      <c r="L95" s="15">
        <f>+'9.รายได้(แยกกลุ่ม)'!U32</f>
        <v>-0.6358150740483306</v>
      </c>
      <c r="M95" s="15">
        <f>+'9.รายได้(แยกกลุ่ม)'!V32</f>
        <v>-0.44050845354940288</v>
      </c>
      <c r="N95" s="15">
        <f>+'9.รายได้(แยกกลุ่ม)'!W32</f>
        <v>-0.20380903009980283</v>
      </c>
      <c r="O95" s="15">
        <f>+'9.รายได้(แยกกลุ่ม)'!X32</f>
        <v>3.5071206881745018E-2</v>
      </c>
      <c r="P95" s="15">
        <f>+'9.รายได้(แยกกลุ่ม)'!Y32</f>
        <v>-0.13116717819752979</v>
      </c>
    </row>
    <row r="96" spans="1:16">
      <c r="A96" s="299" t="str">
        <f>+'9.รายได้(แยกกลุ่ม)'!B33</f>
        <v>สร้างคอม,รพช.</v>
      </c>
      <c r="B96" s="299">
        <f>+'9.รายได้(แยกกลุ่ม)'!C33</f>
        <v>1267.6500026854051</v>
      </c>
      <c r="C96" s="299">
        <f>+'9.รายได้(แยกกลุ่ม)'!D33</f>
        <v>676.54165689477702</v>
      </c>
      <c r="D96" s="299">
        <f>+'9.รายได้(แยกกลุ่ม)'!E33</f>
        <v>2509.5532786885246</v>
      </c>
      <c r="E96" s="299">
        <f>+'9.รายได้(แยกกลุ่ม)'!F33</f>
        <v>6857.669623552124</v>
      </c>
      <c r="F96" s="299">
        <f>+'9.รายได้(แยกกลุ่ม)'!G33</f>
        <v>6.172712340017795</v>
      </c>
      <c r="G96" s="299">
        <f>+'9.รายได้(แยกกลุ่ม)'!H33</f>
        <v>51.697556635411679</v>
      </c>
      <c r="H96" s="299">
        <f>+'9.รายได้(แยกกลุ่ม)'!I33</f>
        <v>1084.0952763729133</v>
      </c>
      <c r="I96" s="16" t="str">
        <f>+'9.รายได้(แยกกลุ่ม)'!R33</f>
        <v>สร้างคอม,รพช.</v>
      </c>
      <c r="J96" s="15">
        <f>+'9.รายได้(แยกกลุ่ม)'!S33</f>
        <v>5.0030743122451871E-2</v>
      </c>
      <c r="K96" s="15">
        <f>+'9.รายได้(แยกกลุ่ม)'!T33</f>
        <v>0.58615637410988608</v>
      </c>
      <c r="L96" s="15">
        <f>+'9.รายได้(แยกกลุ่ม)'!U33</f>
        <v>1.183073911837518</v>
      </c>
      <c r="M96" s="15">
        <f>+'9.รายได้(แยกกลุ่ม)'!V33</f>
        <v>0.72322433288606225</v>
      </c>
      <c r="N96" s="15">
        <f>+'9.รายได้(แยกกลุ่ม)'!W33</f>
        <v>-0.39646294535497473</v>
      </c>
      <c r="O96" s="15">
        <f>+'9.รายได้(แยกกลุ่ม)'!X33</f>
        <v>-2.1199490621118797E-2</v>
      </c>
      <c r="P96" s="15">
        <f>+'9.รายได้(แยกกลุ่ม)'!Y33</f>
        <v>-7.102109209055063E-2</v>
      </c>
    </row>
    <row r="97" spans="1:16">
      <c r="A97" s="299" t="str">
        <f>+'9.รายได้(แยกกลุ่ม)'!B34</f>
        <v>พิบูลย์รักษ์,รพช.</v>
      </c>
      <c r="B97" s="299">
        <f>+'9.รายได้(แยกกลุ่ม)'!C34</f>
        <v>1274.656701454938</v>
      </c>
      <c r="C97" s="299">
        <f>+'9.รายได้(แยกกลุ่ม)'!D34</f>
        <v>615.79121381934078</v>
      </c>
      <c r="D97" s="299">
        <f>+'9.รายได้(แยกกลุ่ม)'!E34</f>
        <v>3016.5351239669421</v>
      </c>
      <c r="E97" s="299">
        <f>+'9.รายได้(แยกกลุ่ม)'!F34</f>
        <v>2836.4759142665775</v>
      </c>
      <c r="F97" s="299">
        <f>+'9.รายได้(แยกกลุ่ม)'!G34</f>
        <v>10.452438826770377</v>
      </c>
      <c r="G97" s="299">
        <f>+'9.รายได้(แยกกลุ่ม)'!H34</f>
        <v>46.094372873116185</v>
      </c>
      <c r="H97" s="299">
        <f>+'9.รายได้(แยกกลุ่ม)'!I34</f>
        <v>1477.6477826332837</v>
      </c>
      <c r="I97" s="16" t="str">
        <f>+'9.รายได้(แยกกลุ่ม)'!R34</f>
        <v>พิบูลย์รักษ์,รพช.</v>
      </c>
      <c r="J97" s="15">
        <f>+'9.รายได้(แยกกลุ่ม)'!S34</f>
        <v>5.5834592055692231E-2</v>
      </c>
      <c r="K97" s="15">
        <f>+'9.รายได้(แยกกลุ่ม)'!T34</f>
        <v>0.44372655987438236</v>
      </c>
      <c r="L97" s="15">
        <f>+'9.รายได้(แยกกลุ่ม)'!U34</f>
        <v>1.6241001492963829</v>
      </c>
      <c r="M97" s="15">
        <f>+'9.รายได้(แยกกลุ่ม)'!V34</f>
        <v>-0.28723829180654104</v>
      </c>
      <c r="N97" s="15">
        <f>+'9.รายได้(แยกกลุ่ม)'!W34</f>
        <v>2.1987385102755413E-2</v>
      </c>
      <c r="O97" s="15">
        <f>+'9.รายได้(แยกกลุ่ม)'!X34</f>
        <v>-0.12728572520578413</v>
      </c>
      <c r="P97" s="15">
        <f>+'9.รายได้(แยกกลุ่ม)'!Y34</f>
        <v>0.26622046355388496</v>
      </c>
    </row>
    <row r="98" spans="1:16">
      <c r="A98" s="299" t="str">
        <f>+'9.รายได้(แยกกลุ่ม)'!B66</f>
        <v>ศรีธาตุ,รพช.</v>
      </c>
      <c r="B98" s="299">
        <f>+'9.รายได้(แยกกลุ่ม)'!C66</f>
        <v>959.44168831168838</v>
      </c>
      <c r="C98" s="299">
        <f>+'9.รายได้(แยกกลุ่ม)'!D66</f>
        <v>341.11232718449276</v>
      </c>
      <c r="D98" s="299">
        <f>+'9.รายได้(แยกกลุ่ม)'!E66</f>
        <v>909.69339856490535</v>
      </c>
      <c r="E98" s="299">
        <f>+'9.รายได้(แยกกลุ่ม)'!F66</f>
        <v>2656.3965116279069</v>
      </c>
      <c r="F98" s="299">
        <f>+'9.รายได้(แยกกลุ่ม)'!G66</f>
        <v>9.622304158856366</v>
      </c>
      <c r="G98" s="299">
        <f>+'9.รายได้(แยกกลุ่ม)'!H66</f>
        <v>31.885348219251448</v>
      </c>
      <c r="H98" s="299">
        <f>+'9.รายได้(แยกกลุ่ม)'!I66</f>
        <v>1134.5231414233326</v>
      </c>
      <c r="I98" s="16" t="str">
        <f>+'9.รายได้(แยกกลุ่ม)'!R66</f>
        <v>ศรีธาตุ,รพช.</v>
      </c>
      <c r="J98" s="15">
        <f>+'9.รายได้(แยกกลุ่ม)'!S66</f>
        <v>-0.12321375032508718</v>
      </c>
      <c r="K98" s="15">
        <f>+'9.รายได้(แยกกลุ่ม)'!T66</f>
        <v>-0.31604880117208728</v>
      </c>
      <c r="L98" s="15">
        <f>+'9.รายได้(แยกกลุ่ม)'!U66</f>
        <v>-0.47537611733566754</v>
      </c>
      <c r="M98" s="15">
        <f>+'9.รายได้(แยกกลุ่ม)'!V66</f>
        <v>-0.62597065434495147</v>
      </c>
      <c r="N98" s="15">
        <f>+'9.รายได้(แยกกลุ่ม)'!W66</f>
        <v>-0.34068480812844049</v>
      </c>
      <c r="O98" s="15">
        <f>+'9.รายได้(แยกกลุ่ม)'!X66</f>
        <v>-0.59293962416821389</v>
      </c>
      <c r="P98" s="15">
        <f>+'9.รายได้(แยกกลุ่ม)'!Y66</f>
        <v>-0.10926887314052283</v>
      </c>
    </row>
    <row r="99" spans="1:16">
      <c r="A99" s="299" t="str">
        <f>+'9.รายได้(แยกกลุ่ม)'!B79</f>
        <v>โนนสะอาด,รพช.</v>
      </c>
      <c r="B99" s="299">
        <f>+'9.รายได้(แยกกลุ่ม)'!C79</f>
        <v>1197.9518006192968</v>
      </c>
      <c r="C99" s="299">
        <f>+'9.รายได้(แยกกลุ่ม)'!D79</f>
        <v>315.38323349683503</v>
      </c>
      <c r="D99" s="299">
        <f>+'9.รายได้(แยกกลุ่ม)'!E79</f>
        <v>1797.9719525350592</v>
      </c>
      <c r="E99" s="299">
        <f>+'9.รายได้(แยกกลุ่ม)'!F79</f>
        <v>2299.5298214835334</v>
      </c>
      <c r="F99" s="299">
        <f>+'9.รายได้(แยกกลุ่ม)'!G79</f>
        <v>7.4383619732245627</v>
      </c>
      <c r="G99" s="299">
        <f>+'9.รายได้(แยกกลุ่ม)'!H79</f>
        <v>45.555968943723116</v>
      </c>
      <c r="H99" s="299">
        <f>+'9.รายได้(แยกกลุ่ม)'!I79</f>
        <v>1095.2219905187296</v>
      </c>
      <c r="I99" s="16" t="str">
        <f>+'9.รายได้(แยกกลุ่ม)'!R79</f>
        <v>โนนสะอาด,รพช.</v>
      </c>
      <c r="J99" s="15">
        <f>+'9.รายได้(แยกกลุ่ม)'!S79</f>
        <v>7.5541560135802405E-2</v>
      </c>
      <c r="K99" s="15">
        <f>+'9.รายได้(แยกกลุ่ม)'!T79</f>
        <v>-0.15594151241779403</v>
      </c>
      <c r="L99" s="15">
        <f>+'9.รายได้(แยกกลุ่ม)'!U79</f>
        <v>0.76906222529262136</v>
      </c>
      <c r="M99" s="15">
        <f>+'9.รายได้(แยกกลุ่ม)'!V79</f>
        <v>-0.13584183659848162</v>
      </c>
      <c r="N99" s="15">
        <f>+'9.รายได้(แยกกลุ่ม)'!W79</f>
        <v>-0.18499831560646718</v>
      </c>
      <c r="O99" s="15">
        <f>+'9.รายได้(แยกกลุ่ม)'!X79</f>
        <v>-0.26514228778570892</v>
      </c>
      <c r="P99" s="15">
        <f>+'9.รายได้(แยกกลุ่ม)'!Y79</f>
        <v>0.11794653569861314</v>
      </c>
    </row>
    <row r="100" spans="1:16">
      <c r="A100" s="299" t="str">
        <f>+'9.รายได้(แยกกลุ่ม)'!B88</f>
        <v>กุดจับ,รพช.</v>
      </c>
      <c r="B100" s="299">
        <f>+'9.รายได้(แยกกลุ่ม)'!C88</f>
        <v>995.71307253591465</v>
      </c>
      <c r="C100" s="299">
        <f>+'9.รายได้(แยกกลุ่ม)'!D88</f>
        <v>401.33040511142036</v>
      </c>
      <c r="D100" s="299">
        <f>+'9.รายได้(แยกกลุ่ม)'!E88</f>
        <v>1127.143160819729</v>
      </c>
      <c r="E100" s="299">
        <f>+'9.รายได้(แยกกลุ่ม)'!F88</f>
        <v>2917.2153064066852</v>
      </c>
      <c r="F100" s="299">
        <f>+'9.รายได้(แยกกลุ่ม)'!G88</f>
        <v>20.348940207826395</v>
      </c>
      <c r="G100" s="299">
        <f>+'9.รายได้(แยกกลุ่ม)'!H88</f>
        <v>41.681433359349889</v>
      </c>
      <c r="H100" s="299">
        <f>+'9.รายได้(แยกกลุ่ม)'!I88</f>
        <v>920.02295180604824</v>
      </c>
      <c r="I100" s="16" t="str">
        <f>+'9.รายได้(แยกกลุ่ม)'!R88</f>
        <v>กุดจับ,รพช.</v>
      </c>
      <c r="J100" s="15">
        <f>+'9.รายได้(แยกกลุ่ม)'!S88</f>
        <v>-0.17625529335481993</v>
      </c>
      <c r="K100" s="15">
        <f>+'9.รายได้(แยกกลุ่ม)'!T88</f>
        <v>-0.22546545570136534</v>
      </c>
      <c r="L100" s="15">
        <f>+'9.รายได้(แยกกลุ่ม)'!U88</f>
        <v>0.1395789148612617</v>
      </c>
      <c r="M100" s="15">
        <f>+'9.รายได้(แยกกลุ่ม)'!V88</f>
        <v>-0.31562034540709499</v>
      </c>
      <c r="N100" s="15">
        <f>+'9.รายได้(แยกกลุ่ม)'!W88</f>
        <v>0.9327101539593502</v>
      </c>
      <c r="O100" s="15">
        <f>+'9.รายได้(แยกกลุ่ม)'!X88</f>
        <v>-0.18566071414517921</v>
      </c>
      <c r="P100" s="15">
        <f>+'9.รายได้(แยกกลุ่ม)'!Y88</f>
        <v>-0.11950319408066616</v>
      </c>
    </row>
    <row r="101" spans="1:16">
      <c r="A101" s="299" t="str">
        <f>+'9.รายได้(แยกกลุ่ม)'!B89</f>
        <v>หนองวัวซอ,รพช.</v>
      </c>
      <c r="B101" s="299">
        <f>+'9.รายได้(แยกกลุ่ม)'!C89</f>
        <v>926.83442702614786</v>
      </c>
      <c r="C101" s="299">
        <f>+'9.รายได้(แยกกลุ่ม)'!D89</f>
        <v>358.42177259973164</v>
      </c>
      <c r="D101" s="299">
        <f>+'9.รายได้(แยกกลุ่ม)'!E89</f>
        <v>1037.6530050251258</v>
      </c>
      <c r="E101" s="299">
        <f>+'9.รายได้(แยกกลุ่ม)'!F89</f>
        <v>3073.4792736892732</v>
      </c>
      <c r="F101" s="299">
        <f>+'9.รายได้(แยกกลุ่ม)'!G89</f>
        <v>5.0011551049220309</v>
      </c>
      <c r="G101" s="299">
        <f>+'9.รายได้(แยกกลุ่ม)'!H89</f>
        <v>47.436956619392923</v>
      </c>
      <c r="H101" s="299">
        <f>+'9.รายได้(แยกกลุ่ม)'!I89</f>
        <v>1000.9424167378309</v>
      </c>
      <c r="I101" s="16" t="str">
        <f>+'9.รายได้(แยกกลุ่ม)'!R89</f>
        <v>หนองวัวซอ,รพช.</v>
      </c>
      <c r="J101" s="15">
        <f>+'9.รายได้(แยกกลุ่ม)'!S89</f>
        <v>-0.23323799369745668</v>
      </c>
      <c r="K101" s="15">
        <f>+'9.รายได้(แยกกลุ่ม)'!T89</f>
        <v>-0.30827557351362445</v>
      </c>
      <c r="L101" s="15">
        <f>+'9.รายได้(แยกกลุ่ม)'!U89</f>
        <v>4.9101415483975723E-2</v>
      </c>
      <c r="M101" s="15">
        <f>+'9.รายได้(แยกกลุ่ม)'!V89</f>
        <v>-0.27896076813170217</v>
      </c>
      <c r="N101" s="15">
        <f>+'9.รายได้(แยกกลุ่ม)'!W89</f>
        <v>-0.52499819872236408</v>
      </c>
      <c r="O101" s="15">
        <f>+'9.รายได้(แยกกลุ่ม)'!X89</f>
        <v>-7.3213796571676704E-2</v>
      </c>
      <c r="P101" s="15">
        <f>+'9.รายได้(แยกกลุ่ม)'!Y89</f>
        <v>-4.2060201740887725E-2</v>
      </c>
    </row>
    <row r="102" spans="1:16">
      <c r="A102" s="299" t="str">
        <f>+'9.รายได้(แยกกลุ่ม)'!B90</f>
        <v>วังสามหมอ,รพช.</v>
      </c>
      <c r="B102" s="299">
        <f>+'9.รายได้(แยกกลุ่ม)'!C90</f>
        <v>1415.0487117459145</v>
      </c>
      <c r="C102" s="299">
        <f>+'9.รายได้(แยกกลุ่ม)'!D90</f>
        <v>682.41736654474744</v>
      </c>
      <c r="D102" s="299">
        <f>+'9.รายได้(แยกกลุ่ม)'!E90</f>
        <v>1006.1533908685968</v>
      </c>
      <c r="E102" s="299">
        <f>+'9.รายได้(แยกกลุ่ม)'!F90</f>
        <v>7013.1924195666461</v>
      </c>
      <c r="F102" s="299">
        <f>+'9.รายได้(แยกกลุ่ม)'!G90</f>
        <v>10.178370259106272</v>
      </c>
      <c r="G102" s="299">
        <f>+'9.รายได้(แยกกลุ่ม)'!H90</f>
        <v>46.98735977878674</v>
      </c>
      <c r="H102" s="299">
        <f>+'9.รายได้(แยกกลุ่ม)'!I90</f>
        <v>1092.6369216167416</v>
      </c>
      <c r="I102" s="16" t="str">
        <f>+'9.รายได้(แยกกลุ่ม)'!R90</f>
        <v>วังสามหมอ,รพช.</v>
      </c>
      <c r="J102" s="15">
        <f>+'9.รายได้(แยกกลุ่ม)'!S90</f>
        <v>0.17065740934493412</v>
      </c>
      <c r="K102" s="15">
        <f>+'9.รายได้(แยกกลุ่ม)'!T90</f>
        <v>0.31700917071426138</v>
      </c>
      <c r="L102" s="15">
        <f>+'9.รายได้(แยกกลุ่ม)'!U90</f>
        <v>1.7254266544226383E-2</v>
      </c>
      <c r="M102" s="15">
        <f>+'9.รายได้(แยกกลุ่ม)'!V90</f>
        <v>0.64529721037583332</v>
      </c>
      <c r="N102" s="15">
        <f>+'9.รายได้(แยกกลุ่ม)'!W90</f>
        <v>-3.3274492449165555E-2</v>
      </c>
      <c r="O102" s="15">
        <f>+'9.รายได้(แยกกลุ่ม)'!X90</f>
        <v>-8.1997668444444116E-2</v>
      </c>
      <c r="P102" s="15">
        <f>+'9.รายได้(แยกกลุ่ม)'!Y90</f>
        <v>4.5694911876382027E-2</v>
      </c>
    </row>
    <row r="103" spans="1:16">
      <c r="A103" s="299" t="str">
        <f>+'9.รายได้(แยกกลุ่ม)'!B91</f>
        <v>น้ำโสม,รพช.</v>
      </c>
      <c r="B103" s="299">
        <f>+'9.รายได้(แยกกลุ่ม)'!C91</f>
        <v>1198.4801725134307</v>
      </c>
      <c r="C103" s="299">
        <f>+'9.รายได้(แยกกลุ่ม)'!D91</f>
        <v>563.97474476145624</v>
      </c>
      <c r="D103" s="299">
        <f>+'9.รายได้(แยกกลุ่ม)'!E91</f>
        <v>1344.930566352027</v>
      </c>
      <c r="E103" s="299">
        <f>+'9.รายได้(แยกกลุ่ม)'!F91</f>
        <v>5140.9426201923079</v>
      </c>
      <c r="F103" s="299">
        <f>+'9.รายได้(แยกกลุ่ม)'!G91</f>
        <v>8.644924199791955</v>
      </c>
      <c r="G103" s="299">
        <f>+'9.รายได้(แยกกลุ่ม)'!H91</f>
        <v>77.307407956890231</v>
      </c>
      <c r="H103" s="299">
        <f>+'9.รายได้(แยกกลุ่ม)'!I91</f>
        <v>1089.0330560133557</v>
      </c>
      <c r="I103" s="16" t="str">
        <f>+'9.รายได้(แยกกลุ่ม)'!R91</f>
        <v>น้ำโสม,รพช.</v>
      </c>
      <c r="J103" s="15">
        <f>+'9.รายได้(แยกกลุ่ม)'!S91</f>
        <v>-8.5078469314444957E-3</v>
      </c>
      <c r="K103" s="15">
        <f>+'9.รายได้(แยกกลุ่ม)'!T91</f>
        <v>8.8424690395637051E-2</v>
      </c>
      <c r="L103" s="15">
        <f>+'9.รายได้(แยกกลุ่ม)'!U91</f>
        <v>0.35976916565997064</v>
      </c>
      <c r="M103" s="15">
        <f>+'9.รายได้(แยกกลุ่ม)'!V91</f>
        <v>0.20606680177574321</v>
      </c>
      <c r="N103" s="15">
        <f>+'9.รายได้(แยกกลุ่ม)'!W91</f>
        <v>-0.17891877363123235</v>
      </c>
      <c r="O103" s="15">
        <f>+'9.รายได้(แยกกลุ่ม)'!X91</f>
        <v>0.51037174859485668</v>
      </c>
      <c r="P103" s="15">
        <f>+'9.รายได้(แยกกลุ่ม)'!Y91</f>
        <v>4.2245876016445388E-2</v>
      </c>
    </row>
    <row r="104" spans="1:16">
      <c r="A104" s="299" t="str">
        <f>+'9.รายได้(แยกกลุ่ม)'!B119</f>
        <v>หนองหาน,รพช.</v>
      </c>
      <c r="B104" s="299">
        <f>+'9.รายได้(แยกกลุ่ม)'!C119</f>
        <v>1455.9395674165953</v>
      </c>
      <c r="C104" s="299">
        <f>+'9.รายได้(แยกกลุ่ม)'!D119</f>
        <v>596.18262969804937</v>
      </c>
      <c r="D104" s="299">
        <f>+'9.รายได้(แยกกลุ่ม)'!E119</f>
        <v>1816.395825013137</v>
      </c>
      <c r="E104" s="299">
        <f>+'9.รายได้(แยกกลุ่ม)'!F119</f>
        <v>7815.6370892351279</v>
      </c>
      <c r="F104" s="299">
        <f>+'9.รายได้(แยกกลุ่ม)'!G119</f>
        <v>37.134938795172431</v>
      </c>
      <c r="G104" s="299">
        <f>+'9.รายได้(แยกกลุ่ม)'!H119</f>
        <v>148.23632977487981</v>
      </c>
      <c r="H104" s="299">
        <f>+'9.รายได้(แยกกลุ่ม)'!I119</f>
        <v>983.42475577840821</v>
      </c>
      <c r="I104" s="16" t="str">
        <f>+'9.รายได้(แยกกลุ่ม)'!R119</f>
        <v>หนองหาน,รพช.</v>
      </c>
      <c r="J104" s="15">
        <f>+'9.รายได้(แยกกลุ่ม)'!S119</f>
        <v>0.14354788913130573</v>
      </c>
      <c r="K104" s="15">
        <f>+'9.รายได้(แยกกลุ่ม)'!T119</f>
        <v>0.28065697852354082</v>
      </c>
      <c r="L104" s="15">
        <f>+'9.รายได้(แยกกลุ่ม)'!U119</f>
        <v>0.26210928092921626</v>
      </c>
      <c r="M104" s="15">
        <f>+'9.รายได้(แยกกลุ่ม)'!V119</f>
        <v>3.8544293617660375E-2</v>
      </c>
      <c r="N104" s="15">
        <f>+'9.รายได้(แยกกลุ่ม)'!W119</f>
        <v>0.49874428451276454</v>
      </c>
      <c r="O104" s="15">
        <f>+'9.รายได้(แยกกลุ่ม)'!X119</f>
        <v>0.11334157260489547</v>
      </c>
      <c r="P104" s="15">
        <f>+'9.รายได้(แยกกลุ่ม)'!Y119</f>
        <v>-9.0039972003718632E-2</v>
      </c>
    </row>
    <row r="105" spans="1:16">
      <c r="A105" s="299" t="str">
        <f>+'9.รายได้(แยกกลุ่ม)'!B120</f>
        <v>บ้านผือ,รพช.</v>
      </c>
      <c r="B105" s="299">
        <f>+'9.รายได้(แยกกลุ่ม)'!C120</f>
        <v>1286.1067501074469</v>
      </c>
      <c r="C105" s="299">
        <f>+'9.รายได้(แยกกลุ่ม)'!D120</f>
        <v>329.76577053979025</v>
      </c>
      <c r="D105" s="299">
        <f>+'9.รายได้(แยกกลุ่ม)'!E120</f>
        <v>1830.4333512407266</v>
      </c>
      <c r="E105" s="299">
        <f>+'9.รายได้(แยกกลุ่ม)'!F120</f>
        <v>7792.2920408704886</v>
      </c>
      <c r="F105" s="299">
        <f>+'9.รายได้(แยกกลุ่ม)'!G120</f>
        <v>25.94220660704508</v>
      </c>
      <c r="G105" s="299">
        <f>+'9.รายได้(แยกกลุ่ม)'!H120</f>
        <v>106.9010120459938</v>
      </c>
      <c r="H105" s="299">
        <f>+'9.รายได้(แยกกลุ่ม)'!I120</f>
        <v>992.98121676404651</v>
      </c>
      <c r="I105" s="16" t="str">
        <f>+'9.รายได้(แยกกลุ่ม)'!R120</f>
        <v>บ้านผือ,รพช.</v>
      </c>
      <c r="J105" s="15">
        <f>+'9.รายได้(แยกกลุ่ม)'!S120</f>
        <v>1.015501755511314E-2</v>
      </c>
      <c r="K105" s="15">
        <f>+'9.รายได้(แยกกลุ่ม)'!T120</f>
        <v>-0.2916317680475406</v>
      </c>
      <c r="L105" s="15">
        <f>+'9.รายได้(แยกกลุ่ม)'!U120</f>
        <v>0.27186315279412204</v>
      </c>
      <c r="M105" s="15">
        <f>+'9.รายได้(แยกกลุ่ม)'!V120</f>
        <v>3.5442196311131373E-2</v>
      </c>
      <c r="N105" s="15">
        <f>+'9.รายได้(แยกกลุ่ม)'!W120</f>
        <v>4.7012197715338988E-2</v>
      </c>
      <c r="O105" s="15">
        <f>+'9.รายได้(แยกกลุ่ม)'!X120</f>
        <v>-0.19711084964739636</v>
      </c>
      <c r="P105" s="15">
        <f>+'9.รายได้(แยกกลุ่ม)'!Y120</f>
        <v>-8.1197406820220003E-2</v>
      </c>
    </row>
    <row r="106" spans="1:16">
      <c r="A106" s="299" t="str">
        <f>+'9.รายได้(แยกกลุ่ม)'!B121</f>
        <v>เพ็ญ,รพช.</v>
      </c>
      <c r="B106" s="299">
        <f>+'9.รายได้(แยกกลุ่ม)'!C121</f>
        <v>1055.5197701748618</v>
      </c>
      <c r="C106" s="299">
        <f>+'9.รายได้(แยกกลุ่ม)'!D121</f>
        <v>310.01870151063565</v>
      </c>
      <c r="D106" s="299">
        <f>+'9.รายได้(แยกกลุ่ม)'!E121</f>
        <v>1301.2900612155661</v>
      </c>
      <c r="E106" s="299">
        <f>+'9.รายได้(แยกกลุ่ม)'!F121</f>
        <v>6083.2380708964811</v>
      </c>
      <c r="F106" s="299">
        <f>+'9.รายได้(แยกกลุ่ม)'!G121</f>
        <v>11.833310373922702</v>
      </c>
      <c r="G106" s="299">
        <f>+'9.รายได้(แยกกลุ่ม)'!H121</f>
        <v>80.782275478488458</v>
      </c>
      <c r="H106" s="299">
        <f>+'9.รายได้(แยกกลุ่ม)'!I121</f>
        <v>780.16306830158317</v>
      </c>
      <c r="I106" s="16" t="str">
        <f>+'9.รายได้(แยกกลุ่ม)'!R121</f>
        <v>เพ็ญ,รพช.</v>
      </c>
      <c r="J106" s="15">
        <f>+'9.รายได้(แยกกลุ่ม)'!S121</f>
        <v>-0.17095638298945373</v>
      </c>
      <c r="K106" s="15">
        <f>+'9.รายได้(แยกกลุ่ม)'!T121</f>
        <v>-0.33405035003538081</v>
      </c>
      <c r="L106" s="15">
        <f>+'9.รายได้(แยกกลุ่ม)'!U121</f>
        <v>-9.5808170870886306E-2</v>
      </c>
      <c r="M106" s="15">
        <f>+'9.รายได้(แยกกลุ่ม)'!V121</f>
        <v>-0.19165742816424405</v>
      </c>
      <c r="N106" s="15">
        <f>+'9.รายได้(แยกกลุ่ม)'!W121</f>
        <v>-0.52241455445490514</v>
      </c>
      <c r="O106" s="15">
        <f>+'9.รายได้(แยกกลุ่ม)'!X121</f>
        <v>-0.39327784385644443</v>
      </c>
      <c r="P106" s="15">
        <f>+'9.รายได้(แยกกลุ่ม)'!Y121</f>
        <v>-0.27811741233679432</v>
      </c>
    </row>
    <row r="107" spans="1:16">
      <c r="A107" s="299" t="str">
        <f>+'9.รายได้(แยกกลุ่ม)'!B124</f>
        <v>สมเด็จพระยุพราชบ้านดุง,รพช.</v>
      </c>
      <c r="B107" s="299">
        <f>+'9.รายได้(แยกกลุ่ม)'!C124</f>
        <v>1400.8575931964306</v>
      </c>
      <c r="C107" s="299">
        <f>+'9.รายได้(แยกกลุ่ม)'!D124</f>
        <v>674.13504962639649</v>
      </c>
      <c r="D107" s="299">
        <f>+'9.รายได้(แยกกลุ่ม)'!E124</f>
        <v>1420.9572093346299</v>
      </c>
      <c r="E107" s="299">
        <f>+'9.รายได้(แยกกลุ่ม)'!F124</f>
        <v>7247.5439599833271</v>
      </c>
      <c r="F107" s="299">
        <f>+'9.รายได้(แยกกลุ่ม)'!G124</f>
        <v>37.428975473748878</v>
      </c>
      <c r="G107" s="299">
        <f>+'9.รายได้(แยกกลุ่ม)'!H124</f>
        <v>103.53986185277948</v>
      </c>
      <c r="H107" s="299">
        <f>+'9.รายได้(แยกกลุ่ม)'!I124</f>
        <v>832.27880906870007</v>
      </c>
      <c r="I107" s="16" t="str">
        <f>+'9.รายได้(แยกกลุ่ม)'!R124</f>
        <v>สมเด็จพระยุพราชบ้านดุง,รพช.</v>
      </c>
      <c r="J107" s="15">
        <f>+'9.รายได้(แยกกลุ่ม)'!S124</f>
        <v>0.10028450323375696</v>
      </c>
      <c r="K107" s="15">
        <f>+'9.รายได้(แยกกลุ่ม)'!T124</f>
        <v>0.44810618888479653</v>
      </c>
      <c r="L107" s="15">
        <f>+'9.รายได้(แยกกลุ่ม)'!U124</f>
        <v>-1.2658333052739345E-2</v>
      </c>
      <c r="M107" s="15">
        <f>+'9.รายได้(แยกกลุ่ม)'!V124</f>
        <v>-3.6944098549432508E-2</v>
      </c>
      <c r="N107" s="15">
        <f>+'9.รายได้(แยกกลุ่ม)'!W124</f>
        <v>0.51061143188802438</v>
      </c>
      <c r="O107" s="15">
        <f>+'9.รายได้(แยกกลุ่ม)'!X124</f>
        <v>-0.22235505427360006</v>
      </c>
      <c r="P107" s="15">
        <f>+'9.รายได้(แยกกลุ่ม)'!Y124</f>
        <v>-0.22989487100982131</v>
      </c>
    </row>
    <row r="108" spans="1:16">
      <c r="A108" s="299" t="str">
        <f>+'9.รายได้(แยกกลุ่ม)'!B131</f>
        <v>กุมภวาปี,รพท.</v>
      </c>
      <c r="B108" s="299">
        <f>+'9.รายได้(แยกกลุ่ม)'!C131</f>
        <v>2302.1915505374041</v>
      </c>
      <c r="C108" s="299">
        <f>+'9.รายได้(แยกกลุ่ม)'!D131</f>
        <v>1237.461671975092</v>
      </c>
      <c r="D108" s="299">
        <f>+'9.รายได้(แยกกลุ่ม)'!E131</f>
        <v>4089.5522306491193</v>
      </c>
      <c r="E108" s="299">
        <f>+'9.รายได้(แยกกลุ่ม)'!F131</f>
        <v>14106.194218129289</v>
      </c>
      <c r="F108" s="299">
        <f>+'9.รายได้(แยกกลุ่ม)'!G131</f>
        <v>64.194922914301372</v>
      </c>
      <c r="G108" s="299">
        <f>+'9.รายได้(แยกกลุ่ม)'!H131</f>
        <v>198.2805070665153</v>
      </c>
      <c r="H108" s="299">
        <f>+'9.รายได้(แยกกลุ่ม)'!I131</f>
        <v>1831.4951770866883</v>
      </c>
      <c r="I108" s="16" t="str">
        <f>+'9.รายได้(แยกกลุ่ม)'!R131</f>
        <v>กุมภวาปี,รพท.</v>
      </c>
      <c r="J108" s="15">
        <f>+'9.รายได้(แยกกลุ่ม)'!S131</f>
        <v>0.12805500912700543</v>
      </c>
      <c r="K108" s="15">
        <f>+'9.รายได้(แยกกลุ่ม)'!T131</f>
        <v>-0.18454652019334708</v>
      </c>
      <c r="L108" s="15">
        <f>+'9.รายได้(แยกกลุ่ม)'!U131</f>
        <v>-6.7897560795217679E-2</v>
      </c>
      <c r="M108" s="15">
        <f>+'9.รายได้(แยกกลุ่ม)'!V131</f>
        <v>-7.3448741084135849E-2</v>
      </c>
      <c r="N108" s="15">
        <f>+'9.รายได้(แยกกลุ่ม)'!W131</f>
        <v>-4.1976601964803753E-2</v>
      </c>
      <c r="O108" s="15">
        <f>+'9.รายได้(แยกกลุ่ม)'!X131</f>
        <v>-0.54087007040896917</v>
      </c>
      <c r="P108" s="15">
        <f>+'9.รายได้(แยกกลุ่ม)'!Y131</f>
        <v>2.2942733696580873E-2</v>
      </c>
    </row>
    <row r="109" spans="1:16">
      <c r="A109" s="299" t="str">
        <f>+'9.รายได้(แยกกลุ่ม)'!B150</f>
        <v>อุดรธานี,รพศ.</v>
      </c>
      <c r="B109" s="299">
        <f>+'9.รายได้(แยกกลุ่ม)'!C150</f>
        <v>3610.4071773072719</v>
      </c>
      <c r="C109" s="299">
        <f>+'9.รายได้(แยกกลุ่ม)'!D150</f>
        <v>2717.7720667200924</v>
      </c>
      <c r="D109" s="299">
        <f>+'9.รายได้(แยกกลุ่ม)'!E150</f>
        <v>11963.157230190118</v>
      </c>
      <c r="E109" s="299">
        <f>+'9.รายได้(แยกกลุ่ม)'!F150</f>
        <v>30131.901562965864</v>
      </c>
      <c r="F109" s="299">
        <f>+'9.รายได้(แยกกลุ่ม)'!G150</f>
        <v>132.10751940486736</v>
      </c>
      <c r="G109" s="299">
        <f>+'9.รายได้(แยกกลุ่ม)'!H150</f>
        <v>717.66884318965481</v>
      </c>
      <c r="H109" s="299">
        <f>+'9.รายได้(แยกกลุ่ม)'!I150</f>
        <v>3226.4294097629531</v>
      </c>
      <c r="I109" s="16" t="str">
        <f>+'9.รายได้(แยกกลุ่ม)'!R150</f>
        <v>อุดรธานี,รพศ.</v>
      </c>
      <c r="J109" s="15">
        <f>+'9.รายได้(แยกกลุ่ม)'!S150</f>
        <v>1.5531136292495949E-2</v>
      </c>
      <c r="K109" s="15">
        <f>+'9.รายได้(แยกกลุ่ม)'!T150</f>
        <v>-0.25880181565352223</v>
      </c>
      <c r="L109" s="15">
        <f>+'9.รายได้(แยกกลุ่ม)'!U150</f>
        <v>5.0930886388908976E-2</v>
      </c>
      <c r="M109" s="15">
        <f>+'9.รายได้(แยกกลุ่ม)'!V150</f>
        <v>-5.20054431440349E-2</v>
      </c>
      <c r="N109" s="15">
        <f>+'9.รายได้(แยกกลุ่ม)'!W150</f>
        <v>-0.11328776413025349</v>
      </c>
      <c r="O109" s="15">
        <f>+'9.รายได้(แยกกลุ่ม)'!X150</f>
        <v>7.373479063191025E-3</v>
      </c>
      <c r="P109" s="15">
        <f>+'9.รายได้(แยกกลุ่ม)'!Y150</f>
        <v>-9.501786416976879E-2</v>
      </c>
    </row>
  </sheetData>
  <mergeCells count="28">
    <mergeCell ref="A87:A88"/>
    <mergeCell ref="B87:H87"/>
    <mergeCell ref="I87:I88"/>
    <mergeCell ref="J87:P87"/>
    <mergeCell ref="A66:A67"/>
    <mergeCell ref="B66:H66"/>
    <mergeCell ref="I66:I67"/>
    <mergeCell ref="J66:P66"/>
    <mergeCell ref="A78:A79"/>
    <mergeCell ref="B78:H78"/>
    <mergeCell ref="I78:I79"/>
    <mergeCell ref="J78:P78"/>
    <mergeCell ref="A28:A29"/>
    <mergeCell ref="B28:H28"/>
    <mergeCell ref="I28:I29"/>
    <mergeCell ref="J28:P28"/>
    <mergeCell ref="A45:A46"/>
    <mergeCell ref="B45:H45"/>
    <mergeCell ref="I45:I46"/>
    <mergeCell ref="J45:P45"/>
    <mergeCell ref="A2:A3"/>
    <mergeCell ref="B2:H2"/>
    <mergeCell ref="I2:I3"/>
    <mergeCell ref="J2:P2"/>
    <mergeCell ref="A17:A18"/>
    <mergeCell ref="B17:H17"/>
    <mergeCell ref="I17:I18"/>
    <mergeCell ref="J17:P1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Y109"/>
  <sheetViews>
    <sheetView topLeftCell="A85" zoomScale="80" zoomScaleNormal="80" workbookViewId="0">
      <selection activeCell="I24" sqref="I24"/>
    </sheetView>
  </sheetViews>
  <sheetFormatPr defaultRowHeight="14.4"/>
  <cols>
    <col min="1" max="1" width="20.5546875" style="11" customWidth="1"/>
    <col min="2" max="3" width="16.5546875" style="11" customWidth="1"/>
    <col min="4" max="7" width="13.5546875" style="11" customWidth="1"/>
    <col min="8" max="8" width="14.6640625" style="11" customWidth="1"/>
    <col min="9" max="12" width="13.5546875" style="11" customWidth="1"/>
    <col min="13" max="13" width="20.6640625" style="11" customWidth="1"/>
    <col min="14" max="14" width="16.6640625" style="11" customWidth="1"/>
    <col min="15" max="15" width="16.6640625" style="22" customWidth="1"/>
    <col min="16" max="19" width="13.5546875" style="11" customWidth="1"/>
    <col min="20" max="20" width="13.5546875" style="22" customWidth="1"/>
    <col min="21" max="24" width="13.5546875" style="11" customWidth="1"/>
  </cols>
  <sheetData>
    <row r="1" spans="1:25" ht="15">
      <c r="A1" s="185" t="s">
        <v>1359</v>
      </c>
      <c r="B1" s="185"/>
      <c r="C1" s="185"/>
      <c r="D1" s="185"/>
      <c r="E1" s="185"/>
      <c r="F1" s="185"/>
      <c r="G1" s="185"/>
      <c r="H1" s="185"/>
      <c r="I1" s="186"/>
      <c r="J1" s="187"/>
      <c r="K1" s="185"/>
      <c r="L1" s="188"/>
      <c r="M1" s="185"/>
      <c r="N1" s="185" t="s">
        <v>1360</v>
      </c>
      <c r="O1" s="185"/>
      <c r="P1" s="185"/>
      <c r="Q1" s="188"/>
      <c r="R1" s="187"/>
      <c r="S1" s="187"/>
      <c r="T1" s="187"/>
      <c r="U1" s="186"/>
      <c r="V1" s="187"/>
      <c r="W1" s="185"/>
      <c r="X1" s="188"/>
      <c r="Y1" s="187"/>
    </row>
    <row r="2" spans="1:25">
      <c r="A2" s="390" t="s">
        <v>51</v>
      </c>
      <c r="B2" s="402" t="s">
        <v>248</v>
      </c>
      <c r="C2" s="403"/>
      <c r="D2" s="403"/>
      <c r="E2" s="403"/>
      <c r="F2" s="403"/>
      <c r="G2" s="403"/>
      <c r="H2" s="403"/>
      <c r="I2" s="403"/>
      <c r="J2" s="403"/>
      <c r="K2" s="403"/>
      <c r="L2" s="404"/>
      <c r="M2" s="390" t="s">
        <v>51</v>
      </c>
      <c r="N2" s="402" t="s">
        <v>731</v>
      </c>
      <c r="O2" s="403"/>
      <c r="P2" s="403"/>
      <c r="Q2" s="403"/>
      <c r="R2" s="403"/>
      <c r="S2" s="403"/>
      <c r="T2" s="403"/>
      <c r="U2" s="403"/>
      <c r="V2" s="403"/>
      <c r="W2" s="403"/>
      <c r="X2" s="404"/>
    </row>
    <row r="3" spans="1:25">
      <c r="A3" s="390"/>
      <c r="B3" s="38" t="s">
        <v>5</v>
      </c>
      <c r="C3" s="38" t="s">
        <v>8</v>
      </c>
      <c r="D3" s="38" t="s">
        <v>11</v>
      </c>
      <c r="E3" s="38" t="s">
        <v>17</v>
      </c>
      <c r="F3" s="38" t="s">
        <v>20</v>
      </c>
      <c r="G3" s="38" t="s">
        <v>23</v>
      </c>
      <c r="H3" s="38" t="s">
        <v>26</v>
      </c>
      <c r="I3" s="38" t="s">
        <v>29</v>
      </c>
      <c r="J3" s="38" t="s">
        <v>32</v>
      </c>
      <c r="K3" s="38" t="s">
        <v>35</v>
      </c>
      <c r="L3" s="38" t="s">
        <v>38</v>
      </c>
      <c r="M3" s="390"/>
      <c r="N3" s="38" t="s">
        <v>5</v>
      </c>
      <c r="O3" s="38" t="s">
        <v>8</v>
      </c>
      <c r="P3" s="38" t="s">
        <v>11</v>
      </c>
      <c r="Q3" s="38" t="s">
        <v>17</v>
      </c>
      <c r="R3" s="38" t="s">
        <v>20</v>
      </c>
      <c r="S3" s="38" t="s">
        <v>23</v>
      </c>
      <c r="T3" s="38" t="s">
        <v>26</v>
      </c>
      <c r="U3" s="38" t="s">
        <v>29</v>
      </c>
      <c r="V3" s="38" t="s">
        <v>32</v>
      </c>
      <c r="W3" s="38" t="s">
        <v>35</v>
      </c>
      <c r="X3" s="38" t="s">
        <v>38</v>
      </c>
    </row>
    <row r="4" spans="1:25">
      <c r="A4" s="299" t="str">
        <f>+'10.ค่าใช้จ่าย(แยกกลุ่ม)'!B10</f>
        <v>วังยาง,รพช.</v>
      </c>
      <c r="B4" s="299">
        <f>+'10.ค่าใช้จ่าย(แยกกลุ่ม)'!C10</f>
        <v>9125.5131457506395</v>
      </c>
      <c r="C4" s="299">
        <f>+'10.ค่าใช้จ่าย(แยกกลุ่ม)'!D10</f>
        <v>91.831665848751157</v>
      </c>
      <c r="D4" s="299">
        <f>+'10.ค่าใช้จ่าย(แยกกลุ่ม)'!E10</f>
        <v>1685.7266302658566</v>
      </c>
      <c r="E4" s="299">
        <f>+'10.ค่าใช้จ่าย(แยกกลุ่ม)'!F10</f>
        <v>452.93984917669786</v>
      </c>
      <c r="F4" s="299">
        <f>+'10.ค่าใช้จ่าย(แยกกลุ่ม)'!G10</f>
        <v>938.35869823392136</v>
      </c>
      <c r="G4" s="299">
        <f>+'10.ค่าใช้จ่าย(แยกกลุ่ม)'!H10</f>
        <v>577.92807119339659</v>
      </c>
      <c r="H4" s="299">
        <f>+'10.ค่าใช้จ่าย(แยกกลุ่ม)'!I10</f>
        <v>387.79077848261841</v>
      </c>
      <c r="I4" s="299">
        <f>+'10.ค่าใช้จ่าย(แยกกลุ่ม)'!J10</f>
        <v>219.23044701978085</v>
      </c>
      <c r="J4" s="299">
        <f>+'10.ค่าใช้จ่าย(แยกกลุ่ม)'!K10</f>
        <v>418.94348719506075</v>
      </c>
      <c r="K4" s="299">
        <f>+'10.ค่าใช้จ่าย(แยกกลุ่ม)'!L10</f>
        <v>3.5951789473784421</v>
      </c>
      <c r="L4" s="299">
        <f>+'10.ค่าใช้จ่าย(แยกกลุ่ม)'!M10</f>
        <v>470.20304883360166</v>
      </c>
      <c r="M4" s="16" t="str">
        <f>+'10.ค่าใช้จ่าย(แยกกลุ่ม)'!Z10</f>
        <v>วังยาง,รพช.</v>
      </c>
      <c r="N4" s="15">
        <f>+'10.ค่าใช้จ่าย(แยกกลุ่ม)'!AA10</f>
        <v>-0.31867765302202455</v>
      </c>
      <c r="O4" s="15">
        <f>+'10.ค่าใช้จ่าย(แยกกลุ่ม)'!AB10</f>
        <v>-9.6631147497402634E-3</v>
      </c>
      <c r="P4" s="15">
        <f>+'10.ค่าใช้จ่าย(แยกกลุ่ม)'!AC10</f>
        <v>6.6635397931386606E-2</v>
      </c>
      <c r="Q4" s="15">
        <f>+'10.ค่าใช้จ่าย(แยกกลุ่ม)'!AD10</f>
        <v>-0.1825098125188106</v>
      </c>
      <c r="R4" s="15">
        <f>+'10.ค่าใช้จ่าย(แยกกลุ่ม)'!AE10</f>
        <v>0.27002641982142467</v>
      </c>
      <c r="S4" s="15">
        <f>+'10.ค่าใช้จ่าย(แยกกลุ่ม)'!AF10</f>
        <v>-0.25842769149652595</v>
      </c>
      <c r="T4" s="15">
        <f>+'10.ค่าใช้จ่าย(แยกกลุ่ม)'!AG10</f>
        <v>-0.70952233511462481</v>
      </c>
      <c r="U4" s="15">
        <f>+'10.ค่าใช้จ่าย(แยกกลุ่ม)'!AH10</f>
        <v>-0.11122410040885937</v>
      </c>
      <c r="V4" s="15">
        <f>+'10.ค่าใช้จ่าย(แยกกลุ่ม)'!AI10</f>
        <v>-0.18584344500912064</v>
      </c>
      <c r="W4" s="15">
        <f>+'10.ค่าใช้จ่าย(แยกกลุ่ม)'!AJ10</f>
        <v>-0.93217963243263979</v>
      </c>
      <c r="X4" s="15">
        <f>+'10.ค่าใช้จ่าย(แยกกลุ่ม)'!AK10</f>
        <v>-0.1661480630396267</v>
      </c>
    </row>
    <row r="5" spans="1:25">
      <c r="A5" s="299" t="str">
        <f>+'10.ค่าใช้จ่าย(แยกกลุ่ม)'!B20</f>
        <v>นาทม,รพช.</v>
      </c>
      <c r="B5" s="299">
        <f>+'10.ค่าใช้จ่าย(แยกกลุ่ม)'!C20</f>
        <v>13834.9025539221</v>
      </c>
      <c r="C5" s="299">
        <f>+'10.ค่าใช้จ่าย(แยกกลุ่ม)'!D20</f>
        <v>58.955020557041507</v>
      </c>
      <c r="D5" s="299">
        <f>+'10.ค่าใช้จ่าย(แยกกลุ่ม)'!E20</f>
        <v>1684.0017907520617</v>
      </c>
      <c r="E5" s="299">
        <f>+'10.ค่าใช้จ่าย(แยกกลุ่ม)'!F20</f>
        <v>919.02271698615937</v>
      </c>
      <c r="F5" s="299">
        <f>+'10.ค่าใช้จ่าย(แยกกลุ่ม)'!G20</f>
        <v>713.47339286903798</v>
      </c>
      <c r="G5" s="299">
        <f>+'10.ค่าใช้จ่าย(แยกกลุ่ม)'!H20</f>
        <v>636.01970199341179</v>
      </c>
      <c r="H5" s="299">
        <f>+'10.ค่าใช้จ่าย(แยกกลุ่ม)'!I20</f>
        <v>392.32355769144209</v>
      </c>
      <c r="I5" s="299">
        <f>+'10.ค่าใช้จ่าย(แยกกลุ่ม)'!J20</f>
        <v>180.68298227431512</v>
      </c>
      <c r="J5" s="299">
        <f>+'10.ค่าใช้จ่าย(แยกกลุ่ม)'!K20</f>
        <v>430.06106704578116</v>
      </c>
      <c r="K5" s="299">
        <f>+'10.ค่าใช้จ่าย(แยกกลุ่ม)'!L20</f>
        <v>38.335317963511621</v>
      </c>
      <c r="L5" s="299">
        <f>+'10.ค่าใช้จ่าย(แยกกลุ่ม)'!M20</f>
        <v>430.42931900411611</v>
      </c>
      <c r="M5" s="16" t="str">
        <f>+'10.ค่าใช้จ่าย(แยกกลุ่ม)'!Z20</f>
        <v>นาทม,รพช.</v>
      </c>
      <c r="N5" s="15">
        <f>+'10.ค่าใช้จ่าย(แยกกลุ่ม)'!AA20</f>
        <v>0.30155557391271459</v>
      </c>
      <c r="O5" s="15">
        <f>+'10.ค่าใช้จ่าย(แยกกลุ่ม)'!AB20</f>
        <v>-0.26603246428912675</v>
      </c>
      <c r="P5" s="15">
        <f>+'10.ค่าใช้จ่าย(แยกกลุ่ม)'!AC20</f>
        <v>0.15774512244429395</v>
      </c>
      <c r="Q5" s="15">
        <f>+'10.ค่าใช้จ่าย(แยกกลุ่ม)'!AD20</f>
        <v>0.37056047705040224</v>
      </c>
      <c r="R5" s="15">
        <f>+'10.ค่าใช้จ่าย(แยกกลุ่ม)'!AE20</f>
        <v>4.7532838945329309E-3</v>
      </c>
      <c r="S5" s="15">
        <f>+'10.ค่าใช้จ่าย(แยกกลุ่ม)'!AF20</f>
        <v>-8.4324165346012933E-2</v>
      </c>
      <c r="T5" s="15">
        <f>+'10.ค่าใช้จ่าย(แยกกลุ่ม)'!AG20</f>
        <v>-0.31793212220281836</v>
      </c>
      <c r="U5" s="15">
        <f>+'10.ค่าใช้จ่าย(แยกกลุ่ม)'!AH20</f>
        <v>-5.8352559367813972E-2</v>
      </c>
      <c r="V5" s="15">
        <f>+'10.ค่าใช้จ่าย(แยกกลุ่ม)'!AI20</f>
        <v>0.10254064418735423</v>
      </c>
      <c r="W5" s="15">
        <f>+'10.ค่าใช้จ่าย(แยกกลุ่ม)'!AJ20</f>
        <v>-0.5702057080580113</v>
      </c>
      <c r="X5" s="15">
        <f>+'10.ค่าใช้จ่าย(แยกกลุ่ม)'!AK20</f>
        <v>0.53997841919325407</v>
      </c>
    </row>
    <row r="6" spans="1:25">
      <c r="A6" s="299" t="str">
        <f>+'10.ค่าใช้จ่าย(แยกกลุ่ม)'!B41</f>
        <v>ปลาปาก,รพช.</v>
      </c>
      <c r="B6" s="299">
        <f>+'10.ค่าใช้จ่าย(แยกกลุ่ม)'!C41</f>
        <v>12562.865842445133</v>
      </c>
      <c r="C6" s="299">
        <f>+'10.ค่าใช้จ่าย(แยกกลุ่ม)'!D41</f>
        <v>99.036189735587072</v>
      </c>
      <c r="D6" s="299">
        <f>+'10.ค่าใช้จ่าย(แยกกลุ่ม)'!E41</f>
        <v>2189.227806355228</v>
      </c>
      <c r="E6" s="299">
        <f>+'10.ค่าใช้จ่าย(แยกกลุ่ม)'!F41</f>
        <v>1193.2589624896887</v>
      </c>
      <c r="F6" s="299">
        <f>+'10.ค่าใช้จ่าย(แยกกลุ่ม)'!G41</f>
        <v>360.93982272056161</v>
      </c>
      <c r="G6" s="299">
        <f>+'10.ค่าใช้จ่าย(แยกกลุ่ม)'!H41</f>
        <v>1038.3492975902116</v>
      </c>
      <c r="H6" s="299">
        <f>+'10.ค่าใช้จ่าย(แยกกลุ่ม)'!I41</f>
        <v>2525.3732571112314</v>
      </c>
      <c r="I6" s="299">
        <f>+'10.ค่าใช้จ่าย(แยกกลุ่ม)'!J41</f>
        <v>290.89039044561554</v>
      </c>
      <c r="J6" s="299">
        <f>+'10.ค่าใช้จ่าย(แยกกลุ่ม)'!K41</f>
        <v>784.04637428344745</v>
      </c>
      <c r="K6" s="299">
        <f>+'10.ค่าใช้จ่าย(แยกกลุ่ม)'!L41</f>
        <v>36.071610594732057</v>
      </c>
      <c r="L6" s="299">
        <f>+'10.ค่าใช้จ่าย(แยกกลุ่ม)'!M41</f>
        <v>1374.6383828724454</v>
      </c>
      <c r="M6" s="16" t="str">
        <f>+'10.ค่าใช้จ่าย(แยกกลุ่ม)'!Z41</f>
        <v>ปลาปาก,รพช.</v>
      </c>
      <c r="N6" s="15">
        <f>+'10.ค่าใช้จ่าย(แยกกลุ่ม)'!AA41</f>
        <v>0.19647352385160349</v>
      </c>
      <c r="O6" s="15">
        <f>+'10.ค่าใช้จ่าย(แยกกลุ่ม)'!AB41</f>
        <v>7.8655970431383851E-2</v>
      </c>
      <c r="P6" s="15">
        <f>+'10.ค่าใช้จ่าย(แยกกลุ่ม)'!AC41</f>
        <v>0.58617541087282232</v>
      </c>
      <c r="Q6" s="15">
        <f>+'10.ค่าใช้จ่าย(แยกกลุ่ม)'!AD41</f>
        <v>0.66278929368173967</v>
      </c>
      <c r="R6" s="15">
        <f>+'10.ค่าใช้จ่าย(แยกกลุ่ม)'!AE41</f>
        <v>-0.45236185406383705</v>
      </c>
      <c r="S6" s="15">
        <f>+'10.ค่าใช้จ่าย(แยกกลุ่ม)'!AF41</f>
        <v>0.34613244128266912</v>
      </c>
      <c r="T6" s="15">
        <f>+'10.ค่าใช้จ่าย(แยกกลุ่ม)'!AG41</f>
        <v>1.7872695432637726</v>
      </c>
      <c r="U6" s="15">
        <f>+'10.ค่าใช้จ่าย(แยกกลุ่ม)'!AH41</f>
        <v>0.43744431674519452</v>
      </c>
      <c r="V6" s="15">
        <f>+'10.ค่าใช้จ่าย(แยกกลุ่ม)'!AI41</f>
        <v>0.81777023832325779</v>
      </c>
      <c r="W6" s="15">
        <f>+'10.ค่าใช้จ่าย(แยกกลุ่ม)'!AJ41</f>
        <v>-0.3096326517931734</v>
      </c>
      <c r="X6" s="15">
        <f>+'10.ค่าใช้จ่าย(แยกกลุ่ม)'!AK41</f>
        <v>1.7512125235146925</v>
      </c>
    </row>
    <row r="7" spans="1:25">
      <c r="A7" s="299" t="str">
        <f>+'10.ค่าใช้จ่าย(แยกกลุ่ม)'!B42</f>
        <v>ท่าอุเทน,รพช.</v>
      </c>
      <c r="B7" s="299">
        <f>+'10.ค่าใช้จ่าย(แยกกลุ่ม)'!C42</f>
        <v>12817.138478975667</v>
      </c>
      <c r="C7" s="299">
        <f>+'10.ค่าใช้จ่าย(แยกกลุ่ม)'!D42</f>
        <v>96.185341805630486</v>
      </c>
      <c r="D7" s="299">
        <f>+'10.ค่าใช้จ่าย(แยกกลุ่ม)'!E42</f>
        <v>1549.5028801688209</v>
      </c>
      <c r="E7" s="299">
        <f>+'10.ค่าใช้จ่าย(แยกกลุ่ม)'!F42</f>
        <v>659.86635438243411</v>
      </c>
      <c r="F7" s="299">
        <f>+'10.ค่าใช้จ่าย(แยกกลุ่ม)'!G42</f>
        <v>1412.4641724152032</v>
      </c>
      <c r="G7" s="299">
        <f>+'10.ค่าใช้จ่าย(แยกกลุ่ม)'!H42</f>
        <v>1022.9802781237814</v>
      </c>
      <c r="H7" s="299">
        <f>+'10.ค่าใช้จ่าย(แยกกลุ่ม)'!I42</f>
        <v>1356.572353770099</v>
      </c>
      <c r="I7" s="299">
        <f>+'10.ค่าใช้จ่าย(แยกกลุ่ม)'!J42</f>
        <v>592.71814935191219</v>
      </c>
      <c r="J7" s="299">
        <f>+'10.ค่าใช้จ่าย(แยกกลุ่ม)'!K42</f>
        <v>548.31609778013581</v>
      </c>
      <c r="K7" s="299">
        <f>+'10.ค่าใช้จ่าย(แยกกลุ่ม)'!L42</f>
        <v>13.875233490140308</v>
      </c>
      <c r="L7" s="299">
        <f>+'10.ค่าใช้จ่าย(แยกกลุ่ม)'!M42</f>
        <v>1680.3904483708798</v>
      </c>
      <c r="M7" s="16" t="str">
        <f>+'10.ค่าใช้จ่าย(แยกกลุ่ม)'!Z42</f>
        <v>ท่าอุเทน,รพช.</v>
      </c>
      <c r="N7" s="15">
        <f>+'10.ค่าใช้จ่าย(แยกกลุ่ม)'!AA42</f>
        <v>0.22069017005830316</v>
      </c>
      <c r="O7" s="15">
        <f>+'10.ค่าใช้จ่าย(แยกกลุ่ม)'!AB42</f>
        <v>4.7605864922986629E-2</v>
      </c>
      <c r="P7" s="15">
        <f>+'10.ค่าใช้จ่าย(แยกกลุ่ม)'!AC42</f>
        <v>0.12267136406068319</v>
      </c>
      <c r="Q7" s="15">
        <f>+'10.ค่าใช้จ่าย(แยกกลุ่ม)'!AD42</f>
        <v>-8.0485675097207957E-2</v>
      </c>
      <c r="R7" s="15">
        <f>+'10.ค่าใช้จ่าย(แยกกลุ่ม)'!AE42</f>
        <v>1.1430698745080692</v>
      </c>
      <c r="S7" s="15">
        <f>+'10.ค่าใช้จ่าย(แยกกลุ่ม)'!AF42</f>
        <v>0.32620780152754952</v>
      </c>
      <c r="T7" s="15">
        <f>+'10.ค่าใช้จ่าย(แยกกลุ่ม)'!AG42</f>
        <v>0.49725700715714155</v>
      </c>
      <c r="U7" s="15">
        <f>+'10.ค่าใช้จ่าย(แยกกลุ่ม)'!AH42</f>
        <v>1.9289359951439311</v>
      </c>
      <c r="V7" s="15">
        <f>+'10.ค่าใช้จ่าย(แยกกลุ่ม)'!AI42</f>
        <v>0.27124200357305134</v>
      </c>
      <c r="W7" s="15">
        <f>+'10.ค่าใช้จ่าย(แยกกลุ่ม)'!AJ42</f>
        <v>-0.73444467844921657</v>
      </c>
      <c r="X7" s="15">
        <f>+'10.ค่าใช้จ่าย(แยกกลุ่ม)'!AK42</f>
        <v>2.3631472127905941</v>
      </c>
    </row>
    <row r="8" spans="1:25">
      <c r="A8" s="299" t="str">
        <f>+'10.ค่าใช้จ่าย(แยกกลุ่ม)'!B57</f>
        <v>บ้านแพง,รพช.</v>
      </c>
      <c r="B8" s="299">
        <f>+'10.ค่าใช้จ่าย(แยกกลุ่ม)'!C57</f>
        <v>10956.850726702512</v>
      </c>
      <c r="C8" s="299">
        <f>+'10.ค่าใช้จ่าย(แยกกลุ่ม)'!D57</f>
        <v>51.171501327998293</v>
      </c>
      <c r="D8" s="299">
        <f>+'10.ค่าใช้จ่าย(แยกกลุ่ม)'!E57</f>
        <v>1680.0418639733512</v>
      </c>
      <c r="E8" s="299">
        <f>+'10.ค่าใช้จ่าย(แยกกลุ่ม)'!F57</f>
        <v>360.18224456258559</v>
      </c>
      <c r="F8" s="299">
        <f>+'10.ค่าใช้จ่าย(แยกกลุ่ม)'!G57</f>
        <v>954.16499220456421</v>
      </c>
      <c r="G8" s="299">
        <f>+'10.ค่าใช้จ่าย(แยกกลุ่ม)'!H57</f>
        <v>1004.8564151773227</v>
      </c>
      <c r="H8" s="299">
        <f>+'10.ค่าใช้จ่าย(แยกกลุ่ม)'!I57</f>
        <v>2512.9377673099484</v>
      </c>
      <c r="I8" s="299">
        <f>+'10.ค่าใช้จ่าย(แยกกลุ่ม)'!J57</f>
        <v>285.88304987306816</v>
      </c>
      <c r="J8" s="299">
        <f>+'10.ค่าใช้จ่าย(แยกกลุ่ม)'!K57</f>
        <v>376.94409451083391</v>
      </c>
      <c r="K8" s="299">
        <f>+'10.ค่าใช้จ่าย(แยกกลุ่ม)'!L57</f>
        <v>16.951065957200196</v>
      </c>
      <c r="L8" s="299">
        <f>+'10.ค่าใช้จ่าย(แยกกลุ่ม)'!M57</f>
        <v>501.39039663908801</v>
      </c>
      <c r="M8" s="16" t="str">
        <f>+'10.ค่าใช้จ่าย(แยกกลุ่ม)'!Z57</f>
        <v>บ้านแพง,รพช.</v>
      </c>
      <c r="N8" s="15">
        <f>+'10.ค่าใช้จ่าย(แยกกลุ่ม)'!AA57</f>
        <v>6.4738254991589667E-2</v>
      </c>
      <c r="O8" s="15">
        <f>+'10.ค่าใช้จ่าย(แยกกลุ่ม)'!AB57</f>
        <v>-0.36609728490385052</v>
      </c>
      <c r="P8" s="15">
        <f>+'10.ค่าใช้จ่าย(แยกกลุ่ม)'!AC57</f>
        <v>9.2433948952958714E-2</v>
      </c>
      <c r="Q8" s="15">
        <f>+'10.ค่าใช้จ่าย(แยกกลุ่ม)'!AD57</f>
        <v>-0.47510705978920997</v>
      </c>
      <c r="R8" s="15">
        <f>+'10.ค่าใช้จ่าย(แยกกลุ่ม)'!AE57</f>
        <v>0.23186643278074237</v>
      </c>
      <c r="S8" s="15">
        <f>+'10.ค่าใช้จ่าย(แยกกลุ่ม)'!AF57</f>
        <v>4.5403649583242237E-2</v>
      </c>
      <c r="T8" s="15">
        <f>+'10.ค่าใช้จ่าย(แยกกลุ่ม)'!AG57</f>
        <v>1.6625098417985071</v>
      </c>
      <c r="U8" s="15">
        <f>+'10.ค่าใช้จ่าย(แยกกลุ่ม)'!AH57</f>
        <v>0.53615951820250052</v>
      </c>
      <c r="V8" s="15">
        <f>+'10.ค่าใช้จ่าย(แยกกลุ่ม)'!AI57</f>
        <v>-0.11626984533160246</v>
      </c>
      <c r="W8" s="15">
        <f>+'10.ค่าใช้จ่าย(แยกกลุ่ม)'!AJ57</f>
        <v>-0.72370345337785524</v>
      </c>
      <c r="X8" s="15">
        <f>+'10.ค่าใช้จ่าย(แยกกลุ่ม)'!AK57</f>
        <v>7.0136078983783295E-2</v>
      </c>
    </row>
    <row r="9" spans="1:25">
      <c r="A9" s="299" t="str">
        <f>+'10.ค่าใช้จ่าย(แยกกลุ่ม)'!B58</f>
        <v>นาหว้า,รพช.</v>
      </c>
      <c r="B9" s="299">
        <f>+'10.ค่าใช้จ่าย(แยกกลุ่ม)'!C58</f>
        <v>10406.697098253606</v>
      </c>
      <c r="C9" s="299">
        <f>+'10.ค่าใช้จ่าย(แยกกลุ่ม)'!D58</f>
        <v>93.79323525781875</v>
      </c>
      <c r="D9" s="299">
        <f>+'10.ค่าใช้จ่าย(แยกกลุ่ม)'!E58</f>
        <v>1630.8209727392405</v>
      </c>
      <c r="E9" s="299">
        <f>+'10.ค่าใช้จ่าย(แยกกลุ่ม)'!F58</f>
        <v>540.74470714211134</v>
      </c>
      <c r="F9" s="299">
        <f>+'10.ค่าใช้จ่าย(แยกกลุ่ม)'!G58</f>
        <v>578.57519915380738</v>
      </c>
      <c r="G9" s="299">
        <f>+'10.ค่าใช้จ่าย(แยกกลุ่ม)'!H58</f>
        <v>1091.855306860891</v>
      </c>
      <c r="H9" s="299">
        <f>+'10.ค่าใช้จ่าย(แยกกลุ่ม)'!I58</f>
        <v>1971.3780527731219</v>
      </c>
      <c r="I9" s="299">
        <f>+'10.ค่าใช้จ่าย(แยกกลุ่ม)'!J58</f>
        <v>348.23543714155221</v>
      </c>
      <c r="J9" s="299">
        <f>+'10.ค่าใช้จ่าย(แยกกลุ่ม)'!K58</f>
        <v>333.3840309474258</v>
      </c>
      <c r="K9" s="299">
        <f>+'10.ค่าใช้จ่าย(แยกกลุ่ม)'!L58</f>
        <v>11.237626132502683</v>
      </c>
      <c r="L9" s="299">
        <f>+'10.ค่าใช้จ่าย(แยกกลุ่ม)'!M58</f>
        <v>619.88960722765876</v>
      </c>
      <c r="M9" s="16" t="str">
        <f>+'10.ค่าใช้จ่าย(แยกกลุ่ม)'!Z58</f>
        <v>นาหว้า,รพช.</v>
      </c>
      <c r="N9" s="15">
        <f>+'10.ค่าใช้จ่าย(แยกกลุ่ม)'!AA58</f>
        <v>1.1276760540047677E-2</v>
      </c>
      <c r="O9" s="15">
        <f>+'10.ค่าใช้จ่าย(แยกกลุ่ม)'!AB58</f>
        <v>0.16189255629778043</v>
      </c>
      <c r="P9" s="15">
        <f>+'10.ค่าใช้จ่าย(แยกกลุ่ม)'!AC58</f>
        <v>6.0428453295431138E-2</v>
      </c>
      <c r="Q9" s="15">
        <f>+'10.ค่าใช้จ่าย(แยกกลุ่ม)'!AD58</f>
        <v>-0.21197370631098297</v>
      </c>
      <c r="R9" s="15">
        <f>+'10.ค่าใช้จ่าย(แยกกลุ่ม)'!AE58</f>
        <v>-0.2530355101057763</v>
      </c>
      <c r="S9" s="15">
        <f>+'10.ค่าใช้จ่าย(แยกกลุ่ม)'!AF58</f>
        <v>0.13591305719811042</v>
      </c>
      <c r="T9" s="15">
        <f>+'10.ค่าใช้จ่าย(แยกกลุ่ม)'!AG58</f>
        <v>1.0887160580314603</v>
      </c>
      <c r="U9" s="15">
        <f>+'10.ค่าใช้จ่าย(แยกกลุ่ม)'!AH58</f>
        <v>0.87120286277174974</v>
      </c>
      <c r="V9" s="15">
        <f>+'10.ค่าใช้จ่าย(แยกกลุ่ม)'!AI58</f>
        <v>-0.2183946491707815</v>
      </c>
      <c r="W9" s="15">
        <f>+'10.ค่าใช้จ่าย(แยกกลุ่ม)'!AJ58</f>
        <v>-0.81683055800261317</v>
      </c>
      <c r="X9" s="15">
        <f>+'10.ค่าใช้จ่าย(แยกกลุ่ม)'!AK58</f>
        <v>0.32305332955730715</v>
      </c>
    </row>
    <row r="10" spans="1:25">
      <c r="A10" s="299" t="str">
        <f>+'10.ค่าใช้จ่าย(แยกกลุ่ม)'!B70</f>
        <v>เรณูนคร,รพช.</v>
      </c>
      <c r="B10" s="299">
        <f>+'10.ค่าใช้จ่าย(แยกกลุ่ม)'!C70</f>
        <v>9903.3181350511568</v>
      </c>
      <c r="C10" s="299">
        <f>+'10.ค่าใช้จ่าย(แยกกลุ่ม)'!D70</f>
        <v>67.633937338458637</v>
      </c>
      <c r="D10" s="299">
        <f>+'10.ค่าใช้จ่าย(แยกกลุ่ม)'!E70</f>
        <v>2046.6726960769206</v>
      </c>
      <c r="E10" s="299">
        <f>+'10.ค่าใช้จ่าย(แยกกลุ่ม)'!F70</f>
        <v>1238.9981198455366</v>
      </c>
      <c r="F10" s="299">
        <f>+'10.ค่าใช้จ่าย(แยกกลุ่ม)'!G70</f>
        <v>614.10976025462071</v>
      </c>
      <c r="G10" s="299">
        <f>+'10.ค่าใช้จ่าย(แยกกลุ่ม)'!H70</f>
        <v>623.68008294842264</v>
      </c>
      <c r="H10" s="299">
        <f>+'10.ค่าใช้จ่าย(แยกกลุ่ม)'!I70</f>
        <v>511.89457081548215</v>
      </c>
      <c r="I10" s="299">
        <f>+'10.ค่าใช้จ่าย(แยกกลุ่ม)'!J70</f>
        <v>188.84451096903544</v>
      </c>
      <c r="J10" s="299">
        <f>+'10.ค่าใช้จ่าย(แยกกลุ่ม)'!K70</f>
        <v>377.89603413632517</v>
      </c>
      <c r="K10" s="299">
        <f>+'10.ค่าใช้จ่าย(แยกกลุ่ม)'!L70</f>
        <v>17.088374598394019</v>
      </c>
      <c r="L10" s="299">
        <f>+'10.ค่าใช้จ่าย(แยกกลุ่ม)'!M70</f>
        <v>761.11248673544424</v>
      </c>
      <c r="M10" s="16" t="str">
        <f>+'10.ค่าใช้จ่าย(แยกกลุ่ม)'!Z70</f>
        <v>เรณูนคร,รพช.</v>
      </c>
      <c r="N10" s="15">
        <f>+'10.ค่าใช้จ่าย(แยกกลุ่ม)'!AA70</f>
        <v>-2.6840854150915611E-2</v>
      </c>
      <c r="O10" s="15">
        <f>+'10.ค่าใช้จ่าย(แยกกลุ่ม)'!AB70</f>
        <v>-0.17767639850217851</v>
      </c>
      <c r="P10" s="15">
        <f>+'10.ค่าใช้จ่าย(แยกกลุ่ม)'!AC70</f>
        <v>0.16513619802230689</v>
      </c>
      <c r="Q10" s="15">
        <f>+'10.ค่าใช้จ่าย(แยกกลุ่ม)'!AD70</f>
        <v>0.77925863773953508</v>
      </c>
      <c r="R10" s="15">
        <f>+'10.ค่าใช้จ่าย(แยกกลุ่ม)'!AE70</f>
        <v>-0.128116678507776</v>
      </c>
      <c r="S10" s="15">
        <f>+'10.ค่าใช้จ่าย(แยกกลุ่ม)'!AF70</f>
        <v>-0.31858950504087863</v>
      </c>
      <c r="T10" s="15">
        <f>+'10.ค่าใช้จ่าย(แยกกลุ่ม)'!AG70</f>
        <v>-0.5000861562820027</v>
      </c>
      <c r="U10" s="15">
        <f>+'10.ค่าใช้จ่าย(แยกกลุ่ม)'!AH70</f>
        <v>-0.42209991283843418</v>
      </c>
      <c r="V10" s="15">
        <f>+'10.ค่าใช้จ่าย(แยกกลุ่ม)'!AI70</f>
        <v>-5.4657764271508501E-2</v>
      </c>
      <c r="W10" s="15">
        <f>+'10.ค่าใช้จ่าย(แยกกลุ่ม)'!AJ70</f>
        <v>-0.42503228684483219</v>
      </c>
      <c r="X10" s="15">
        <f>+'10.ค่าใช้จ่าย(แยกกลุ่ม)'!AK70</f>
        <v>0.19283895765956247</v>
      </c>
    </row>
    <row r="11" spans="1:25">
      <c r="A11" s="299" t="str">
        <f>+'10.ค่าใช้จ่าย(แยกกลุ่ม)'!B71</f>
        <v>โพนสวรรค์,รพช.</v>
      </c>
      <c r="B11" s="299">
        <f>+'10.ค่าใช้จ่าย(แยกกลุ่ม)'!C71</f>
        <v>10224.789067339363</v>
      </c>
      <c r="C11" s="299">
        <f>+'10.ค่าใช้จ่าย(แยกกลุ่ม)'!D71</f>
        <v>172.87239935946934</v>
      </c>
      <c r="D11" s="299">
        <f>+'10.ค่าใช้จ่าย(แยกกลุ่ม)'!E71</f>
        <v>1654.3214448063559</v>
      </c>
      <c r="E11" s="299">
        <f>+'10.ค่าใช้จ่าย(แยกกลุ่ม)'!F71</f>
        <v>382.21191697345631</v>
      </c>
      <c r="F11" s="299">
        <f>+'10.ค่าใช้จ่าย(แยกกลุ่ม)'!G71</f>
        <v>1190.5719475695839</v>
      </c>
      <c r="G11" s="299">
        <f>+'10.ค่าใช้จ่าย(แยกกลุ่ม)'!H71</f>
        <v>1155.5566131396063</v>
      </c>
      <c r="H11" s="299">
        <f>+'10.ค่าใช้จ่าย(แยกกลุ่ม)'!I71</f>
        <v>1160.3097239681383</v>
      </c>
      <c r="I11" s="299">
        <f>+'10.ค่าใช้จ่าย(แยกกลุ่ม)'!J71</f>
        <v>327.83786961734234</v>
      </c>
      <c r="J11" s="299">
        <f>+'10.ค่าใช้จ่าย(แยกกลุ่ม)'!K71</f>
        <v>453.34254813374531</v>
      </c>
      <c r="K11" s="299">
        <f>+'10.ค่าใช้จ่าย(แยกกลุ่ม)'!L71</f>
        <v>24.625869001540714</v>
      </c>
      <c r="L11" s="299">
        <f>+'10.ค่าใช้จ่าย(แยกกลุ่ม)'!M71</f>
        <v>846.48469890573995</v>
      </c>
      <c r="M11" s="16" t="str">
        <f>+'10.ค่าใช้จ่าย(แยกกลุ่ม)'!Z71</f>
        <v>โพนสวรรค์,รพช.</v>
      </c>
      <c r="N11" s="15">
        <f>+'10.ค่าใช้จ่าย(แยกกลุ่ม)'!AA71</f>
        <v>4.7487982882649339E-3</v>
      </c>
      <c r="O11" s="15">
        <f>+'10.ค่าใช้จ่าย(แยกกลุ่ม)'!AB71</f>
        <v>1.1018598004941795</v>
      </c>
      <c r="P11" s="15">
        <f>+'10.ค่าใช้จ่าย(แยกกลุ่ม)'!AC71</f>
        <v>-5.8222742599188401E-2</v>
      </c>
      <c r="Q11" s="15">
        <f>+'10.ค่าใช้จ่าย(แยกกลุ่ม)'!AD71</f>
        <v>-0.45112599944317183</v>
      </c>
      <c r="R11" s="15">
        <f>+'10.ค่าใช้จ่าย(แยกกลุ่ม)'!AE71</f>
        <v>0.69031644065068309</v>
      </c>
      <c r="S11" s="15">
        <f>+'10.ค่าใช้จ่าย(แยกกลุ่ม)'!AF71</f>
        <v>0.26251972003066593</v>
      </c>
      <c r="T11" s="15">
        <f>+'10.ค่าใช้จ่าย(แยกกลุ่ม)'!AG71</f>
        <v>0.13315304963718291</v>
      </c>
      <c r="U11" s="15">
        <f>+'10.ค่าใช้จ่าย(แยกกลุ่ม)'!AH71</f>
        <v>3.2461756740670405E-3</v>
      </c>
      <c r="V11" s="15">
        <f>+'10.ค่าใช้จ่าย(แยกกลุ่ม)'!AI71</f>
        <v>0.13407873936301376</v>
      </c>
      <c r="W11" s="15">
        <f>+'10.ค่าใช้จ่าย(แยกกลุ่ม)'!AJ71</f>
        <v>-0.17142034177988555</v>
      </c>
      <c r="X11" s="15">
        <f>+'10.ค่าใช้จ่าย(แยกกลุ่ม)'!AK71</f>
        <v>0.32663692097389124</v>
      </c>
    </row>
    <row r="12" spans="1:25">
      <c r="A12" s="299" t="str">
        <f>+'10.ค่าใช้จ่าย(แยกกลุ่ม)'!B82</f>
        <v>นาแก,รพช.</v>
      </c>
      <c r="B12" s="299">
        <f>+'10.ค่าใช้จ่าย(แยกกลุ่ม)'!C82</f>
        <v>11546.385188812888</v>
      </c>
      <c r="C12" s="299">
        <f>+'10.ค่าใช้จ่าย(แยกกลุ่ม)'!D82</f>
        <v>115.76658462055725</v>
      </c>
      <c r="D12" s="299">
        <f>+'10.ค่าใช้จ่าย(แยกกลุ่ม)'!E82</f>
        <v>1686.3079494868794</v>
      </c>
      <c r="E12" s="299">
        <f>+'10.ค่าใช้จ่าย(แยกกลุ่ม)'!F82</f>
        <v>530.09105929479972</v>
      </c>
      <c r="F12" s="299">
        <f>+'10.ค่าใช้จ่าย(แยกกลุ่ม)'!G82</f>
        <v>650.3851806938909</v>
      </c>
      <c r="G12" s="299">
        <f>+'10.ค่าใช้จ่าย(แยกกลุ่ม)'!H82</f>
        <v>958.62893813895982</v>
      </c>
      <c r="H12" s="299">
        <f>+'10.ค่าใช้จ่าย(แยกกลุ่ม)'!I82</f>
        <v>390.70574079018974</v>
      </c>
      <c r="I12" s="299">
        <f>+'10.ค่าใช้จ่าย(แยกกลุ่ม)'!J82</f>
        <v>469.30512778985775</v>
      </c>
      <c r="J12" s="299">
        <f>+'10.ค่าใช้จ่าย(แยกกลุ่ม)'!K82</f>
        <v>353.25071972536767</v>
      </c>
      <c r="K12" s="299">
        <f>+'10.ค่าใช้จ่าย(แยกกลุ่ม)'!L82</f>
        <v>71.320746727141341</v>
      </c>
      <c r="L12" s="299">
        <f>+'10.ค่าใช้จ่าย(แยกกลุ่ม)'!M82</f>
        <v>2083.7813573777394</v>
      </c>
      <c r="M12" s="16" t="str">
        <f>+'10.ค่าใช้จ่าย(แยกกลุ่ม)'!Z82</f>
        <v>นาแก,รพช.</v>
      </c>
      <c r="N12" s="15">
        <f>+'10.ค่าใช้จ่าย(แยกกลุ่ม)'!AA82</f>
        <v>7.3566783115244117E-2</v>
      </c>
      <c r="O12" s="15">
        <f>+'10.ค่าใช้จ่าย(แยกกลุ่ม)'!AB82</f>
        <v>0.4611963911712823</v>
      </c>
      <c r="P12" s="15">
        <f>+'10.ค่าใช้จ่าย(แยกกลุ่ม)'!AC82</f>
        <v>-0.13012781212331181</v>
      </c>
      <c r="Q12" s="15">
        <f>+'10.ค่าใช้จ่าย(แยกกลุ่ม)'!AD82</f>
        <v>-0.33936127834553131</v>
      </c>
      <c r="R12" s="15">
        <f>+'10.ค่าใช้จ่าย(แยกกลุ่ม)'!AE82</f>
        <v>-0.13535603123382753</v>
      </c>
      <c r="S12" s="15">
        <f>+'10.ค่าใช้จ่าย(แยกกลุ่ม)'!AF82</f>
        <v>3.983584981559421E-2</v>
      </c>
      <c r="T12" s="15">
        <f>+'10.ค่าใช้จ่าย(แยกกลุ่ม)'!AG82</f>
        <v>-0.4885825853420207</v>
      </c>
      <c r="U12" s="15">
        <f>+'10.ค่าใช้จ่าย(แยกกลุ่ม)'!AH82</f>
        <v>0.33082244602654726</v>
      </c>
      <c r="V12" s="15">
        <f>+'10.ค่าใช้จ่าย(แยกกลุ่ม)'!AI82</f>
        <v>-0.25018409306738776</v>
      </c>
      <c r="W12" s="15">
        <f>+'10.ค่าใช้จ่าย(แยกกลุ่ม)'!AJ82</f>
        <v>-5.3692456786635562E-2</v>
      </c>
      <c r="X12" s="15">
        <f>+'10.ค่าใช้จ่าย(แยกกลุ่ม)'!AK82</f>
        <v>1.90952167920947</v>
      </c>
    </row>
    <row r="13" spans="1:25">
      <c r="A13" s="299" t="str">
        <f>+'10.ค่าใช้จ่าย(แยกกลุ่ม)'!B113</f>
        <v>ศรีสงคราม,รพช.</v>
      </c>
      <c r="B13" s="299">
        <f>+'10.ค่าใช้จ่าย(แยกกลุ่ม)'!C113</f>
        <v>7938.9837180649238</v>
      </c>
      <c r="C13" s="299">
        <f>+'10.ค่าใช้จ่าย(แยกกลุ่ม)'!D113</f>
        <v>71.575690981405913</v>
      </c>
      <c r="D13" s="299">
        <f>+'10.ค่าใช้จ่าย(แยกกลุ่ม)'!E113</f>
        <v>2038.3573183460928</v>
      </c>
      <c r="E13" s="299">
        <f>+'10.ค่าใช้จ่าย(แยกกลุ่ม)'!F113</f>
        <v>680.8558720577098</v>
      </c>
      <c r="F13" s="299">
        <f>+'10.ค่าใช้จ่าย(แยกกลุ่ม)'!G113</f>
        <v>590.25522779225025</v>
      </c>
      <c r="G13" s="299">
        <f>+'10.ค่าใช้จ่าย(แยกกลุ่ม)'!H113</f>
        <v>816.25861060445311</v>
      </c>
      <c r="H13" s="299">
        <f>+'10.ค่าใช้จ่าย(แยกกลุ่ม)'!I113</f>
        <v>3007.7258031368383</v>
      </c>
      <c r="I13" s="299">
        <f>+'10.ค่าใช้จ่าย(แยกกลุ่ม)'!J113</f>
        <v>480.79941671742631</v>
      </c>
      <c r="J13" s="299">
        <f>+'10.ค่าใช้จ่าย(แยกกลุ่ม)'!K113</f>
        <v>494.0425715799106</v>
      </c>
      <c r="K13" s="299">
        <f>+'10.ค่าใช้จ่าย(แยกกลุ่ม)'!L113</f>
        <v>10.107406042305666</v>
      </c>
      <c r="L13" s="299">
        <f>+'10.ค่าใช้จ่าย(แยกกลุ่ม)'!M113</f>
        <v>860.74706944500269</v>
      </c>
      <c r="M13" s="16" t="str">
        <f>+'10.ค่าใช้จ่าย(แยกกลุ่ม)'!Z113</f>
        <v>ศรีสงคราม,รพช.</v>
      </c>
      <c r="N13" s="15">
        <f>+'10.ค่าใช้จ่าย(แยกกลุ่ม)'!AA113</f>
        <v>-3.7239534857067144E-2</v>
      </c>
      <c r="O13" s="15">
        <f>+'10.ค่าใช้จ่าย(แยกกลุ่ม)'!AB113</f>
        <v>6.9699177067386722E-2</v>
      </c>
      <c r="P13" s="15">
        <f>+'10.ค่าใช้จ่าย(แยกกลุ่ม)'!AC113</f>
        <v>0.10796575171592895</v>
      </c>
      <c r="Q13" s="15">
        <f>+'10.ค่าใช้จ่าย(แยกกลุ่ม)'!AD113</f>
        <v>-0.2215943137989157</v>
      </c>
      <c r="R13" s="15">
        <f>+'10.ค่าใช้จ่าย(แยกกลุ่ม)'!AE113</f>
        <v>8.8806346703024952E-2</v>
      </c>
      <c r="S13" s="15">
        <f>+'10.ค่าใช้จ่าย(แยกกลุ่ม)'!AF113</f>
        <v>0.23516037482823512</v>
      </c>
      <c r="T13" s="15">
        <f>+'10.ค่าใช้จ่าย(แยกกลุ่ม)'!AG113</f>
        <v>1.9940448730142444</v>
      </c>
      <c r="U13" s="15">
        <f>+'10.ค่าใช้จ่าย(แยกกลุ่ม)'!AH113</f>
        <v>6.9124513226828624E-2</v>
      </c>
      <c r="V13" s="15">
        <f>+'10.ค่าใช้จ่าย(แยกกลุ่ม)'!AI113</f>
        <v>0.28477887095941928</v>
      </c>
      <c r="W13" s="15">
        <f>+'10.ค่าใช้จ่าย(แยกกลุ่ม)'!AJ113</f>
        <v>-0.65365529000886835</v>
      </c>
      <c r="X13" s="15">
        <f>+'10.ค่าใช้จ่าย(แยกกลุ่ม)'!AK113</f>
        <v>1.743605933074337</v>
      </c>
    </row>
    <row r="14" spans="1:25">
      <c r="A14" s="299" t="str">
        <f>+'10.ค่าใช้จ่าย(แยกกลุ่ม)'!B125</f>
        <v>สมเด็จพระยุพราชธาตุพนม,รพช.</v>
      </c>
      <c r="B14" s="299">
        <f>+'10.ค่าใช้จ่าย(แยกกลุ่ม)'!C125</f>
        <v>7111.5280026264054</v>
      </c>
      <c r="C14" s="299">
        <f>+'10.ค่าใช้จ่าย(แยกกลุ่ม)'!D125</f>
        <v>99.745604921993461</v>
      </c>
      <c r="D14" s="299">
        <f>+'10.ค่าใช้จ่าย(แยกกลุ่ม)'!E125</f>
        <v>1621.3764083461026</v>
      </c>
      <c r="E14" s="299">
        <f>+'10.ค่าใช้จ่าย(แยกกลุ่ม)'!F125</f>
        <v>1038.4122001985784</v>
      </c>
      <c r="F14" s="299">
        <f>+'10.ค่าใช้จ่าย(แยกกลุ่ม)'!G125</f>
        <v>677.78211470237818</v>
      </c>
      <c r="G14" s="299">
        <f>+'10.ค่าใช้จ่าย(แยกกลุ่ม)'!H125</f>
        <v>604.5432322468821</v>
      </c>
      <c r="H14" s="299">
        <f>+'10.ค่าใช้จ่าย(แยกกลุ่ม)'!I125</f>
        <v>871.04229266753805</v>
      </c>
      <c r="I14" s="299">
        <f>+'10.ค่าใช้จ่าย(แยกกลุ่ม)'!J125</f>
        <v>459.50603325279957</v>
      </c>
      <c r="J14" s="299">
        <f>+'10.ค่าใช้จ่าย(แยกกลุ่ม)'!K125</f>
        <v>369.8734897378169</v>
      </c>
      <c r="K14" s="299">
        <f>+'10.ค่าใช้จ่าย(แยกกลุ่ม)'!L125</f>
        <v>79.329169038332978</v>
      </c>
      <c r="L14" s="299">
        <f>+'10.ค่าใช้จ่าย(แยกกลุ่ม)'!M125</f>
        <v>713.68054549253452</v>
      </c>
      <c r="M14" s="16" t="str">
        <f>+'10.ค่าใช้จ่าย(แยกกลุ่ม)'!Z125</f>
        <v>สมเด็จพระยุพราชธาตุพนม,รพช.</v>
      </c>
      <c r="N14" s="15">
        <f>+'10.ค่าใช้จ่าย(แยกกลุ่ม)'!AA125</f>
        <v>-3.7103558292946433E-2</v>
      </c>
      <c r="O14" s="15">
        <f>+'10.ค่าใช้จ่าย(แยกกลุ่ม)'!AB125</f>
        <v>0.62410539886485183</v>
      </c>
      <c r="P14" s="15">
        <f>+'10.ค่าใช้จ่าย(แยกกลุ่ม)'!AC125</f>
        <v>-4.7266331727657471E-2</v>
      </c>
      <c r="Q14" s="15">
        <f>+'10.ค่าใช้จ่าย(แยกกลุ่ม)'!AD125</f>
        <v>0.30652553874519439</v>
      </c>
      <c r="R14" s="15">
        <f>+'10.ค่าใช้จ่าย(แยกกลุ่ม)'!AE125</f>
        <v>5.4839867255047886E-2</v>
      </c>
      <c r="S14" s="15">
        <f>+'10.ค่าใช้จ่าย(แยกกลุ่ม)'!AF125</f>
        <v>5.8351113467479288E-2</v>
      </c>
      <c r="T14" s="15">
        <f>+'10.ค่าใช้จ่าย(แยกกลุ่ม)'!AG125</f>
        <v>0.21739133427151533</v>
      </c>
      <c r="U14" s="15">
        <f>+'10.ค่าใช้จ่าย(แยกกลุ่ม)'!AH125</f>
        <v>-0.19436018125106308</v>
      </c>
      <c r="V14" s="15">
        <f>+'10.ค่าใช้จ่าย(แยกกลุ่ม)'!AI125</f>
        <v>-6.9399075526866893E-3</v>
      </c>
      <c r="W14" s="15">
        <f>+'10.ค่าใช้จ่าย(แยกกลุ่ม)'!AJ125</f>
        <v>0.89913973251141088</v>
      </c>
      <c r="X14" s="15">
        <f>+'10.ค่าใช้จ่าย(แยกกลุ่ม)'!AK125</f>
        <v>2.3431994258398947</v>
      </c>
    </row>
    <row r="15" spans="1:25">
      <c r="A15" s="299" t="str">
        <f>+'10.ค่าใช้จ่าย(แยกกลุ่ม)'!B144</f>
        <v>นครพนม,รพท.</v>
      </c>
      <c r="B15" s="299">
        <f>+'10.ค่าใช้จ่าย(แยกกลุ่ม)'!C144</f>
        <v>7811.5068435069115</v>
      </c>
      <c r="C15" s="299">
        <f>+'10.ค่าใช้จ่าย(แยกกลุ่ม)'!D144</f>
        <v>64.117358925557895</v>
      </c>
      <c r="D15" s="299">
        <f>+'10.ค่าใช้จ่าย(แยกกลุ่ม)'!E144</f>
        <v>2252.7600707655301</v>
      </c>
      <c r="E15" s="299">
        <f>+'10.ค่าใช้จ่าย(แยกกลุ่ม)'!F144</f>
        <v>1421.3727976997786</v>
      </c>
      <c r="F15" s="299">
        <f>+'10.ค่าใช้จ่าย(แยกกลุ่ม)'!G144</f>
        <v>411.78032049795684</v>
      </c>
      <c r="G15" s="299">
        <f>+'10.ค่าใช้จ่าย(แยกกลุ่ม)'!H144</f>
        <v>476.94100337574986</v>
      </c>
      <c r="H15" s="299">
        <f>+'10.ค่าใช้จ่าย(แยกกลุ่ม)'!I144</f>
        <v>253.70346703433123</v>
      </c>
      <c r="I15" s="299">
        <f>+'10.ค่าใช้จ่าย(แยกกลุ่ม)'!J144</f>
        <v>820.67796096976087</v>
      </c>
      <c r="J15" s="299">
        <f>+'10.ค่าใช้จ่าย(แยกกลุ่ม)'!K144</f>
        <v>376.71396887652838</v>
      </c>
      <c r="K15" s="299">
        <f>+'10.ค่าใช้จ่าย(แยกกลุ่ม)'!L144</f>
        <v>118.45302216633634</v>
      </c>
      <c r="L15" s="299">
        <f>+'10.ค่าใช้จ่าย(แยกกลุ่ม)'!M144</f>
        <v>202.87430775250388</v>
      </c>
      <c r="M15" s="16" t="str">
        <f>+'10.ค่าใช้จ่าย(แยกกลุ่ม)'!Z144</f>
        <v>นครพนม,รพท.</v>
      </c>
      <c r="N15" s="15">
        <f>+'10.ค่าใช้จ่าย(แยกกลุ่ม)'!AA144</f>
        <v>8.7332644043850008E-2</v>
      </c>
      <c r="O15" s="15">
        <f>+'10.ค่าใช้จ่าย(แยกกลุ่ม)'!AB144</f>
        <v>-0.1354928382288384</v>
      </c>
      <c r="P15" s="15">
        <f>+'10.ค่าใช้จ่าย(แยกกลุ่ม)'!AC144</f>
        <v>-4.4130084067474859E-3</v>
      </c>
      <c r="Q15" s="15">
        <f>+'10.ค่าใช้จ่าย(แยกกลุ่ม)'!AD144</f>
        <v>-3.6968630629855205E-2</v>
      </c>
      <c r="R15" s="15">
        <f>+'10.ค่าใช้จ่าย(แยกกลุ่ม)'!AE144</f>
        <v>0.85389735882971451</v>
      </c>
      <c r="S15" s="15">
        <f>+'10.ค่าใช้จ่าย(แยกกลุ่ม)'!AF144</f>
        <v>1.0375241575193128E-2</v>
      </c>
      <c r="T15" s="15">
        <f>+'10.ค่าใช้จ่าย(แยกกลุ่ม)'!AG144</f>
        <v>-0.39282623062203653</v>
      </c>
      <c r="U15" s="15">
        <f>+'10.ค่าใช้จ่าย(แยกกลุ่ม)'!AH144</f>
        <v>0.14120004605323638</v>
      </c>
      <c r="V15" s="15">
        <f>+'10.ค่าใช้จ่าย(แยกกลุ่ม)'!AI144</f>
        <v>0.11328535470950907</v>
      </c>
      <c r="W15" s="15">
        <f>+'10.ค่าใช้จ่าย(แยกกลุ่ม)'!AJ144</f>
        <v>-0.336104508400907</v>
      </c>
      <c r="X15" s="15">
        <f>+'10.ค่าใช้จ่าย(แยกกลุ่ม)'!AK144</f>
        <v>-5.0353097993696486E-2</v>
      </c>
    </row>
    <row r="17" spans="1:24">
      <c r="A17" s="390" t="s">
        <v>55</v>
      </c>
      <c r="B17" s="402" t="s">
        <v>248</v>
      </c>
      <c r="C17" s="403"/>
      <c r="D17" s="403"/>
      <c r="E17" s="403"/>
      <c r="F17" s="403"/>
      <c r="G17" s="403"/>
      <c r="H17" s="403"/>
      <c r="I17" s="403"/>
      <c r="J17" s="403"/>
      <c r="K17" s="403"/>
      <c r="L17" s="404"/>
      <c r="M17" s="390" t="s">
        <v>55</v>
      </c>
      <c r="N17" s="402" t="s">
        <v>731</v>
      </c>
      <c r="O17" s="403"/>
      <c r="P17" s="403"/>
      <c r="Q17" s="403"/>
      <c r="R17" s="403"/>
      <c r="S17" s="403"/>
      <c r="T17" s="403"/>
      <c r="U17" s="403"/>
      <c r="V17" s="403"/>
      <c r="W17" s="403"/>
      <c r="X17" s="404"/>
    </row>
    <row r="18" spans="1:24">
      <c r="A18" s="390"/>
      <c r="B18" s="38" t="s">
        <v>5</v>
      </c>
      <c r="C18" s="38" t="s">
        <v>8</v>
      </c>
      <c r="D18" s="38" t="s">
        <v>11</v>
      </c>
      <c r="E18" s="38" t="s">
        <v>17</v>
      </c>
      <c r="F18" s="38" t="s">
        <v>20</v>
      </c>
      <c r="G18" s="38" t="s">
        <v>23</v>
      </c>
      <c r="H18" s="38" t="s">
        <v>26</v>
      </c>
      <c r="I18" s="38" t="s">
        <v>29</v>
      </c>
      <c r="J18" s="38" t="s">
        <v>32</v>
      </c>
      <c r="K18" s="38" t="s">
        <v>35</v>
      </c>
      <c r="L18" s="38" t="s">
        <v>38</v>
      </c>
      <c r="M18" s="390"/>
      <c r="N18" s="38" t="s">
        <v>5</v>
      </c>
      <c r="O18" s="38" t="s">
        <v>8</v>
      </c>
      <c r="P18" s="38" t="s">
        <v>11</v>
      </c>
      <c r="Q18" s="38" t="s">
        <v>17</v>
      </c>
      <c r="R18" s="38" t="s">
        <v>20</v>
      </c>
      <c r="S18" s="38" t="s">
        <v>23</v>
      </c>
      <c r="T18" s="38" t="s">
        <v>26</v>
      </c>
      <c r="U18" s="38" t="s">
        <v>29</v>
      </c>
      <c r="V18" s="38" t="s">
        <v>32</v>
      </c>
      <c r="W18" s="38" t="s">
        <v>35</v>
      </c>
      <c r="X18" s="38" t="s">
        <v>38</v>
      </c>
    </row>
    <row r="19" spans="1:24">
      <c r="A19" s="299" t="str">
        <f>+'10.ค่าใช้จ่าย(แยกกลุ่ม)'!B6</f>
        <v>บุ่งคล้า,รพช.</v>
      </c>
      <c r="B19" s="299">
        <f>+'10.ค่าใช้จ่าย(แยกกลุ่ม)'!C6</f>
        <v>15234.828737830881</v>
      </c>
      <c r="C19" s="299">
        <f>+'10.ค่าใช้จ่าย(แยกกลุ่ม)'!D6</f>
        <v>56.152107055992467</v>
      </c>
      <c r="D19" s="299">
        <f>+'10.ค่าใช้จ่าย(แยกกลุ่ม)'!E6</f>
        <v>1536.314125371767</v>
      </c>
      <c r="E19" s="299">
        <f>+'10.ค่าใช้จ่าย(แยกกลุ่ม)'!F6</f>
        <v>533.99058985955105</v>
      </c>
      <c r="F19" s="299">
        <f>+'10.ค่าใช้จ่าย(แยกกลุ่ม)'!G6</f>
        <v>732.86946591356298</v>
      </c>
      <c r="G19" s="299">
        <f>+'10.ค่าใช้จ่าย(แยกกลุ่ม)'!H6</f>
        <v>723.51480745533968</v>
      </c>
      <c r="H19" s="299">
        <f>+'10.ค่าใช้จ่าย(แยกกลุ่ม)'!I6</f>
        <v>479.9326164654878</v>
      </c>
      <c r="I19" s="299">
        <f>+'10.ค่าใช้จ่าย(แยกกลุ่ม)'!J6</f>
        <v>291.42964974871455</v>
      </c>
      <c r="J19" s="299">
        <f>+'10.ค่าใช้จ่าย(แยกกลุ่ม)'!K6</f>
        <v>520.3751443520448</v>
      </c>
      <c r="K19" s="299">
        <f>+'10.ค่าใช้จ่าย(แยกกลุ่ม)'!L6</f>
        <v>24.300851596420713</v>
      </c>
      <c r="L19" s="299">
        <f>+'10.ค่าใช้จ่าย(แยกกลุ่ม)'!M6</f>
        <v>892.93907440501152</v>
      </c>
      <c r="M19" s="16" t="str">
        <f>+'10.ค่าใช้จ่าย(แยกกลุ่ม)'!Z6</f>
        <v>บุ่งคล้า,รพช.</v>
      </c>
      <c r="N19" s="15">
        <f>+'10.ค่าใช้จ่าย(แยกกลุ่ม)'!AA6</f>
        <v>0.13745157183844348</v>
      </c>
      <c r="O19" s="15">
        <f>+'10.ค่าใช้จ่าย(แยกกลุ่ม)'!AB6</f>
        <v>-0.39444087953646806</v>
      </c>
      <c r="P19" s="15">
        <f>+'10.ค่าใช้จ่าย(แยกกลุ่ม)'!AC6</f>
        <v>-2.7904644180007467E-2</v>
      </c>
      <c r="Q19" s="15">
        <f>+'10.ค่าใช้จ่าย(แยกกลุ่ม)'!AD6</f>
        <v>-3.6225078868743286E-2</v>
      </c>
      <c r="R19" s="15">
        <f>+'10.ค่าใช้จ่าย(แยกกลุ่ม)'!AE6</f>
        <v>-8.0940414977492652E-3</v>
      </c>
      <c r="S19" s="15">
        <f>+'10.ค่าใช้จ่าย(แยกกลุ่ม)'!AF6</f>
        <v>-7.1617087411632807E-2</v>
      </c>
      <c r="T19" s="15">
        <f>+'10.ค่าใช้จ่าย(แยกกลุ่ม)'!AG6</f>
        <v>-0.640502782766734</v>
      </c>
      <c r="U19" s="15">
        <f>+'10.ค่าใช้จ่าย(แยกกลุ่ม)'!AH6</f>
        <v>0.181476627193002</v>
      </c>
      <c r="V19" s="15">
        <f>+'10.ค่าใช้จ่าย(แยกกลุ่ม)'!AI6</f>
        <v>1.1274426689636973E-2</v>
      </c>
      <c r="W19" s="15">
        <f>+'10.ค่าใช้จ่าย(แยกกลุ่ม)'!AJ6</f>
        <v>-0.54158257166283985</v>
      </c>
      <c r="X19" s="15">
        <f>+'10.ค่าใช้จ่าย(แยกกลุ่ม)'!AK6</f>
        <v>0.58352647569437166</v>
      </c>
    </row>
    <row r="20" spans="1:24">
      <c r="A20" s="299" t="str">
        <f>+'10.ค่าใช้จ่าย(แยกกลุ่ม)'!B53</f>
        <v>ศรีวิไล,รพช.</v>
      </c>
      <c r="B20" s="299">
        <f>+'10.ค่าใช้จ่าย(แยกกลุ่ม)'!C53</f>
        <v>11642.336482369243</v>
      </c>
      <c r="C20" s="299">
        <f>+'10.ค่าใช้จ่าย(แยกกลุ่ม)'!D53</f>
        <v>91.635669150746779</v>
      </c>
      <c r="D20" s="299">
        <f>+'10.ค่าใช้จ่าย(แยกกลุ่ม)'!E53</f>
        <v>1668.2208848507471</v>
      </c>
      <c r="E20" s="299">
        <f>+'10.ค่าใช้จ่าย(แยกกลุ่ม)'!F53</f>
        <v>609.51636297749485</v>
      </c>
      <c r="F20" s="299">
        <f>+'10.ค่าใช้จ่าย(แยกกลุ่ม)'!G53</f>
        <v>701.77842874743851</v>
      </c>
      <c r="G20" s="299">
        <f>+'10.ค่าใช้จ่าย(แยกกลุ่ม)'!H53</f>
        <v>872.40180910405468</v>
      </c>
      <c r="H20" s="299">
        <f>+'10.ค่าใช้จ่าย(แยกกลุ่ม)'!I53</f>
        <v>1373.597043392062</v>
      </c>
      <c r="I20" s="299">
        <f>+'10.ค่าใช้จ่าย(แยกกลุ่ม)'!J53</f>
        <v>326.5790839838254</v>
      </c>
      <c r="J20" s="299">
        <f>+'10.ค่าใช้จ่าย(แยกกลุ่ม)'!K53</f>
        <v>470.65967096434753</v>
      </c>
      <c r="K20" s="299">
        <f>+'10.ค่าใช้จ่าย(แยกกลุ่ม)'!L53</f>
        <v>12.151222651773336</v>
      </c>
      <c r="L20" s="299">
        <f>+'10.ค่าใช้จ่าย(แยกกลุ่ม)'!M53</f>
        <v>501.7631301478678</v>
      </c>
      <c r="M20" s="16" t="str">
        <f>+'10.ค่าใช้จ่าย(แยกกลุ่ม)'!Z53</f>
        <v>ศรีวิไล,รพช.</v>
      </c>
      <c r="N20" s="15">
        <f>+'10.ค่าใช้จ่าย(แยกกลุ่ม)'!AA53</f>
        <v>0.13135072654160043</v>
      </c>
      <c r="O20" s="15">
        <f>+'10.ค่าใช้จ่าย(แยกกลุ่ม)'!AB53</f>
        <v>0.13516504239300414</v>
      </c>
      <c r="P20" s="15">
        <f>+'10.ค่าใช้จ่าย(แยกกลุ่ม)'!AC53</f>
        <v>8.4747450669603042E-2</v>
      </c>
      <c r="Q20" s="15">
        <f>+'10.ค่าใช้จ่าย(แยกกลุ่ม)'!AD53</f>
        <v>-0.11175289537557161</v>
      </c>
      <c r="R20" s="15">
        <f>+'10.ค่าใช้จ่าย(แยกกลุ่ม)'!AE53</f>
        <v>-9.3975049717354153E-2</v>
      </c>
      <c r="S20" s="15">
        <f>+'10.ค่าใช้จ่าย(แยกกลุ่ม)'!AF53</f>
        <v>-9.2395668311016407E-2</v>
      </c>
      <c r="T20" s="15">
        <f>+'10.ค่าใช้จ่าย(แยกกลุ่ม)'!AG53</f>
        <v>0.45535464278993082</v>
      </c>
      <c r="U20" s="15">
        <f>+'10.ค่าใช้จ่าย(แยกกลุ่ม)'!AH53</f>
        <v>0.75483495272053247</v>
      </c>
      <c r="V20" s="15">
        <f>+'10.ค่าใช้จ่าย(แยกกลุ่ม)'!AI53</f>
        <v>0.10344252602568715</v>
      </c>
      <c r="W20" s="15">
        <f>+'10.ค่าใช้จ่าย(แยกกลุ่ม)'!AJ53</f>
        <v>-0.80193924887091372</v>
      </c>
      <c r="X20" s="15">
        <f>+'10.ค่าใช้จ่าย(แยกกลุ่ม)'!AK53</f>
        <v>7.0931617905679686E-2</v>
      </c>
    </row>
    <row r="21" spans="1:24">
      <c r="A21" s="299" t="str">
        <f>+'10.ค่าใช้จ่าย(แยกกลุ่ม)'!B67</f>
        <v>ปากคาด,รพช.</v>
      </c>
      <c r="B21" s="299">
        <f>+'10.ค่าใช้จ่าย(แยกกลุ่ม)'!C67</f>
        <v>9692.386488018934</v>
      </c>
      <c r="C21" s="299">
        <f>+'10.ค่าใช้จ่าย(แยกกลุ่ม)'!D67</f>
        <v>44.201954595377593</v>
      </c>
      <c r="D21" s="299">
        <f>+'10.ค่าใช้จ่าย(แยกกลุ่ม)'!E67</f>
        <v>1476.7944890832368</v>
      </c>
      <c r="E21" s="299">
        <f>+'10.ค่าใช้จ่าย(แยกกลุ่ม)'!F67</f>
        <v>482.78710526405274</v>
      </c>
      <c r="F21" s="299">
        <f>+'10.ค่าใช้จ่าย(แยกกลุ่ม)'!G67</f>
        <v>657.58937898051272</v>
      </c>
      <c r="G21" s="299">
        <f>+'10.ค่าใช้จ่าย(แยกกลุ่ม)'!H67</f>
        <v>826.31847586954984</v>
      </c>
      <c r="H21" s="299">
        <f>+'10.ค่าใช้จ่าย(แยกกลุ่ม)'!I67</f>
        <v>1153.6862943700717</v>
      </c>
      <c r="I21" s="299">
        <f>+'10.ค่าใช้จ่าย(แยกกลุ่ม)'!J67</f>
        <v>399.12330961035605</v>
      </c>
      <c r="J21" s="299">
        <f>+'10.ค่าใช้จ่าย(แยกกลุ่ม)'!K67</f>
        <v>413.54787666318703</v>
      </c>
      <c r="K21" s="299">
        <f>+'10.ค่าใช้จ่าย(แยกกลุ่ม)'!L67</f>
        <v>87.040997793185056</v>
      </c>
      <c r="L21" s="299">
        <f>+'10.ค่าใช้จ่าย(แยกกลุ่ม)'!M67</f>
        <v>454.26905205567022</v>
      </c>
      <c r="M21" s="16" t="str">
        <f>+'10.ค่าใช้จ่าย(แยกกลุ่ม)'!Z67</f>
        <v>ปากคาด,รพช.</v>
      </c>
      <c r="N21" s="15">
        <f>+'10.ค่าใช้จ่าย(แยกกลุ่ม)'!AA67</f>
        <v>-4.7568256690060456E-2</v>
      </c>
      <c r="O21" s="15">
        <f>+'10.ค่าใช้จ่าย(แยกกลุ่ม)'!AB67</f>
        <v>-0.4625729045727851</v>
      </c>
      <c r="P21" s="15">
        <f>+'10.ค่าใช้จ่าย(แยกกลุ่ม)'!AC67</f>
        <v>-0.15928584010089833</v>
      </c>
      <c r="Q21" s="15">
        <f>+'10.ค่าใช้จ่าย(แยกกลุ่ม)'!AD67</f>
        <v>-0.30669537469724151</v>
      </c>
      <c r="R21" s="15">
        <f>+'10.ค่าใช้จ่าย(แยกกลุ่ม)'!AE67</f>
        <v>-6.6386419773199895E-2</v>
      </c>
      <c r="S21" s="15">
        <f>+'10.ค่าใช้จ่าย(แยกกลุ่ม)'!AF67</f>
        <v>-9.7194063061492544E-2</v>
      </c>
      <c r="T21" s="15">
        <f>+'10.ค่าใช้จ่าย(แยกกลุ่ม)'!AG67</f>
        <v>0.1266846392696141</v>
      </c>
      <c r="U21" s="15">
        <f>+'10.ค่าใช้จ่าย(แยกกลุ่ม)'!AH67</f>
        <v>0.22139316747129231</v>
      </c>
      <c r="V21" s="15">
        <f>+'10.ค่าใช้จ่าย(แยกกลุ่ม)'!AI67</f>
        <v>3.4528650714856092E-2</v>
      </c>
      <c r="W21" s="15">
        <f>+'10.ค่าใช้จ่าย(แยกกลุ่ม)'!AJ67</f>
        <v>1.9286438662571788</v>
      </c>
      <c r="X21" s="15">
        <f>+'10.ค่าใช้จ่าย(แยกกลุ่ม)'!AK67</f>
        <v>-0.28805553450414989</v>
      </c>
    </row>
    <row r="22" spans="1:24">
      <c r="A22" s="299" t="str">
        <f>+'10.ค่าใช้จ่าย(แยกกลุ่ม)'!B68</f>
        <v>บึงโขงหลง,รพช.</v>
      </c>
      <c r="B22" s="299">
        <f>+'10.ค่าใช้จ่าย(แยกกลุ่ม)'!C68</f>
        <v>10500.929408791135</v>
      </c>
      <c r="C22" s="299">
        <f>+'10.ค่าใช้จ่าย(แยกกลุ่ม)'!D68</f>
        <v>64.855386098813526</v>
      </c>
      <c r="D22" s="299">
        <f>+'10.ค่าใช้จ่าย(แยกกลุ่ม)'!E68</f>
        <v>2198.9587302189316</v>
      </c>
      <c r="E22" s="299">
        <f>+'10.ค่าใช้จ่าย(แยกกลุ่ม)'!F68</f>
        <v>940.90562254318729</v>
      </c>
      <c r="F22" s="299">
        <f>+'10.ค่าใช้จ่าย(แยกกลุ่ม)'!G68</f>
        <v>470.75071010826952</v>
      </c>
      <c r="G22" s="299">
        <f>+'10.ค่าใช้จ่าย(แยกกลุ่ม)'!H68</f>
        <v>1034.4222656289742</v>
      </c>
      <c r="H22" s="299">
        <f>+'10.ค่าใช้จ่าย(แยกกลุ่ม)'!I68</f>
        <v>1361.2470093646882</v>
      </c>
      <c r="I22" s="299">
        <f>+'10.ค่าใช้จ่าย(แยกกลุ่ม)'!J68</f>
        <v>591.7309948409054</v>
      </c>
      <c r="J22" s="299">
        <f>+'10.ค่าใช้จ่าย(แยกกลุ่ม)'!K68</f>
        <v>317.32328289311272</v>
      </c>
      <c r="K22" s="299">
        <f>+'10.ค่าใช้จ่าย(แยกกลุ่ม)'!L68</f>
        <v>26.077772886193806</v>
      </c>
      <c r="L22" s="299">
        <f>+'10.ค่าใช้จ่าย(แยกกลุ่ม)'!M68</f>
        <v>574.09682664776233</v>
      </c>
      <c r="M22" s="16" t="str">
        <f>+'10.ค่าใช้จ่าย(แยกกลุ่ม)'!Z68</f>
        <v>บึงโขงหลง,รพช.</v>
      </c>
      <c r="N22" s="15">
        <f>+'10.ค่าใช้จ่าย(แยกกลุ่ม)'!AA68</f>
        <v>3.1883996325633907E-2</v>
      </c>
      <c r="O22" s="15">
        <f>+'10.ค่าใช้จ่าย(แยกกลุ่ม)'!AB68</f>
        <v>-0.21145926480045568</v>
      </c>
      <c r="P22" s="15">
        <f>+'10.ค่าใช้จ่าย(แยกกลุ่ม)'!AC68</f>
        <v>0.25183006518153794</v>
      </c>
      <c r="Q22" s="15">
        <f>+'10.ค่าใช้จ่าย(แยกกลุ่ม)'!AD68</f>
        <v>0.35118401666046845</v>
      </c>
      <c r="R22" s="15">
        <f>+'10.ค่าใช้จ่าย(แยกกลุ่ม)'!AE68</f>
        <v>-0.33165092091380283</v>
      </c>
      <c r="S22" s="15">
        <f>+'10.ค่าใช้จ่าย(แยกกลุ่ม)'!AF68</f>
        <v>0.13017267552740872</v>
      </c>
      <c r="T22" s="15">
        <f>+'10.ค่าใช้จ่าย(แยกกลุ่ม)'!AG68</f>
        <v>0.32938746276804265</v>
      </c>
      <c r="U22" s="15">
        <f>+'10.ค่าใช้จ่าย(แยกกลุ่ม)'!AH68</f>
        <v>0.8108092829387572</v>
      </c>
      <c r="V22" s="15">
        <f>+'10.ค่าใช้จ่าย(แยกกลุ่ม)'!AI68</f>
        <v>-0.20618616074001206</v>
      </c>
      <c r="W22" s="15">
        <f>+'10.ค่าใช้จ่าย(แยกกลุ่ม)'!AJ68</f>
        <v>-0.12256854189257808</v>
      </c>
      <c r="X22" s="15">
        <f>+'10.ค่าใช้จ่าย(แยกกลุ่ม)'!AK68</f>
        <v>-0.10025775134574647</v>
      </c>
    </row>
    <row r="23" spans="1:24">
      <c r="A23" s="299" t="str">
        <f>+'10.ค่าใช้จ่าย(แยกกลุ่ม)'!B81</f>
        <v>พรเจริญ,รพช.</v>
      </c>
      <c r="B23" s="299">
        <f>+'10.ค่าใช้จ่าย(แยกกลุ่ม)'!C81</f>
        <v>9579.3219301271783</v>
      </c>
      <c r="C23" s="299">
        <f>+'10.ค่าใช้จ่าย(แยกกลุ่ม)'!D81</f>
        <v>32.408679100362562</v>
      </c>
      <c r="D23" s="299">
        <f>+'10.ค่าใช้จ่าย(แยกกลุ่ม)'!E81</f>
        <v>1858.2822074537085</v>
      </c>
      <c r="E23" s="299">
        <f>+'10.ค่าใช้จ่าย(แยกกลุ่ม)'!F81</f>
        <v>925.89883049364391</v>
      </c>
      <c r="F23" s="299">
        <f>+'10.ค่าใช้จ่าย(แยกกลุ่ม)'!G81</f>
        <v>751.27965549915336</v>
      </c>
      <c r="G23" s="299">
        <f>+'10.ค่าใช้จ่าย(แยกกลุ่ม)'!H81</f>
        <v>614.28075015040758</v>
      </c>
      <c r="H23" s="299">
        <f>+'10.ค่าใช้จ่าย(แยกกลุ่ม)'!I81</f>
        <v>1139.7602016345377</v>
      </c>
      <c r="I23" s="299">
        <f>+'10.ค่าใช้จ่าย(แยกกลุ่ม)'!J81</f>
        <v>461.09245674444469</v>
      </c>
      <c r="J23" s="299">
        <f>+'10.ค่าใช้จ่าย(แยกกลุ่ม)'!K81</f>
        <v>451.57779918561374</v>
      </c>
      <c r="K23" s="299">
        <f>+'10.ค่าใช้จ่าย(แยกกลุ่ม)'!L81</f>
        <v>45.491260178666579</v>
      </c>
      <c r="L23" s="299">
        <f>+'10.ค่าใช้จ่าย(แยกกลุ่ม)'!M81</f>
        <v>686.62692644951562</v>
      </c>
      <c r="M23" s="16" t="str">
        <f>+'10.ค่าใช้จ่าย(แยกกลุ่ม)'!Z81</f>
        <v>พรเจริญ,รพช.</v>
      </c>
      <c r="N23" s="15">
        <f>+'10.ค่าใช้จ่าย(แยกกลุ่ม)'!AA81</f>
        <v>-0.10932801385181631</v>
      </c>
      <c r="O23" s="15">
        <f>+'10.ค่าใช้จ่าย(แยกกลุ่ม)'!AB81</f>
        <v>-0.59094029508348489</v>
      </c>
      <c r="P23" s="15">
        <f>+'10.ค่าใช้จ่าย(แยกกลุ่ม)'!AC81</f>
        <v>-4.1415887304600309E-2</v>
      </c>
      <c r="Q23" s="15">
        <f>+'10.ค่าใช้จ่าย(แยกกลุ่ม)'!AD81</f>
        <v>0.1539236684588414</v>
      </c>
      <c r="R23" s="15">
        <f>+'10.ค่าใช้จ่าย(แยกกลุ่ม)'!AE81</f>
        <v>-1.2235175914849801E-3</v>
      </c>
      <c r="S23" s="15">
        <f>+'10.ค่าใช้จ่าย(แยกกลุ่ม)'!AF81</f>
        <v>-0.33368259558484303</v>
      </c>
      <c r="T23" s="15">
        <f>+'10.ค่าใช้จ่าย(แยกกลุ่ม)'!AG81</f>
        <v>0.49189826202990949</v>
      </c>
      <c r="U23" s="15">
        <f>+'10.ค่าใช้จ่าย(แยกกลุ่ม)'!AH81</f>
        <v>0.30753353158288921</v>
      </c>
      <c r="V23" s="15">
        <f>+'10.ค่าใช้จ่าย(แยกกลุ่ม)'!AI81</f>
        <v>-4.1473383804464962E-2</v>
      </c>
      <c r="W23" s="15">
        <f>+'10.ค่าใช้จ่าย(แยกกลุ่ม)'!AJ81</f>
        <v>-0.39640673110098557</v>
      </c>
      <c r="X23" s="15">
        <f>+'10.ค่าใช้จ่าย(แยกกลุ่ม)'!AK81</f>
        <v>-4.1283328041749633E-2</v>
      </c>
    </row>
    <row r="24" spans="1:24">
      <c r="A24" s="299" t="str">
        <f>+'10.ค่าใช้จ่าย(แยกกลุ่ม)'!B100</f>
        <v>โซ่พิสัย,รพช.</v>
      </c>
      <c r="B24" s="299">
        <f>+'10.ค่าใช้จ่าย(แยกกลุ่ม)'!C100</f>
        <v>6675.4874890828869</v>
      </c>
      <c r="C24" s="299">
        <f>+'10.ค่าใช้จ่าย(แยกกลุ่ม)'!D100</f>
        <v>59.328273192858433</v>
      </c>
      <c r="D24" s="299">
        <f>+'10.ค่าใช้จ่าย(แยกกลุ่ม)'!E100</f>
        <v>1115.9191146111157</v>
      </c>
      <c r="E24" s="299">
        <f>+'10.ค่าใช้จ่าย(แยกกลุ่ม)'!F100</f>
        <v>608.75316093702725</v>
      </c>
      <c r="F24" s="299">
        <f>+'10.ค่าใช้จ่าย(แยกกลุ่ม)'!G100</f>
        <v>407.75854094908897</v>
      </c>
      <c r="G24" s="299">
        <f>+'10.ค่าใช้จ่าย(แยกกลุ่ม)'!H100</f>
        <v>613.3874837948282</v>
      </c>
      <c r="H24" s="299">
        <f>+'10.ค่าใช้จ่าย(แยกกลุ่ม)'!I100</f>
        <v>2126.2798028897141</v>
      </c>
      <c r="I24" s="299">
        <f>+'10.ค่าใช้จ่าย(แยกกลุ่ม)'!J100</f>
        <v>332.1479254652337</v>
      </c>
      <c r="J24" s="299">
        <f>+'10.ค่าใช้จ่าย(แยกกลุ่ม)'!K100</f>
        <v>325.29421129655225</v>
      </c>
      <c r="K24" s="299">
        <f>+'10.ค่าใช้จ่าย(แยกกลุ่ม)'!L100</f>
        <v>15.189059258572215</v>
      </c>
      <c r="L24" s="299">
        <f>+'10.ค่าใช้จ่าย(แยกกลุ่ม)'!M100</f>
        <v>696.5881661642311</v>
      </c>
      <c r="M24" s="16" t="str">
        <f>+'10.ค่าใช้จ่าย(แยกกลุ่ม)'!Z100</f>
        <v>โซ่พิสัย,รพช.</v>
      </c>
      <c r="N24" s="15">
        <f>+'10.ค่าใช้จ่าย(แยกกลุ่ม)'!AA100</f>
        <v>-0.17588616180974895</v>
      </c>
      <c r="O24" s="15">
        <f>+'10.ค่าใช้จ่าย(แยกกลุ่ม)'!AB100</f>
        <v>8.0217441150876048E-2</v>
      </c>
      <c r="P24" s="15">
        <f>+'10.ค่าใช้จ่าย(แยกกลุ่ม)'!AC100</f>
        <v>-0.32440577199105713</v>
      </c>
      <c r="Q24" s="15">
        <f>+'10.ค่าใช้จ่าย(แยกกลุ่ม)'!AD100</f>
        <v>-0.17008751955099938</v>
      </c>
      <c r="R24" s="15">
        <f>+'10.ค่าใช้จ่าย(แยกกลุ่ม)'!AE100</f>
        <v>-0.12514812339411963</v>
      </c>
      <c r="S24" s="15">
        <f>+'10.ค่าใช้จ่าย(แยกกลุ่ม)'!AF100</f>
        <v>9.1189317730617798E-3</v>
      </c>
      <c r="T24" s="15">
        <f>+'10.ค่าใช้จ่าย(แยกกลุ่ม)'!AG100</f>
        <v>1.3479949645002594</v>
      </c>
      <c r="U24" s="15">
        <f>+'10.ค่าใช้จ่าย(แยกกลุ่ม)'!AH100</f>
        <v>-0.22430526644926332</v>
      </c>
      <c r="V24" s="15">
        <f>+'10.ค่าใช้จ่าย(แยกกลุ่ม)'!AI100</f>
        <v>-0.12314104546742939</v>
      </c>
      <c r="W24" s="15">
        <f>+'10.ค่าใช้จ่าย(แยกกลุ่ม)'!AJ100</f>
        <v>-0.80192776224924234</v>
      </c>
      <c r="X24" s="15">
        <f>+'10.ค่าใช้จ่าย(แยกกลุ่ม)'!AK100</f>
        <v>0.32698197351818342</v>
      </c>
    </row>
    <row r="25" spans="1:24">
      <c r="A25" s="299" t="str">
        <f>+'10.ค่าใช้จ่าย(แยกกลุ่ม)'!B110</f>
        <v>เซกา,รพช.</v>
      </c>
      <c r="B25" s="299">
        <f>+'10.ค่าใช้จ่าย(แยกกลุ่ม)'!C110</f>
        <v>9009.0280499703131</v>
      </c>
      <c r="C25" s="299">
        <f>+'10.ค่าใช้จ่าย(แยกกลุ่ม)'!D110</f>
        <v>45.141917231172229</v>
      </c>
      <c r="D25" s="299">
        <f>+'10.ค่าใช้จ่าย(แยกกลุ่ม)'!E110</f>
        <v>2504.3795913461954</v>
      </c>
      <c r="E25" s="299">
        <f>+'10.ค่าใช้จ่าย(แยกกลุ่ม)'!F110</f>
        <v>953.48796507840973</v>
      </c>
      <c r="F25" s="299">
        <f>+'10.ค่าใช้จ่าย(แยกกลุ่ม)'!G110</f>
        <v>279.77532156832285</v>
      </c>
      <c r="G25" s="299">
        <f>+'10.ค่าใช้จ่าย(แยกกลุ่ม)'!H110</f>
        <v>721.68989765092397</v>
      </c>
      <c r="H25" s="299">
        <f>+'10.ค่าใช้จ่าย(แยกกลุ่ม)'!I110</f>
        <v>685.52922235712981</v>
      </c>
      <c r="I25" s="299">
        <f>+'10.ค่าใช้จ่าย(แยกกลุ่ม)'!J110</f>
        <v>528.65889171425522</v>
      </c>
      <c r="J25" s="299">
        <f>+'10.ค่าใช้จ่าย(แยกกลุ่ม)'!K110</f>
        <v>382.52774763977158</v>
      </c>
      <c r="K25" s="299">
        <f>+'10.ค่าใช้จ่าย(แยกกลุ่ม)'!L110</f>
        <v>15.617358968985636</v>
      </c>
      <c r="L25" s="299">
        <f>+'10.ค่าใช้จ่าย(แยกกลุ่ม)'!M110</f>
        <v>545.4564246009453</v>
      </c>
      <c r="M25" s="16" t="str">
        <f>+'10.ค่าใช้จ่าย(แยกกลุ่ม)'!Z110</f>
        <v>เซกา,รพช.</v>
      </c>
      <c r="N25" s="15">
        <f>+'10.ค่าใช้จ่าย(แยกกลุ่ม)'!AA110</f>
        <v>9.2524729095837782E-2</v>
      </c>
      <c r="O25" s="15">
        <f>+'10.ค่าใช้จ่าย(แยกกลุ่ม)'!AB110</f>
        <v>-0.32535374718249732</v>
      </c>
      <c r="P25" s="15">
        <f>+'10.ค่าใช้จ่าย(แยกกลุ่ม)'!AC110</f>
        <v>0.36127596056580624</v>
      </c>
      <c r="Q25" s="15">
        <f>+'10.ค่าใช้จ่าย(แยกกลุ่ม)'!AD110</f>
        <v>9.0099218059509698E-2</v>
      </c>
      <c r="R25" s="15">
        <f>+'10.ค่าใช้จ่าย(แยกกลุ่ม)'!AE110</f>
        <v>-0.483916225674352</v>
      </c>
      <c r="S25" s="15">
        <f>+'10.ค่าใช้จ่าย(แยกกลุ่ม)'!AF110</f>
        <v>9.2059248027003715E-2</v>
      </c>
      <c r="T25" s="15">
        <f>+'10.ค่าใช้จ่าย(แยกกลุ่ม)'!AG110</f>
        <v>-0.3175889732504229</v>
      </c>
      <c r="U25" s="15">
        <f>+'10.ค่าใช้จ่าย(แยกกลุ่ม)'!AH110</f>
        <v>0.17554672617087719</v>
      </c>
      <c r="V25" s="15">
        <f>+'10.ค่าใช้จ่าย(แยกกลุ่ม)'!AI110</f>
        <v>-5.2202057170655288E-3</v>
      </c>
      <c r="W25" s="15">
        <f>+'10.ค่าใช้จ่าย(แยกกลุ่ม)'!AJ110</f>
        <v>-0.46484888008844172</v>
      </c>
      <c r="X25" s="15">
        <f>+'10.ค่าใช้จ่าย(แยกกลุ่ม)'!AK110</f>
        <v>0.73862628859555823</v>
      </c>
    </row>
    <row r="26" spans="1:24">
      <c r="A26" s="299" t="str">
        <f>+'10.ค่าใช้จ่าย(แยกกลุ่ม)'!B132</f>
        <v>บึงกาฬ,รพท.</v>
      </c>
      <c r="B26" s="299">
        <f>+'10.ค่าใช้จ่าย(แยกกลุ่ม)'!C132</f>
        <v>7836.3868424440152</v>
      </c>
      <c r="C26" s="299">
        <f>+'10.ค่าใช้จ่าย(แยกกลุ่ม)'!D132</f>
        <v>70.676566724657548</v>
      </c>
      <c r="D26" s="299">
        <f>+'10.ค่าใช้จ่าย(แยกกลุ่ม)'!E132</f>
        <v>2413.1719541103635</v>
      </c>
      <c r="E26" s="299">
        <f>+'10.ค่าใช้จ่าย(แยกกลุ่ม)'!F132</f>
        <v>1758.9336153467104</v>
      </c>
      <c r="F26" s="299">
        <f>+'10.ค่าใช้จ่าย(แยกกลุ่ม)'!G132</f>
        <v>642.92281501830598</v>
      </c>
      <c r="G26" s="299">
        <f>+'10.ค่าใช้จ่าย(แยกกลุ่ม)'!H132</f>
        <v>638.32908056471433</v>
      </c>
      <c r="H26" s="299">
        <f>+'10.ค่าใช้จ่าย(แยกกลุ่ม)'!I132</f>
        <v>1051.2928584126958</v>
      </c>
      <c r="I26" s="299">
        <f>+'10.ค่าใช้จ่าย(แยกกลุ่ม)'!J132</f>
        <v>702.1039027375997</v>
      </c>
      <c r="J26" s="299">
        <f>+'10.ค่าใช้จ่าย(แยกกลุ่ม)'!K132</f>
        <v>409.24945703653157</v>
      </c>
      <c r="K26" s="299">
        <f>+'10.ค่าใช้จ่าย(แยกกลุ่ม)'!L132</f>
        <v>51.204987365342902</v>
      </c>
      <c r="L26" s="299">
        <f>+'10.ค่าใช้จ่าย(แยกกลุ่ม)'!M132</f>
        <v>408.5005575926528</v>
      </c>
      <c r="M26" s="16" t="str">
        <f>+'10.ค่าใช้จ่าย(แยกกลุ่ม)'!Z132</f>
        <v>บึงกาฬ,รพท.</v>
      </c>
      <c r="N26" s="15">
        <f>+'10.ค่าใช้จ่าย(แยกกลุ่ม)'!AA132</f>
        <v>0.10216291251268746</v>
      </c>
      <c r="O26" s="15">
        <f>+'10.ค่าใช้จ่าย(แยกกลุ่ม)'!AB132</f>
        <v>7.7371330715237649E-2</v>
      </c>
      <c r="P26" s="15">
        <f>+'10.ค่าใช้จ่าย(แยกกลุ่ม)'!AC132</f>
        <v>-1.482947315227729E-3</v>
      </c>
      <c r="Q26" s="15">
        <f>+'10.ค่าใช้จ่าย(แยกกลุ่ม)'!AD132</f>
        <v>0.19334485276758906</v>
      </c>
      <c r="R26" s="15">
        <f>+'10.ค่าใช้จ่าย(แยกกลุ่ม)'!AE132</f>
        <v>0.1634316020623767</v>
      </c>
      <c r="S26" s="15">
        <f>+'10.ค่าใช้จ่าย(แยกกลุ่ม)'!AF132</f>
        <v>0.27367276962670312</v>
      </c>
      <c r="T26" s="15">
        <f>+'10.ค่าใช้จ่าย(แยกกลุ่ม)'!AG132</f>
        <v>-4.4888402384234888E-2</v>
      </c>
      <c r="U26" s="15">
        <f>+'10.ค่าใช้จ่าย(แยกกลุ่ม)'!AH132</f>
        <v>0.24114892082755199</v>
      </c>
      <c r="V26" s="15">
        <f>+'10.ค่าใช้จ่าย(แยกกลุ่ม)'!AI132</f>
        <v>5.1643425149508475E-2</v>
      </c>
      <c r="W26" s="15">
        <f>+'10.ค่าใช้จ่าย(แยกกลุ่ม)'!AJ132</f>
        <v>0.76493978090930237</v>
      </c>
      <c r="X26" s="15">
        <f>+'10.ค่าใช้จ่าย(แยกกลุ่ม)'!AK132</f>
        <v>1.3945067997505567</v>
      </c>
    </row>
    <row r="28" spans="1:24">
      <c r="A28" s="390" t="s">
        <v>53</v>
      </c>
      <c r="B28" s="402" t="s">
        <v>248</v>
      </c>
      <c r="C28" s="403"/>
      <c r="D28" s="403"/>
      <c r="E28" s="403"/>
      <c r="F28" s="403"/>
      <c r="G28" s="403"/>
      <c r="H28" s="403"/>
      <c r="I28" s="403"/>
      <c r="J28" s="403"/>
      <c r="K28" s="403"/>
      <c r="L28" s="404"/>
      <c r="M28" s="390" t="s">
        <v>53</v>
      </c>
      <c r="N28" s="402" t="s">
        <v>731</v>
      </c>
      <c r="O28" s="403"/>
      <c r="P28" s="403"/>
      <c r="Q28" s="403"/>
      <c r="R28" s="403"/>
      <c r="S28" s="403"/>
      <c r="T28" s="403"/>
      <c r="U28" s="403"/>
      <c r="V28" s="403"/>
      <c r="W28" s="403"/>
      <c r="X28" s="404"/>
    </row>
    <row r="29" spans="1:24">
      <c r="A29" s="390"/>
      <c r="B29" s="38" t="s">
        <v>5</v>
      </c>
      <c r="C29" s="38" t="s">
        <v>8</v>
      </c>
      <c r="D29" s="38" t="s">
        <v>11</v>
      </c>
      <c r="E29" s="38" t="s">
        <v>17</v>
      </c>
      <c r="F29" s="38" t="s">
        <v>20</v>
      </c>
      <c r="G29" s="38" t="s">
        <v>23</v>
      </c>
      <c r="H29" s="38" t="s">
        <v>26</v>
      </c>
      <c r="I29" s="38" t="s">
        <v>29</v>
      </c>
      <c r="J29" s="38" t="s">
        <v>32</v>
      </c>
      <c r="K29" s="38" t="s">
        <v>35</v>
      </c>
      <c r="L29" s="38" t="s">
        <v>38</v>
      </c>
      <c r="M29" s="390"/>
      <c r="N29" s="38" t="s">
        <v>5</v>
      </c>
      <c r="O29" s="38" t="s">
        <v>8</v>
      </c>
      <c r="P29" s="38" t="s">
        <v>11</v>
      </c>
      <c r="Q29" s="38" t="s">
        <v>17</v>
      </c>
      <c r="R29" s="38" t="s">
        <v>20</v>
      </c>
      <c r="S29" s="38" t="s">
        <v>23</v>
      </c>
      <c r="T29" s="38" t="s">
        <v>26</v>
      </c>
      <c r="U29" s="38" t="s">
        <v>29</v>
      </c>
      <c r="V29" s="38" t="s">
        <v>32</v>
      </c>
      <c r="W29" s="38" t="s">
        <v>35</v>
      </c>
      <c r="X29" s="38" t="s">
        <v>38</v>
      </c>
    </row>
    <row r="30" spans="1:24">
      <c r="A30" s="299" t="str">
        <f>+'10.ค่าใช้จ่าย(แยกกลุ่ม)'!B5</f>
        <v>นาแห้ว,รพช.</v>
      </c>
      <c r="B30" s="299">
        <f>+'10.ค่าใช้จ่าย(แยกกลุ่ม)'!C5</f>
        <v>16414.849566969719</v>
      </c>
      <c r="C30" s="299">
        <f>+'10.ค่าใช้จ่าย(แยกกลุ่ม)'!D5</f>
        <v>148.68565621331956</v>
      </c>
      <c r="D30" s="299">
        <f>+'10.ค่าใช้จ่าย(แยกกลุ่ม)'!E5</f>
        <v>1597.2873367680313</v>
      </c>
      <c r="E30" s="299">
        <f>+'10.ค่าใช้จ่าย(แยกกลุ่ม)'!F5</f>
        <v>568.80768737883807</v>
      </c>
      <c r="F30" s="299">
        <f>+'10.ค่าใช้จ่าย(แยกกลุ่ม)'!G5</f>
        <v>972.03736369999785</v>
      </c>
      <c r="G30" s="299">
        <f>+'10.ค่าใช้จ่าย(แยกกลุ่ม)'!H5</f>
        <v>1093.0524879776212</v>
      </c>
      <c r="H30" s="299">
        <f>+'10.ค่าใช้จ่าย(แยกกลุ่ม)'!I5</f>
        <v>1857.0779786372066</v>
      </c>
      <c r="I30" s="299">
        <f>+'10.ค่าใช้จ่าย(แยกกลุ่ม)'!J5</f>
        <v>182.36820567751383</v>
      </c>
      <c r="J30" s="299">
        <f>+'10.ค่าใช้จ่าย(แยกกลุ่ม)'!K5</f>
        <v>493.27877674242166</v>
      </c>
      <c r="K30" s="299">
        <f>+'10.ค่าใช้จ่าย(แยกกลุ่ม)'!L5</f>
        <v>149.0331332113779</v>
      </c>
      <c r="L30" s="299">
        <f>+'10.ค่าใช้จ่าย(แยกกลุ่ม)'!M5</f>
        <v>743.19366458035404</v>
      </c>
      <c r="M30" s="16" t="str">
        <f>+'10.ค่าใช้จ่าย(แยกกลุ่ม)'!Z5</f>
        <v>นาแห้ว,รพช.</v>
      </c>
      <c r="N30" s="15">
        <f>+'10.ค่าใช้จ่าย(แยกกลุ่ม)'!AA5</f>
        <v>0.22555341860046865</v>
      </c>
      <c r="O30" s="15">
        <f>+'10.ค่าใช้จ่าย(แยกกลุ่ม)'!AB5</f>
        <v>0.60346530028336953</v>
      </c>
      <c r="P30" s="15">
        <f>+'10.ค่าใช้จ่าย(แยกกลุ่ม)'!AC5</f>
        <v>1.0675861361719713E-2</v>
      </c>
      <c r="Q30" s="15">
        <f>+'10.ค่าใช้จ่าย(แยกกลุ่ม)'!AD5</f>
        <v>2.6614690319878367E-2</v>
      </c>
      <c r="R30" s="15">
        <f>+'10.ค่าใช้จ่าย(แยกกลุ่ม)'!AE5</f>
        <v>0.31560898329821341</v>
      </c>
      <c r="S30" s="15">
        <f>+'10.ค่าใช้จ่าย(แยกกลุ่ม)'!AF5</f>
        <v>0.40255768360796668</v>
      </c>
      <c r="T30" s="15">
        <f>+'10.ค่าใช้จ่าย(แยกกลุ่ม)'!AG5</f>
        <v>0.39105854155520392</v>
      </c>
      <c r="U30" s="15">
        <f>+'10.ค่าใช้จ่าย(แยกกลุ่ม)'!AH5</f>
        <v>-0.26066626118209824</v>
      </c>
      <c r="V30" s="15">
        <f>+'10.ค่าใช้จ่าย(แยกกลุ่ม)'!AI5</f>
        <v>-4.1383475820125006E-2</v>
      </c>
      <c r="W30" s="15">
        <f>+'10.ค่าใช้จ่าย(แยกกลุ่ม)'!AJ5</f>
        <v>1.8113988266095202</v>
      </c>
      <c r="X30" s="15">
        <f>+'10.ค่าใช้จ่าย(แยกกลุ่ม)'!AK5</f>
        <v>0.31796992444920158</v>
      </c>
    </row>
    <row r="31" spans="1:24">
      <c r="A31" s="299" t="str">
        <f>+'10.ค่าใช้จ่าย(แยกกลุ่ม)'!B25</f>
        <v>หนองหิน,รพช.</v>
      </c>
      <c r="B31" s="299">
        <f>+'10.ค่าใช้จ่าย(แยกกลุ่ม)'!C25</f>
        <v>9602.1185599258533</v>
      </c>
      <c r="C31" s="299">
        <f>+'10.ค่าใช้จ่าย(แยกกลุ่ม)'!D25</f>
        <v>61.530170306435735</v>
      </c>
      <c r="D31" s="299">
        <f>+'10.ค่าใช้จ่าย(แยกกลุ่ม)'!E25</f>
        <v>1378.579756705092</v>
      </c>
      <c r="E31" s="299">
        <f>+'10.ค่าใช้จ่าย(แยกกลุ่ม)'!F25</f>
        <v>611.59818079128786</v>
      </c>
      <c r="F31" s="299">
        <f>+'10.ค่าใช้จ่าย(แยกกลุ่ม)'!G25</f>
        <v>791.04116347100739</v>
      </c>
      <c r="G31" s="299">
        <f>+'10.ค่าใช้จ่าย(แยกกลุ่ม)'!H25</f>
        <v>1043.0399368591786</v>
      </c>
      <c r="H31" s="299">
        <f>+'10.ค่าใช้จ่าย(แยกกลุ่ม)'!I25</f>
        <v>585.99869663442053</v>
      </c>
      <c r="I31" s="299">
        <f>+'10.ค่าใช้จ่าย(แยกกลุ่ม)'!J25</f>
        <v>178.39515814169033</v>
      </c>
      <c r="J31" s="299">
        <f>+'10.ค่าใช้จ่าย(แยกกลุ่ม)'!K25</f>
        <v>356.05095522215146</v>
      </c>
      <c r="K31" s="299">
        <f>+'10.ค่าใช้จ่าย(แยกกลุ่ม)'!L25</f>
        <v>113.24307275676301</v>
      </c>
      <c r="L31" s="299">
        <f>+'10.ค่าใช้จ่าย(แยกกลุ่ม)'!M25</f>
        <v>535.96678966575917</v>
      </c>
      <c r="M31" s="16" t="str">
        <f>+'10.ค่าใช้จ่าย(แยกกลุ่ม)'!Z25</f>
        <v>หนองหิน,รพช.</v>
      </c>
      <c r="N31" s="15">
        <f>+'10.ค่าใช้จ่าย(แยกกลุ่ม)'!AA25</f>
        <v>-9.6654935997419603E-2</v>
      </c>
      <c r="O31" s="15">
        <f>+'10.ค่าใช้จ่าย(แยกกลุ่ม)'!AB25</f>
        <v>-0.23397283140645098</v>
      </c>
      <c r="P31" s="15">
        <f>+'10.ค่าใช้จ่าย(แยกกลุ่ม)'!AC25</f>
        <v>-5.2231418047969359E-2</v>
      </c>
      <c r="Q31" s="15">
        <f>+'10.ค่าใช้จ่าย(แยกกลุ่ม)'!AD25</f>
        <v>-8.7909059334939629E-2</v>
      </c>
      <c r="R31" s="15">
        <f>+'10.ค่าใช้จ่าย(แยกกลุ่ม)'!AE25</f>
        <v>0.113988572856475</v>
      </c>
      <c r="S31" s="15">
        <f>+'10.ค่าใช้จ่าย(แยกกลุ่ม)'!AF25</f>
        <v>0.50166175948251313</v>
      </c>
      <c r="T31" s="15">
        <f>+'10.ค่าใช้จ่าย(แยกกลุ่ม)'!AG25</f>
        <v>1.8778708465184493E-2</v>
      </c>
      <c r="U31" s="15">
        <f>+'10.ค่าใช้จ่าย(แยกกลุ่ม)'!AH25</f>
        <v>-7.0275783746698559E-2</v>
      </c>
      <c r="V31" s="15">
        <f>+'10.ค่าใช้จ่าย(แยกกลุ่ม)'!AI25</f>
        <v>-8.719788975372525E-2</v>
      </c>
      <c r="W31" s="15">
        <f>+'10.ค่าใช้จ่าย(แยกกลุ่ม)'!AJ25</f>
        <v>0.26961843173322297</v>
      </c>
      <c r="X31" s="15">
        <f>+'10.ค่าใช้จ่าย(แยกกลุ่ม)'!AK25</f>
        <v>0.91756753791594337</v>
      </c>
    </row>
    <row r="32" spans="1:24">
      <c r="A32" s="299" t="str">
        <f>+'10.ค่าใช้จ่าย(แยกกลุ่ม)'!B35</f>
        <v>นาด้วง,รพช.</v>
      </c>
      <c r="B32" s="299">
        <f>+'10.ค่าใช้จ่าย(แยกกลุ่ม)'!C35</f>
        <v>8594.0166447124939</v>
      </c>
      <c r="C32" s="299">
        <f>+'10.ค่าใช้จ่าย(แยกกลุ่ม)'!D35</f>
        <v>173.26847334051652</v>
      </c>
      <c r="D32" s="299">
        <f>+'10.ค่าใช้จ่าย(แยกกลุ่ม)'!E35</f>
        <v>1323.2611975973973</v>
      </c>
      <c r="E32" s="299">
        <f>+'10.ค่าใช้จ่าย(แยกกลุ่ม)'!F35</f>
        <v>563.25975367686419</v>
      </c>
      <c r="F32" s="299">
        <f>+'10.ค่าใช้จ่าย(แยกกลุ่ม)'!G35</f>
        <v>572.44359822879471</v>
      </c>
      <c r="G32" s="299">
        <f>+'10.ค่าใช้จ่าย(แยกกลุ่ม)'!H35</f>
        <v>591.85118500344595</v>
      </c>
      <c r="H32" s="299">
        <f>+'10.ค่าใช้จ่าย(แยกกลุ่ม)'!I35</f>
        <v>1384.4671041546321</v>
      </c>
      <c r="I32" s="299">
        <f>+'10.ค่าใช้จ่าย(แยกกลุ่ม)'!J35</f>
        <v>151.37664891147165</v>
      </c>
      <c r="J32" s="299">
        <f>+'10.ค่าใช้จ่าย(แยกกลุ่ม)'!K35</f>
        <v>335.72281064906116</v>
      </c>
      <c r="K32" s="299">
        <f>+'10.ค่าใช้จ่าย(แยกกลุ่ม)'!L35</f>
        <v>65.329563547861937</v>
      </c>
      <c r="L32" s="299">
        <f>+'10.ค่าใช้จ่าย(แยกกลุ่ม)'!M35</f>
        <v>842.38995926872167</v>
      </c>
      <c r="M32" s="16" t="str">
        <f>+'10.ค่าใช้จ่าย(แยกกลุ่ม)'!Z35</f>
        <v>นาด้วง,รพช.</v>
      </c>
      <c r="N32" s="15">
        <f>+'10.ค่าใช้จ่าย(แยกกลุ่ม)'!AA35</f>
        <v>-0.1815153080599014</v>
      </c>
      <c r="O32" s="15">
        <f>+'10.ค่าใช้จ่าย(แยกกลุ่ม)'!AB35</f>
        <v>0.88715936825991126</v>
      </c>
      <c r="P32" s="15">
        <f>+'10.ค่าใช้จ่าย(แยกกลุ่ม)'!AC35</f>
        <v>-4.1248988479849695E-2</v>
      </c>
      <c r="Q32" s="15">
        <f>+'10.ค่าใช้จ่าย(แยกกลุ่ม)'!AD35</f>
        <v>-0.21510559114380254</v>
      </c>
      <c r="R32" s="15">
        <f>+'10.ค่าใช้จ่าย(แยกกลุ่ม)'!AE35</f>
        <v>-0.13145646156714796</v>
      </c>
      <c r="S32" s="15">
        <f>+'10.ค่าใช้จ่าย(แยกกลุ่ม)'!AF35</f>
        <v>-0.23271476911119948</v>
      </c>
      <c r="T32" s="15">
        <f>+'10.ค่าใช้จ่าย(แยกกลุ่ม)'!AG35</f>
        <v>0.52804460972037315</v>
      </c>
      <c r="U32" s="15">
        <f>+'10.ค่าใช้จ่าย(แยกกลุ่ม)'!AH35</f>
        <v>-0.25196737048483242</v>
      </c>
      <c r="V32" s="15">
        <f>+'10.ค่าใช้จ่าย(แยกกลุ่ม)'!AI35</f>
        <v>-0.22164433949225185</v>
      </c>
      <c r="W32" s="15">
        <f>+'10.ค่าใช้จ่าย(แยกกลุ่ม)'!AJ35</f>
        <v>0.2503294641529944</v>
      </c>
      <c r="X32" s="15">
        <f>+'10.ค่าใช้จ่าย(แยกกลุ่ม)'!AK35</f>
        <v>0.68596616717503056</v>
      </c>
    </row>
    <row r="33" spans="1:24">
      <c r="A33" s="299" t="str">
        <f>+'10.ค่าใช้จ่าย(แยกกลุ่ม)'!B36</f>
        <v>ภูเรือ,รพช.</v>
      </c>
      <c r="B33" s="299">
        <f>+'10.ค่าใช้จ่าย(แยกกลุ่ม)'!C36</f>
        <v>10046.64343482305</v>
      </c>
      <c r="C33" s="299">
        <f>+'10.ค่าใช้จ่าย(แยกกลุ่ม)'!D36</f>
        <v>88.478466949925718</v>
      </c>
      <c r="D33" s="299">
        <f>+'10.ค่าใช้จ่าย(แยกกลุ่ม)'!E36</f>
        <v>1278.579233118709</v>
      </c>
      <c r="E33" s="299">
        <f>+'10.ค่าใช้จ่าย(แยกกลุ่ม)'!F36</f>
        <v>468.8855803962324</v>
      </c>
      <c r="F33" s="299">
        <f>+'10.ค่าใช้จ่าย(แยกกลุ่ม)'!G36</f>
        <v>455.52349077719589</v>
      </c>
      <c r="G33" s="299">
        <f>+'10.ค่าใช้จ่าย(แยกกลุ่ม)'!H36</f>
        <v>836.27607236632275</v>
      </c>
      <c r="H33" s="299">
        <f>+'10.ค่าใช้จ่าย(แยกกลุ่ม)'!I36</f>
        <v>389.87780654405219</v>
      </c>
      <c r="I33" s="299">
        <f>+'10.ค่าใช้จ่าย(แยกกลุ่ม)'!J36</f>
        <v>131.63503056826411</v>
      </c>
      <c r="J33" s="299">
        <f>+'10.ค่าใช้จ่าย(แยกกลุ่ม)'!K36</f>
        <v>302.56130964541035</v>
      </c>
      <c r="K33" s="299">
        <f>+'10.ค่าใช้จ่าย(แยกกลุ่ม)'!L36</f>
        <v>50.492152113783078</v>
      </c>
      <c r="L33" s="299">
        <f>+'10.ค่าใช้จ่าย(แยกกลุ่ม)'!M36</f>
        <v>566.71691332618229</v>
      </c>
      <c r="M33" s="16" t="str">
        <f>+'10.ค่าใช้จ่าย(แยกกลุ่ม)'!Z36</f>
        <v>ภูเรือ,รพช.</v>
      </c>
      <c r="N33" s="15">
        <f>+'10.ค่าใช้จ่าย(แยกกลุ่ม)'!AA36</f>
        <v>-4.3168730439635657E-2</v>
      </c>
      <c r="O33" s="15">
        <f>+'10.ค่าใช้จ่าย(แยกกลุ่ม)'!AB36</f>
        <v>-3.6333820142323295E-2</v>
      </c>
      <c r="P33" s="15">
        <f>+'10.ค่าใช้จ่าย(แยกกลุ่ม)'!AC36</f>
        <v>-7.3622701786361683E-2</v>
      </c>
      <c r="Q33" s="15">
        <f>+'10.ค่าใช้จ่าย(แยกกลุ่ม)'!AD36</f>
        <v>-0.34661465151045023</v>
      </c>
      <c r="R33" s="15">
        <f>+'10.ค่าใช้จ่าย(แยกกลุ่ม)'!AE36</f>
        <v>-0.30885420722133772</v>
      </c>
      <c r="S33" s="15">
        <f>+'10.ค่าใช้จ่าย(แยกกลุ่ม)'!AF36</f>
        <v>8.4161518184063908E-2</v>
      </c>
      <c r="T33" s="15">
        <f>+'10.ค่าใช้จ่าย(แยกกลุ่ม)'!AG36</f>
        <v>-0.56968953689729451</v>
      </c>
      <c r="U33" s="15">
        <f>+'10.ค่าใช้จ่าย(แยกกลุ่ม)'!AH36</f>
        <v>-0.34952121902319377</v>
      </c>
      <c r="V33" s="15">
        <f>+'10.ค่าใช้จ่าย(แยกกลุ่ม)'!AI36</f>
        <v>-0.29852753359879197</v>
      </c>
      <c r="W33" s="15">
        <f>+'10.ค่าใช้จ่าย(แยกกลุ่ม)'!AJ36</f>
        <v>-3.3640788827464692E-2</v>
      </c>
      <c r="X33" s="15">
        <f>+'10.ค่าใช้จ่าย(แยกกลุ่ม)'!AK36</f>
        <v>0.13423187411118559</v>
      </c>
    </row>
    <row r="34" spans="1:24">
      <c r="A34" s="299" t="str">
        <f>+'10.ค่าใช้จ่าย(แยกกลุ่ม)'!B49</f>
        <v>ท่าลี่,รพช.</v>
      </c>
      <c r="B34" s="299">
        <f>+'10.ค่าใช้จ่าย(แยกกลุ่ม)'!C49</f>
        <v>10355.484599265634</v>
      </c>
      <c r="C34" s="299">
        <f>+'10.ค่าใช้จ่าย(แยกกลุ่ม)'!D49</f>
        <v>41.80349748074633</v>
      </c>
      <c r="D34" s="299">
        <f>+'10.ค่าใช้จ่าย(แยกกลุ่ม)'!E49</f>
        <v>1731.6049957865798</v>
      </c>
      <c r="E34" s="299">
        <f>+'10.ค่าใช้จ่าย(แยกกลุ่ม)'!F49</f>
        <v>734.12147920369296</v>
      </c>
      <c r="F34" s="299">
        <f>+'10.ค่าใช้จ่าย(แยกกลุ่ม)'!G49</f>
        <v>1001.2231890603584</v>
      </c>
      <c r="G34" s="299">
        <f>+'10.ค่าใช้จ่าย(แยกกลุ่ม)'!H49</f>
        <v>728.7330013920905</v>
      </c>
      <c r="H34" s="299">
        <f>+'10.ค่าใช้จ่าย(แยกกลุ่ม)'!I49</f>
        <v>455.84514850594672</v>
      </c>
      <c r="I34" s="299">
        <f>+'10.ค่าใช้จ่าย(แยกกลุ่ม)'!J49</f>
        <v>30.251817831662628</v>
      </c>
      <c r="J34" s="299">
        <f>+'10.ค่าใช้จ่าย(แยกกลุ่ม)'!K49</f>
        <v>436.59324269103604</v>
      </c>
      <c r="K34" s="299">
        <f>+'10.ค่าใช้จ่าย(แยกกลุ่ม)'!L49</f>
        <v>31.359773765741664</v>
      </c>
      <c r="L34" s="299">
        <f>+'10.ค่าใช้จ่าย(แยกกลุ่ม)'!M49</f>
        <v>778.9146682249476</v>
      </c>
      <c r="M34" s="16" t="str">
        <f>+'10.ค่าใช้จ่าย(แยกกลุ่ม)'!Z49</f>
        <v>ท่าลี่,รพช.</v>
      </c>
      <c r="N34" s="15">
        <f>+'10.ค่าใช้จ่าย(แยกกลุ่ม)'!AA49</f>
        <v>6.3001565717811228E-3</v>
      </c>
      <c r="O34" s="15">
        <f>+'10.ค่าใช้จ่าย(แยกกลุ่ม)'!AB49</f>
        <v>-0.48214631453345447</v>
      </c>
      <c r="P34" s="15">
        <f>+'10.ค่าใช้จ่าย(แยกกลุ่ม)'!AC49</f>
        <v>0.12596246804229064</v>
      </c>
      <c r="Q34" s="15">
        <f>+'10.ค่าใช้จ่าย(แยกกลุ่ม)'!AD49</f>
        <v>6.9833917435551396E-2</v>
      </c>
      <c r="R34" s="15">
        <f>+'10.ค่าใช้จ่าย(แยกกลุ่ม)'!AE49</f>
        <v>0.29262050945243506</v>
      </c>
      <c r="S34" s="15">
        <f>+'10.ค่าใช้จ่าย(แยกกลุ่ม)'!AF49</f>
        <v>-0.24186169514317502</v>
      </c>
      <c r="T34" s="15">
        <f>+'10.ค่าใช้จ่าย(แยกกลุ่ม)'!AG49</f>
        <v>-0.5170225820862967</v>
      </c>
      <c r="U34" s="15">
        <f>+'10.ค่าใช้จ่าย(แยกกลุ่ม)'!AH49</f>
        <v>-0.83744535422554767</v>
      </c>
      <c r="V34" s="15">
        <f>+'10.ค่าใช้จ่าย(แยกกลุ่ม)'!AI49</f>
        <v>2.3575165413387777E-2</v>
      </c>
      <c r="W34" s="15">
        <f>+'10.ค่าใช้จ่าย(แยกกลุ่ม)'!AJ49</f>
        <v>-0.48884647041056745</v>
      </c>
      <c r="X34" s="15">
        <f>+'10.ค่าใช้จ่าย(แยกกลุ่ม)'!AK49</f>
        <v>0.6624664024373087</v>
      </c>
    </row>
    <row r="35" spans="1:24">
      <c r="A35" s="299" t="str">
        <f>+'10.ค่าใช้จ่าย(แยกกลุ่ม)'!B50</f>
        <v>ภูกระดึง,รพช.</v>
      </c>
      <c r="B35" s="299">
        <f>+'10.ค่าใช้จ่าย(แยกกลุ่ม)'!C50</f>
        <v>9133.0002731720015</v>
      </c>
      <c r="C35" s="299">
        <f>+'10.ค่าใช้จ่าย(แยกกลุ่ม)'!D50</f>
        <v>54.386026554396942</v>
      </c>
      <c r="D35" s="299">
        <f>+'10.ค่าใช้จ่าย(แยกกลุ่ม)'!E50</f>
        <v>1143.8450036173022</v>
      </c>
      <c r="E35" s="299">
        <f>+'10.ค่าใช้จ่าย(แยกกลุ่ม)'!F50</f>
        <v>846.3046332495162</v>
      </c>
      <c r="F35" s="299">
        <f>+'10.ค่าใช้จ่าย(แยกกลุ่ม)'!G50</f>
        <v>513.58936428570053</v>
      </c>
      <c r="G35" s="299">
        <f>+'10.ค่าใช้จ่าย(แยกกลุ่ม)'!H50</f>
        <v>1018.8285550997576</v>
      </c>
      <c r="H35" s="299">
        <f>+'10.ค่าใช้จ่าย(แยกกลุ่ม)'!I50</f>
        <v>229.15609389574897</v>
      </c>
      <c r="I35" s="299">
        <f>+'10.ค่าใช้จ่าย(แยกกลุ่ม)'!J50</f>
        <v>114.81072891939839</v>
      </c>
      <c r="J35" s="299">
        <f>+'10.ค่าใช้จ่าย(แยกกลุ่ม)'!K50</f>
        <v>308.97544591988668</v>
      </c>
      <c r="K35" s="299">
        <f>+'10.ค่าใช้จ่าย(แยกกลุ่ม)'!L50</f>
        <v>49.773835704560327</v>
      </c>
      <c r="L35" s="299">
        <f>+'10.ค่าใช้จ่าย(แยกกลุ่ม)'!M50</f>
        <v>423.58028502825925</v>
      </c>
      <c r="M35" s="16" t="str">
        <f>+'10.ค่าใช้จ่าย(แยกกลุ่ม)'!Z50</f>
        <v>ภูกระดึง,รพช.</v>
      </c>
      <c r="N35" s="15">
        <f>+'10.ค่าใช้จ่าย(แยกกลุ่ม)'!AA50</f>
        <v>-0.1124954591198119</v>
      </c>
      <c r="O35" s="15">
        <f>+'10.ค่าใช้จ่าย(แยกกลุ่ม)'!AB50</f>
        <v>-0.32627636474561683</v>
      </c>
      <c r="P35" s="15">
        <f>+'10.ค่าใช้จ่าย(แยกกลุ่ม)'!AC50</f>
        <v>-0.25622382329421434</v>
      </c>
      <c r="Q35" s="15">
        <f>+'10.ค่าใช้จ่าย(แยกกลุ่ม)'!AD50</f>
        <v>0.23331822699873528</v>
      </c>
      <c r="R35" s="15">
        <f>+'10.ค่าใช้จ่าย(แยกกลุ่ม)'!AE50</f>
        <v>-0.33693490825419453</v>
      </c>
      <c r="S35" s="15">
        <f>+'10.ค่าใช้จ่าย(แยกกลุ่ม)'!AF50</f>
        <v>5.993958312238741E-2</v>
      </c>
      <c r="T35" s="15">
        <f>+'10.ค่าใช้จ่าย(แยกกลุ่ม)'!AG50</f>
        <v>-0.75720435132038022</v>
      </c>
      <c r="U35" s="15">
        <f>+'10.ค่าใช้จ่าย(แยกกลุ่ม)'!AH50</f>
        <v>-0.38307782115935873</v>
      </c>
      <c r="V35" s="15">
        <f>+'10.ค่าใช้จ่าย(แยกกลุ่ม)'!AI50</f>
        <v>-0.2756195876583214</v>
      </c>
      <c r="W35" s="15">
        <f>+'10.ค่าใช้จ่าย(แยกกลุ่ม)'!AJ50</f>
        <v>-0.18870359232679815</v>
      </c>
      <c r="X35" s="15">
        <f>+'10.ค่าใช้จ่าย(แยกกลุ่ม)'!AK50</f>
        <v>-9.5936921820898219E-2</v>
      </c>
    </row>
    <row r="36" spans="1:24">
      <c r="A36" s="299" t="str">
        <f>+'10.ค่าใช้จ่าย(แยกกลุ่ม)'!B51</f>
        <v>ภูหลวง,รพช.</v>
      </c>
      <c r="B36" s="299">
        <f>+'10.ค่าใช้จ่าย(แยกกลุ่ม)'!C51</f>
        <v>9089.1621782719212</v>
      </c>
      <c r="C36" s="299">
        <f>+'10.ค่าใช้จ่าย(แยกกลุ่ม)'!D51</f>
        <v>70.86285215202868</v>
      </c>
      <c r="D36" s="299">
        <f>+'10.ค่าใช้จ่าย(แยกกลุ่ม)'!E51</f>
        <v>986.63400569569444</v>
      </c>
      <c r="E36" s="299">
        <f>+'10.ค่าใช้จ่าย(แยกกลุ่ม)'!F51</f>
        <v>590.04993666851556</v>
      </c>
      <c r="F36" s="299">
        <f>+'10.ค่าใช้จ่าย(แยกกลุ่ม)'!G51</f>
        <v>644.79441710198444</v>
      </c>
      <c r="G36" s="299">
        <f>+'10.ค่าใช้จ่าย(แยกกลุ่ม)'!H51</f>
        <v>829.27347921651096</v>
      </c>
      <c r="H36" s="299">
        <f>+'10.ค่าใช้จ่าย(แยกกลุ่ม)'!I51</f>
        <v>706.19764514500025</v>
      </c>
      <c r="I36" s="299">
        <f>+'10.ค่าใช้จ่าย(แยกกลุ่ม)'!J51</f>
        <v>117.65204523440927</v>
      </c>
      <c r="J36" s="299">
        <f>+'10.ค่าใช้จ่าย(แยกกลุ่ม)'!K51</f>
        <v>352.52794180954197</v>
      </c>
      <c r="K36" s="299">
        <f>+'10.ค่าใช้จ่าย(แยกกลุ่ม)'!L51</f>
        <v>32.624022915235152</v>
      </c>
      <c r="L36" s="299">
        <f>+'10.ค่าใช้จ่าย(แยกกลุ่ม)'!M51</f>
        <v>294.39051455796283</v>
      </c>
      <c r="M36" s="16" t="str">
        <f>+'10.ค่าใช้จ่าย(แยกกลุ่ม)'!Z51</f>
        <v>ภูหลวง,รพช.</v>
      </c>
      <c r="N36" s="15">
        <f>+'10.ค่าใช้จ่าย(แยกกลุ่ม)'!AA51</f>
        <v>-0.11675545114035797</v>
      </c>
      <c r="O36" s="15">
        <f>+'10.ค่าใช้จ่าย(แยกกลุ่ม)'!AB51</f>
        <v>-0.12216461872596834</v>
      </c>
      <c r="P36" s="15">
        <f>+'10.ค่าใช้จ่าย(แยกกลุ่ม)'!AC51</f>
        <v>-0.35844903265427197</v>
      </c>
      <c r="Q36" s="15">
        <f>+'10.ค่าใช้จ่าย(แยกกลุ่ม)'!AD51</f>
        <v>-0.14012128358728249</v>
      </c>
      <c r="R36" s="15">
        <f>+'10.ค่าใช้จ่าย(แยกกลุ่ม)'!AE51</f>
        <v>-0.16754376343534003</v>
      </c>
      <c r="S36" s="15">
        <f>+'10.ค่าใช้จ่าย(แยกกลุ่ม)'!AF51</f>
        <v>-0.13726428116344269</v>
      </c>
      <c r="T36" s="15">
        <f>+'10.ค่าใช้จ่าย(แยกกลุ่ม)'!AG51</f>
        <v>-0.25176890374556582</v>
      </c>
      <c r="U36" s="15">
        <f>+'10.ค่าใช้จ่าย(แยกกลุ่ม)'!AH51</f>
        <v>-0.36781033641877703</v>
      </c>
      <c r="V36" s="15">
        <f>+'10.ค่าใช้จ่าย(แยกกลุ่ม)'!AI51</f>
        <v>-0.17351252592359084</v>
      </c>
      <c r="W36" s="15">
        <f>+'10.ค่าใช้จ่าย(แยกกลุ่ม)'!AJ51</f>
        <v>-0.46823964397516799</v>
      </c>
      <c r="X36" s="15">
        <f>+'10.ค่าใช้จ่าย(แยกกลุ่ม)'!AK51</f>
        <v>-0.37167142998582797</v>
      </c>
    </row>
    <row r="37" spans="1:24">
      <c r="A37" s="299" t="str">
        <f>+'10.ค่าใช้จ่าย(แยกกลุ่ม)'!B59</f>
        <v>เอราวัณ,รพช.</v>
      </c>
      <c r="B37" s="299">
        <f>+'10.ค่าใช้จ่าย(แยกกลุ่ม)'!C59</f>
        <v>10486.953720716856</v>
      </c>
      <c r="C37" s="299">
        <f>+'10.ค่าใช้จ่าย(แยกกลุ่ม)'!D59</f>
        <v>63.265591856702407</v>
      </c>
      <c r="D37" s="299">
        <f>+'10.ค่าใช้จ่าย(แยกกลุ่ม)'!E59</f>
        <v>1755.0794314578318</v>
      </c>
      <c r="E37" s="299">
        <f>+'10.ค่าใช้จ่าย(แยกกลุ่ม)'!F59</f>
        <v>1133.6387257884639</v>
      </c>
      <c r="F37" s="299">
        <f>+'10.ค่าใช้จ่าย(แยกกลุ่ม)'!G59</f>
        <v>740.17726669609624</v>
      </c>
      <c r="G37" s="299">
        <f>+'10.ค่าใช้จ่าย(แยกกลุ่ม)'!H59</f>
        <v>976.74276985302072</v>
      </c>
      <c r="H37" s="299">
        <f>+'10.ค่าใช้จ่าย(แยกกลุ่ม)'!I59</f>
        <v>916.48189689410015</v>
      </c>
      <c r="I37" s="299">
        <f>+'10.ค่าใช้จ่าย(แยกกลุ่ม)'!J59</f>
        <v>144.41718093188859</v>
      </c>
      <c r="J37" s="299">
        <f>+'10.ค่าใช้จ่าย(แยกกลุ่ม)'!K59</f>
        <v>461.98709100315688</v>
      </c>
      <c r="K37" s="299">
        <f>+'10.ค่าใช้จ่าย(แยกกลุ่ม)'!L59</f>
        <v>130.3906100656217</v>
      </c>
      <c r="L37" s="299">
        <f>+'10.ค่าใช้จ่าย(แยกกลุ่ม)'!M59</f>
        <v>803.7688950060666</v>
      </c>
      <c r="M37" s="16" t="str">
        <f>+'10.ค่าใช้จ่าย(แยกกลุ่ม)'!Z59</f>
        <v>เอราวัณ,รพช.</v>
      </c>
      <c r="N37" s="15">
        <f>+'10.ค่าใช้จ่าย(แยกกลุ่ม)'!AA59</f>
        <v>1.9075743868787135E-2</v>
      </c>
      <c r="O37" s="15">
        <f>+'10.ค่าใช้จ่าย(แยกกลุ่ม)'!AB59</f>
        <v>-0.21627801785472292</v>
      </c>
      <c r="P37" s="15">
        <f>+'10.ค่าใช้จ่าย(แยกกลุ่ม)'!AC59</f>
        <v>0.14122653437879162</v>
      </c>
      <c r="Q37" s="15">
        <f>+'10.ค่าใช้จ่าย(แยกกลุ่ม)'!AD59</f>
        <v>0.65204968567662402</v>
      </c>
      <c r="R37" s="15">
        <f>+'10.ค่าใช้จ่าย(แยกกลุ่ม)'!AE59</f>
        <v>-4.440056321534086E-2</v>
      </c>
      <c r="S37" s="15">
        <f>+'10.ค่าใช้จ่าย(แยกกลุ่ม)'!AF59</f>
        <v>1.6155582913012775E-2</v>
      </c>
      <c r="T37" s="15">
        <f>+'10.ค่าใช้จ่าย(แยกกลุ่ม)'!AG59</f>
        <v>-2.8968364416428992E-2</v>
      </c>
      <c r="U37" s="15">
        <f>+'10.ค่าใช้จ่าย(แยกกลุ่ม)'!AH59</f>
        <v>-0.22399097400495205</v>
      </c>
      <c r="V37" s="15">
        <f>+'10.ค่าใช้จ่าย(แยกกลุ่ม)'!AI59</f>
        <v>8.3110013745787831E-2</v>
      </c>
      <c r="W37" s="15">
        <f>+'10.ค่าใช้จ่าย(แยกกลุ่ม)'!AJ59</f>
        <v>1.1253221103645819</v>
      </c>
      <c r="X37" s="15">
        <f>+'10.ค่าใช้จ่าย(แยกกลุ่ม)'!AK59</f>
        <v>0.71551369846054258</v>
      </c>
    </row>
    <row r="38" spans="1:24">
      <c r="A38" s="299" t="str">
        <f>+'10.ค่าใช้จ่าย(แยกกลุ่ม)'!B80</f>
        <v>ปากชม,รพช.</v>
      </c>
      <c r="B38" s="299">
        <f>+'10.ค่าใช้จ่าย(แยกกลุ่ม)'!C80</f>
        <v>8727.4434776880717</v>
      </c>
      <c r="C38" s="299">
        <f>+'10.ค่าใช้จ่าย(แยกกลุ่ม)'!D80</f>
        <v>90.096091027038383</v>
      </c>
      <c r="D38" s="299">
        <f>+'10.ค่าใช้จ่าย(แยกกลุ่ม)'!E80</f>
        <v>1257.6562756636501</v>
      </c>
      <c r="E38" s="299">
        <f>+'10.ค่าใช้จ่าย(แยกกลุ่ม)'!F80</f>
        <v>825.03415410252717</v>
      </c>
      <c r="F38" s="299">
        <f>+'10.ค่าใช้จ่าย(แยกกลุ่ม)'!G80</f>
        <v>657.16733851795789</v>
      </c>
      <c r="G38" s="299">
        <f>+'10.ค่าใช้จ่าย(แยกกลุ่ม)'!H80</f>
        <v>737.58709504350793</v>
      </c>
      <c r="H38" s="299">
        <f>+'10.ค่าใช้จ่าย(แยกกลุ่ม)'!I80</f>
        <v>495.73283765621647</v>
      </c>
      <c r="I38" s="299">
        <f>+'10.ค่าใช้จ่าย(แยกกลุ่ม)'!J80</f>
        <v>228.07181405615185</v>
      </c>
      <c r="J38" s="299">
        <f>+'10.ค่าใช้จ่าย(แยกกลุ่ม)'!K80</f>
        <v>447.52302171672591</v>
      </c>
      <c r="K38" s="299">
        <f>+'10.ค่าใช้จ่าย(แยกกลุ่ม)'!L80</f>
        <v>39.664266961456541</v>
      </c>
      <c r="L38" s="299">
        <f>+'10.ค่าใช้จ่าย(แยกกลุ่ม)'!M80</f>
        <v>832.09930089798206</v>
      </c>
      <c r="M38" s="16" t="str">
        <f>+'10.ค่าใช้จ่าย(แยกกลุ่ม)'!Z80</f>
        <v>ปากชม,รพช.</v>
      </c>
      <c r="N38" s="15">
        <f>+'10.ค่าใช้จ่าย(แยกกลุ่ม)'!AA80</f>
        <v>-0.18853448365470629</v>
      </c>
      <c r="O38" s="15">
        <f>+'10.ค่าใช้จ่าย(แยกกลุ่ม)'!AB80</f>
        <v>0.13718551427291931</v>
      </c>
      <c r="P38" s="15">
        <f>+'10.ค่าใช้จ่าย(แยกกลุ่ม)'!AC80</f>
        <v>-0.35124529511867864</v>
      </c>
      <c r="Q38" s="15">
        <f>+'10.ค่าใช้จ่าย(แยกกลุ่ม)'!AD80</f>
        <v>2.82186415531504E-2</v>
      </c>
      <c r="R38" s="15">
        <f>+'10.ค่าใช้จ่าย(แยกกลุ่ม)'!AE80</f>
        <v>-0.12633960215168974</v>
      </c>
      <c r="S38" s="15">
        <f>+'10.ค่าใช้จ่าย(แยกกลุ่ม)'!AF80</f>
        <v>-0.19993078314896015</v>
      </c>
      <c r="T38" s="15">
        <f>+'10.ค่าใช้จ่าย(แยกกลุ่ม)'!AG80</f>
        <v>-0.35110652410057502</v>
      </c>
      <c r="U38" s="15">
        <f>+'10.ค่าใช้จ่าย(แยกกลุ่ม)'!AH80</f>
        <v>-0.35325000414691954</v>
      </c>
      <c r="V38" s="15">
        <f>+'10.ค่าใช้จ่าย(แยกกลุ่ม)'!AI80</f>
        <v>-5.0080122518565078E-2</v>
      </c>
      <c r="W38" s="15">
        <f>+'10.ค่าใช้จ่าย(แยกกลุ่ม)'!AJ80</f>
        <v>-0.47372122777605408</v>
      </c>
      <c r="X38" s="15">
        <f>+'10.ค่าใช้จ่าย(แยกกลุ่ม)'!AK80</f>
        <v>0.16183540401012028</v>
      </c>
    </row>
    <row r="39" spans="1:24">
      <c r="A39" s="299" t="str">
        <f>+'10.ค่าใช้จ่าย(แยกกลุ่ม)'!B92</f>
        <v>ผาขาว,รพช.</v>
      </c>
      <c r="B39" s="299">
        <f>+'10.ค่าใช้จ่าย(แยกกลุ่ม)'!C92</f>
        <v>8635.8209080070956</v>
      </c>
      <c r="C39" s="299">
        <f>+'10.ค่าใช้จ่าย(แยกกลุ่ม)'!D92</f>
        <v>38.979358759236099</v>
      </c>
      <c r="D39" s="299">
        <f>+'10.ค่าใช้จ่าย(แยกกลุ่ม)'!E92</f>
        <v>1408.5533130943361</v>
      </c>
      <c r="E39" s="299">
        <f>+'10.ค่าใช้จ่าย(แยกกลุ่ม)'!F92</f>
        <v>546.93610666603388</v>
      </c>
      <c r="F39" s="299">
        <f>+'10.ค่าใช้จ่าย(แยกกลุ่ม)'!G92</f>
        <v>950.20243170617562</v>
      </c>
      <c r="G39" s="299">
        <f>+'10.ค่าใช้จ่าย(แยกกลุ่ม)'!H92</f>
        <v>862.54697004550735</v>
      </c>
      <c r="H39" s="299">
        <f>+'10.ค่าใช้จ่าย(แยกกลุ่ม)'!I92</f>
        <v>345.30738336566492</v>
      </c>
      <c r="I39" s="299">
        <f>+'10.ค่าใช้จ่าย(แยกกลุ่ม)'!J92</f>
        <v>111.83993051272721</v>
      </c>
      <c r="J39" s="299">
        <f>+'10.ค่าใช้จ่าย(แยกกลุ่ม)'!K92</f>
        <v>368.43976343539822</v>
      </c>
      <c r="K39" s="299">
        <f>+'10.ค่าใช้จ่าย(แยกกลุ่ม)'!L92</f>
        <v>118.61190958598419</v>
      </c>
      <c r="L39" s="299">
        <f>+'10.ค่าใช้จ่าย(แยกกลุ่ม)'!M92</f>
        <v>205.93659193820048</v>
      </c>
      <c r="M39" s="16" t="str">
        <f>+'10.ค่าใช้จ่าย(แยกกลุ่ม)'!Z92</f>
        <v>ผาขาว,รพช.</v>
      </c>
      <c r="N39" s="15">
        <f>+'10.ค่าใช้จ่าย(แยกกลุ่ม)'!AA92</f>
        <v>-0.10124718518078935</v>
      </c>
      <c r="O39" s="15">
        <f>+'10.ค่าใช้จ่าย(แยกกลุ่ม)'!AB92</f>
        <v>-0.17311708395759254</v>
      </c>
      <c r="P39" s="15">
        <f>+'10.ค่าใช้จ่าย(แยกกลุ่ม)'!AC92</f>
        <v>-0.12632154178093694</v>
      </c>
      <c r="Q39" s="15">
        <f>+'10.ค่าใช้จ่าย(แยกกลุ่ม)'!AD92</f>
        <v>-0.13046186315928046</v>
      </c>
      <c r="R39" s="15">
        <f>+'10.ค่าใช้จ่าย(แยกกลุ่ม)'!AE92</f>
        <v>0.33026761054061005</v>
      </c>
      <c r="S39" s="15">
        <f>+'10.ค่าใช้จ่าย(แยกกลุ่ม)'!AF92</f>
        <v>-8.7009246518789801E-2</v>
      </c>
      <c r="T39" s="15">
        <f>+'10.ค่าใช้จ่าย(แยกกลุ่ม)'!AG92</f>
        <v>-0.61183705823111278</v>
      </c>
      <c r="U39" s="15">
        <f>+'10.ค่าใช้จ่าย(แยกกลุ่ม)'!AH92</f>
        <v>-0.35174226287118443</v>
      </c>
      <c r="V39" s="15">
        <f>+'10.ค่าใช้จ่าย(แยกกลุ่ม)'!AI92</f>
        <v>-8.4294537299631114E-2</v>
      </c>
      <c r="W39" s="15">
        <f>+'10.ค่าใช้จ่าย(แยกกลุ่ม)'!AJ92</f>
        <v>2.6548163583995903</v>
      </c>
      <c r="X39" s="15">
        <f>+'10.ค่าใช้จ่าย(แยกกลุ่ม)'!AK92</f>
        <v>-0.55034725869015066</v>
      </c>
    </row>
    <row r="40" spans="1:24">
      <c r="A40" s="299" t="str">
        <f>+'10.ค่าใช้จ่าย(แยกกลุ่ม)'!B99</f>
        <v>เชียงคาน,รพช.</v>
      </c>
      <c r="B40" s="299">
        <f>+'10.ค่าใช้จ่าย(แยกกลุ่ม)'!C99</f>
        <v>8076.1686154039744</v>
      </c>
      <c r="C40" s="299">
        <f>+'10.ค่าใช้จ่าย(แยกกลุ่ม)'!D99</f>
        <v>49.7064013231684</v>
      </c>
      <c r="D40" s="299">
        <f>+'10.ค่าใช้จ่าย(แยกกลุ่ม)'!E99</f>
        <v>1539.4533395119911</v>
      </c>
      <c r="E40" s="299">
        <f>+'10.ค่าใช้จ่าย(แยกกลุ่ม)'!F99</f>
        <v>756.02643302306956</v>
      </c>
      <c r="F40" s="299">
        <f>+'10.ค่าใช้จ่าย(แยกกลุ่ม)'!G99</f>
        <v>615.20837351678949</v>
      </c>
      <c r="G40" s="299">
        <f>+'10.ค่าใช้จ่าย(แยกกลุ่ม)'!H99</f>
        <v>549.42174492226866</v>
      </c>
      <c r="H40" s="299">
        <f>+'10.ค่าใช้จ่าย(แยกกลุ่ม)'!I99</f>
        <v>271.3991728019688</v>
      </c>
      <c r="I40" s="299">
        <f>+'10.ค่าใช้จ่าย(แยกกลุ่ม)'!J99</f>
        <v>155.20371977771353</v>
      </c>
      <c r="J40" s="299">
        <f>+'10.ค่าใช้จ่าย(แยกกลุ่ม)'!K99</f>
        <v>343.51127797788513</v>
      </c>
      <c r="K40" s="299">
        <f>+'10.ค่าใช้จ่าย(แยกกลุ่ม)'!L99</f>
        <v>29.400013309118805</v>
      </c>
      <c r="L40" s="299">
        <f>+'10.ค่าใช้จ่าย(แยกกลุ่ม)'!M99</f>
        <v>360.79608286015383</v>
      </c>
      <c r="M40" s="16" t="str">
        <f>+'10.ค่าใช้จ่าย(แยกกลุ่ม)'!Z99</f>
        <v>เชียงคาน,รพช.</v>
      </c>
      <c r="N40" s="15">
        <f>+'10.ค่าใช้จ่าย(แยกกลุ่ม)'!AA99</f>
        <v>-2.9668505263565088E-3</v>
      </c>
      <c r="O40" s="15">
        <f>+'10.ค่าใช้จ่าย(แยกกลุ่ม)'!AB99</f>
        <v>-9.4972451472010763E-2</v>
      </c>
      <c r="P40" s="15">
        <f>+'10.ค่าใช้จ่าย(แยกกลุ่ม)'!AC99</f>
        <v>-6.7991777499181866E-2</v>
      </c>
      <c r="Q40" s="15">
        <f>+'10.ค่าใช้จ่าย(แยกกลุ่ม)'!AD99</f>
        <v>3.0689962002663492E-2</v>
      </c>
      <c r="R40" s="15">
        <f>+'10.ค่าใช้จ่าย(แยกกลุ่ม)'!AE99</f>
        <v>0.31993850777981403</v>
      </c>
      <c r="S40" s="15">
        <f>+'10.ค่าใช้จ่าย(แยกกลุ่ม)'!AF99</f>
        <v>-9.6114774141196638E-2</v>
      </c>
      <c r="T40" s="15">
        <f>+'10.ค่าใช้จ่าย(แยกกลุ่ม)'!AG99</f>
        <v>-0.70030101859477101</v>
      </c>
      <c r="U40" s="15">
        <f>+'10.ค่าใช้จ่าย(แยกกลุ่ม)'!AH99</f>
        <v>-0.63753888304306716</v>
      </c>
      <c r="V40" s="15">
        <f>+'10.ค่าใช้จ่าย(แยกกลุ่ม)'!AI99</f>
        <v>-7.4035351329265739E-2</v>
      </c>
      <c r="W40" s="15">
        <f>+'10.ค่าใช้จ่าย(แยกกลุ่ม)'!AJ99</f>
        <v>-0.61661046106244355</v>
      </c>
      <c r="X40" s="15">
        <f>+'10.ค่าใช้จ่าย(แยกกลุ่ม)'!AK99</f>
        <v>-0.31269303538739734</v>
      </c>
    </row>
    <row r="41" spans="1:24">
      <c r="A41" s="299" t="str">
        <f>+'10.ค่าใช้จ่าย(แยกกลุ่ม)'!B103</f>
        <v>สมเด็จพระยุพราชด่านซ้าย,รพช.</v>
      </c>
      <c r="B41" s="299">
        <f>+'10.ค่าใช้จ่าย(แยกกลุ่ม)'!C103</f>
        <v>9078.1041395335687</v>
      </c>
      <c r="C41" s="299">
        <f>+'10.ค่าใช้จ่าย(แยกกลุ่ม)'!D103</f>
        <v>42.125817027171372</v>
      </c>
      <c r="D41" s="299">
        <f>+'10.ค่าใช้จ่าย(แยกกลุ่ม)'!E103</f>
        <v>2100.7803198528895</v>
      </c>
      <c r="E41" s="299">
        <f>+'10.ค่าใช้จ่าย(แยกกลุ่ม)'!F103</f>
        <v>663.5387609998204</v>
      </c>
      <c r="F41" s="299">
        <f>+'10.ค่าใช้จ่าย(แยกกลุ่ม)'!G103</f>
        <v>338.73856999575742</v>
      </c>
      <c r="G41" s="299">
        <f>+'10.ค่าใช้จ่าย(แยกกลุ่ม)'!H103</f>
        <v>504.68646268625224</v>
      </c>
      <c r="H41" s="299">
        <f>+'10.ค่าใช้จ่าย(แยกกลุ่ม)'!I103</f>
        <v>196.90224577452886</v>
      </c>
      <c r="I41" s="299">
        <f>+'10.ค่าใช้จ่าย(แยกกลุ่ม)'!J103</f>
        <v>964.96282255529627</v>
      </c>
      <c r="J41" s="299">
        <f>+'10.ค่าใช้จ่าย(แยกกลุ่ม)'!K103</f>
        <v>274.14411922958368</v>
      </c>
      <c r="K41" s="299">
        <f>+'10.ค่าใช้จ่าย(แยกกลุ่ม)'!L103</f>
        <v>343.85941241652853</v>
      </c>
      <c r="L41" s="299">
        <f>+'10.ค่าใช้จ่าย(แยกกลุ่ม)'!M103</f>
        <v>345.80140104719953</v>
      </c>
      <c r="M41" s="16" t="str">
        <f>+'10.ค่าใช้จ่าย(แยกกลุ่ม)'!Z103</f>
        <v>สมเด็จพระยุพราชด่านซ้าย,รพช.</v>
      </c>
      <c r="N41" s="15">
        <f>+'10.ค่าใช้จ่าย(แยกกลุ่ม)'!AA103</f>
        <v>0.12072582836188467</v>
      </c>
      <c r="O41" s="15">
        <f>+'10.ค่าใช้จ่าย(แยกกลุ่ม)'!AB103</f>
        <v>-0.23299567261029475</v>
      </c>
      <c r="P41" s="15">
        <f>+'10.ค่าใช้จ่าย(แยกกลุ่ม)'!AC103</f>
        <v>0.27184402509494898</v>
      </c>
      <c r="Q41" s="15">
        <f>+'10.ค่าใช้จ่าย(แยกกลุ่ม)'!AD103</f>
        <v>-9.5398374329948132E-2</v>
      </c>
      <c r="R41" s="15">
        <f>+'10.ค่าใช้จ่าย(แยกกลุ่ม)'!AE103</f>
        <v>-0.27323147431856915</v>
      </c>
      <c r="S41" s="15">
        <f>+'10.ค่าใช้จ่าย(แยกกลุ่ม)'!AF103</f>
        <v>-0.16971135283773106</v>
      </c>
      <c r="T41" s="15">
        <f>+'10.ค่าใช้จ่าย(แยกกลุ่ม)'!AG103</f>
        <v>-0.78256601932207415</v>
      </c>
      <c r="U41" s="15">
        <f>+'10.ค่าใช้จ่าย(แยกกลุ่ม)'!AH103</f>
        <v>1.2535639157762717</v>
      </c>
      <c r="V41" s="15">
        <f>+'10.ค่าใช้จ่าย(แยกกลุ่ม)'!AI103</f>
        <v>-0.26102058557765384</v>
      </c>
      <c r="W41" s="15">
        <f>+'10.ค่าใช้จ่าย(แยกกลุ่ม)'!AJ103</f>
        <v>3.4840830580448223</v>
      </c>
      <c r="X41" s="15">
        <f>+'10.ค่าใช้จ่าย(แยกกลุ่ม)'!AK103</f>
        <v>-0.34125750637747748</v>
      </c>
    </row>
    <row r="42" spans="1:24">
      <c r="A42" s="299" t="str">
        <f>+'10.ค่าใช้จ่าย(แยกกลุ่ม)'!B122</f>
        <v>วังสะพุง,รพช.</v>
      </c>
      <c r="B42" s="299">
        <f>+'10.ค่าใช้จ่าย(แยกกลุ่ม)'!C122</f>
        <v>7884.1270667221297</v>
      </c>
      <c r="C42" s="299">
        <f>+'10.ค่าใช้จ่าย(แยกกลุ่ม)'!D122</f>
        <v>49.301491195071911</v>
      </c>
      <c r="D42" s="299">
        <f>+'10.ค่าใช้จ่าย(แยกกลุ่ม)'!E122</f>
        <v>1429.1578026553395</v>
      </c>
      <c r="E42" s="299">
        <f>+'10.ค่าใช้จ่าย(แยกกลุ่ม)'!F122</f>
        <v>769.22289030183674</v>
      </c>
      <c r="F42" s="299">
        <f>+'10.ค่าใช้จ่าย(แยกกลุ่ม)'!G122</f>
        <v>897.82774454259049</v>
      </c>
      <c r="G42" s="299">
        <f>+'10.ค่าใช้จ่าย(แยกกลุ่ม)'!H122</f>
        <v>889.01458216528113</v>
      </c>
      <c r="H42" s="299">
        <f>+'10.ค่าใช้จ่าย(แยกกลุ่ม)'!I122</f>
        <v>536.90708499160496</v>
      </c>
      <c r="I42" s="299">
        <f>+'10.ค่าใช้จ่าย(แยกกลุ่ม)'!J122</f>
        <v>569.71328781213572</v>
      </c>
      <c r="J42" s="299">
        <f>+'10.ค่าใช้จ่าย(แยกกลุ่ม)'!K122</f>
        <v>328.49630115198653</v>
      </c>
      <c r="K42" s="299">
        <f>+'10.ค่าใช้จ่าย(แยกกลุ่ม)'!L122</f>
        <v>10.35365818425568</v>
      </c>
      <c r="L42" s="299">
        <f>+'10.ค่าใช้จ่าย(แยกกลุ่ม)'!M122</f>
        <v>151.71414096785961</v>
      </c>
      <c r="M42" s="16" t="str">
        <f>+'10.ค่าใช้จ่าย(แยกกลุ่ม)'!Z122</f>
        <v>วังสะพุง,รพช.</v>
      </c>
      <c r="N42" s="15">
        <f>+'10.ค่าใช้จ่าย(แยกกลุ่ม)'!AA122</f>
        <v>6.7505871552401286E-2</v>
      </c>
      <c r="O42" s="15">
        <f>+'10.ค่าใช้จ่าย(แยกกลุ่ม)'!AB122</f>
        <v>-0.19724966243250497</v>
      </c>
      <c r="P42" s="15">
        <f>+'10.ค่าใช้จ่าย(แยกกลุ่ม)'!AC122</f>
        <v>-0.16021551266261511</v>
      </c>
      <c r="Q42" s="15">
        <f>+'10.ค่าใช้จ่าย(แยกกลุ่ม)'!AD122</f>
        <v>-3.2167234770015062E-2</v>
      </c>
      <c r="R42" s="15">
        <f>+'10.ค่าใช้จ่าย(แยกกลุ่ม)'!AE122</f>
        <v>0.39729933606624002</v>
      </c>
      <c r="S42" s="15">
        <f>+'10.ค่าใช้จ่าย(แยกกลุ่ม)'!AF122</f>
        <v>0.55636441322233277</v>
      </c>
      <c r="T42" s="15">
        <f>+'10.ค่าใช้จ่าย(แยกกลุ่ม)'!AG122</f>
        <v>-0.24960471141297647</v>
      </c>
      <c r="U42" s="15">
        <f>+'10.ค่าใช้จ่าย(แยกกลุ่ม)'!AH122</f>
        <v>-1.1367061217284352E-3</v>
      </c>
      <c r="V42" s="15">
        <f>+'10.ค่าใช้จ่าย(แยกกลุ่ม)'!AI122</f>
        <v>-0.11803204003122984</v>
      </c>
      <c r="W42" s="15">
        <f>+'10.ค่าใช้จ่าย(แยกกลุ่ม)'!AJ122</f>
        <v>-0.75213349801936724</v>
      </c>
      <c r="X42" s="15">
        <f>+'10.ค่าใช้จ่าย(แยกกลุ่ม)'!AK122</f>
        <v>-0.28930299112259211</v>
      </c>
    </row>
    <row r="43" spans="1:24">
      <c r="A43" s="299" t="str">
        <f>+'10.ค่าใช้จ่าย(แยกกลุ่ม)'!B142</f>
        <v>เลย,รพท.</v>
      </c>
      <c r="B43" s="299">
        <f>+'10.ค่าใช้จ่าย(แยกกลุ่ม)'!C142</f>
        <v>6925.9901341518416</v>
      </c>
      <c r="C43" s="299">
        <f>+'10.ค่าใช้จ่าย(แยกกลุ่ม)'!D142</f>
        <v>71.206206355890018</v>
      </c>
      <c r="D43" s="299">
        <f>+'10.ค่าใช้จ่าย(แยกกลุ่ม)'!E142</f>
        <v>2034.0151659870753</v>
      </c>
      <c r="E43" s="299">
        <f>+'10.ค่าใช้จ่าย(แยกกลุ่ม)'!F142</f>
        <v>1555.3432281675985</v>
      </c>
      <c r="F43" s="299">
        <f>+'10.ค่าใช้จ่าย(แยกกลุ่ม)'!G142</f>
        <v>145.84047271797013</v>
      </c>
      <c r="G43" s="299">
        <f>+'10.ค่าใช้จ่าย(แยกกลุ่ม)'!H142</f>
        <v>520.28071003816035</v>
      </c>
      <c r="H43" s="299">
        <f>+'10.ค่าใช้จ่าย(แยกกลุ่ม)'!I142</f>
        <v>319.82558129665824</v>
      </c>
      <c r="I43" s="299">
        <f>+'10.ค่าใช้จ่าย(แยกกลุ่ม)'!J142</f>
        <v>781.45331857186227</v>
      </c>
      <c r="J43" s="299">
        <f>+'10.ค่าใช้จ่าย(แยกกลุ่ม)'!K142</f>
        <v>284.61083681526509</v>
      </c>
      <c r="K43" s="299">
        <f>+'10.ค่าใช้จ่าย(แยกกลุ่ม)'!L142</f>
        <v>330.84441947710445</v>
      </c>
      <c r="L43" s="299">
        <f>+'10.ค่าใช้จ่าย(แยกกลุ่ม)'!M142</f>
        <v>30.12957835036211</v>
      </c>
      <c r="M43" s="16" t="str">
        <f>+'10.ค่าใช้จ่าย(แยกกลุ่ม)'!Z142</f>
        <v>เลย,รพท.</v>
      </c>
      <c r="N43" s="15">
        <f>+'10.ค่าใช้จ่าย(แยกกลุ่ม)'!AA142</f>
        <v>-3.5927982134618966E-2</v>
      </c>
      <c r="O43" s="15">
        <f>+'10.ค่าใช้จ่าย(แยกกลุ่ม)'!AB142</f>
        <v>-3.9912491893294245E-2</v>
      </c>
      <c r="P43" s="15">
        <f>+'10.ค่าใช้จ่าย(แยกกลุ่ม)'!AC142</f>
        <v>-0.1010853458211481</v>
      </c>
      <c r="Q43" s="15">
        <f>+'10.ค่าใช้จ่าย(แยกกลุ่ม)'!AD142</f>
        <v>5.3801171154253043E-2</v>
      </c>
      <c r="R43" s="15">
        <f>+'10.ค่าใช้จ่าย(แยกกลุ่ม)'!AE142</f>
        <v>-0.34340410718179676</v>
      </c>
      <c r="S43" s="15">
        <f>+'10.ค่าใช้จ่าย(แยกกลุ่ม)'!AF142</f>
        <v>0.10218820435023954</v>
      </c>
      <c r="T43" s="15">
        <f>+'10.ค่าใช้จ่าย(แยกกลุ่ม)'!AG142</f>
        <v>-0.23458001575866338</v>
      </c>
      <c r="U43" s="15">
        <f>+'10.ค่าใช้จ่าย(แยกกลุ่ม)'!AH142</f>
        <v>8.6655918100770266E-2</v>
      </c>
      <c r="V43" s="15">
        <f>+'10.ค่าใช้จ่าย(แยกกลุ่ม)'!AI142</f>
        <v>-0.1589027681585542</v>
      </c>
      <c r="W43" s="15">
        <f>+'10.ค่าใช้จ่าย(แยกกลุ่ม)'!AJ142</f>
        <v>0.8542888521926707</v>
      </c>
      <c r="X43" s="15">
        <f>+'10.ค่าใช้จ่าย(แยกกลุ่ม)'!AK142</f>
        <v>-0.85896459213512966</v>
      </c>
    </row>
    <row r="45" spans="1:24">
      <c r="A45" s="390" t="s">
        <v>49</v>
      </c>
      <c r="B45" s="402" t="s">
        <v>248</v>
      </c>
      <c r="C45" s="403"/>
      <c r="D45" s="403"/>
      <c r="E45" s="403"/>
      <c r="F45" s="403"/>
      <c r="G45" s="403"/>
      <c r="H45" s="403"/>
      <c r="I45" s="403"/>
      <c r="J45" s="403"/>
      <c r="K45" s="403"/>
      <c r="L45" s="404"/>
      <c r="M45" s="390" t="s">
        <v>49</v>
      </c>
      <c r="N45" s="402" t="s">
        <v>731</v>
      </c>
      <c r="O45" s="403"/>
      <c r="P45" s="403"/>
      <c r="Q45" s="403"/>
      <c r="R45" s="403"/>
      <c r="S45" s="403"/>
      <c r="T45" s="403"/>
      <c r="U45" s="403"/>
      <c r="V45" s="403"/>
      <c r="W45" s="403"/>
      <c r="X45" s="404"/>
    </row>
    <row r="46" spans="1:24">
      <c r="A46" s="390"/>
      <c r="B46" s="38" t="s">
        <v>5</v>
      </c>
      <c r="C46" s="38" t="s">
        <v>8</v>
      </c>
      <c r="D46" s="38" t="s">
        <v>11</v>
      </c>
      <c r="E46" s="38" t="s">
        <v>17</v>
      </c>
      <c r="F46" s="38" t="s">
        <v>20</v>
      </c>
      <c r="G46" s="38" t="s">
        <v>23</v>
      </c>
      <c r="H46" s="38" t="s">
        <v>26</v>
      </c>
      <c r="I46" s="38" t="s">
        <v>29</v>
      </c>
      <c r="J46" s="38" t="s">
        <v>32</v>
      </c>
      <c r="K46" s="38" t="s">
        <v>35</v>
      </c>
      <c r="L46" s="38" t="s">
        <v>38</v>
      </c>
      <c r="M46" s="390"/>
      <c r="N46" s="38" t="s">
        <v>5</v>
      </c>
      <c r="O46" s="38" t="s">
        <v>8</v>
      </c>
      <c r="P46" s="38" t="s">
        <v>11</v>
      </c>
      <c r="Q46" s="38" t="s">
        <v>17</v>
      </c>
      <c r="R46" s="38" t="s">
        <v>20</v>
      </c>
      <c r="S46" s="38" t="s">
        <v>23</v>
      </c>
      <c r="T46" s="38" t="s">
        <v>26</v>
      </c>
      <c r="U46" s="38" t="s">
        <v>29</v>
      </c>
      <c r="V46" s="38" t="s">
        <v>32</v>
      </c>
      <c r="W46" s="38" t="s">
        <v>35</v>
      </c>
      <c r="X46" s="38" t="s">
        <v>38</v>
      </c>
    </row>
    <row r="47" spans="1:24">
      <c r="A47" s="299" t="str">
        <f>+'10.ค่าใช้จ่าย(แยกกลุ่ม)'!B7</f>
        <v>นิคมน้ำอูน,รพช.</v>
      </c>
      <c r="B47" s="299">
        <f>+'10.ค่าใช้จ่าย(แยกกลุ่ม)'!C7</f>
        <v>16184.732013083139</v>
      </c>
      <c r="C47" s="299">
        <f>+'10.ค่าใช้จ่าย(แยกกลุ่ม)'!D7</f>
        <v>55.284941363694173</v>
      </c>
      <c r="D47" s="299">
        <f>+'10.ค่าใช้จ่าย(แยกกลุ่ม)'!E7</f>
        <v>1354.4436743369197</v>
      </c>
      <c r="E47" s="299">
        <f>+'10.ค่าใช้จ่าย(แยกกลุ่ม)'!F7</f>
        <v>556.95534550333321</v>
      </c>
      <c r="F47" s="299">
        <f>+'10.ค่าใช้จ่าย(แยกกลุ่ม)'!G7</f>
        <v>750.8852731679973</v>
      </c>
      <c r="G47" s="299">
        <f>+'10.ค่าใช้จ่าย(แยกกลุ่ม)'!H7</f>
        <v>1134.8367600439383</v>
      </c>
      <c r="H47" s="299">
        <f>+'10.ค่าใช้จ่าย(แยกกลุ่ม)'!I7</f>
        <v>1999.7618260993515</v>
      </c>
      <c r="I47" s="299">
        <f>+'10.ค่าใช้จ่าย(แยกกลุ่ม)'!J7</f>
        <v>229.91912174059715</v>
      </c>
      <c r="J47" s="299">
        <f>+'10.ค่าใช้จ่าย(แยกกลุ่ม)'!K7</f>
        <v>451.74135478048322</v>
      </c>
      <c r="K47" s="299">
        <f>+'10.ค่าใช้จ่าย(แยกกลุ่ม)'!L7</f>
        <v>32.092105278324105</v>
      </c>
      <c r="L47" s="299">
        <f>+'10.ค่าใช้จ่าย(แยกกลุ่ม)'!M7</f>
        <v>175.60640924810363</v>
      </c>
      <c r="M47" s="16" t="str">
        <f>+'10.ค่าใช้จ่าย(แยกกลุ่ม)'!Z7</f>
        <v>นิคมน้ำอูน,รพช.</v>
      </c>
      <c r="N47" s="15">
        <f>+'10.ค่าใช้จ่าย(แยกกลุ่ม)'!AA7</f>
        <v>0.2083725511368299</v>
      </c>
      <c r="O47" s="15">
        <f>+'10.ค่าใช้จ่าย(แยกกลุ่ม)'!AB7</f>
        <v>-0.40379262288958356</v>
      </c>
      <c r="P47" s="15">
        <f>+'10.ค่าใช้จ่าย(แยกกลุ่ม)'!AC7</f>
        <v>-0.14298229522294137</v>
      </c>
      <c r="Q47" s="15">
        <f>+'10.ค่าใช้จ่าย(แยกกลุ่ม)'!AD7</f>
        <v>5.2229465828027054E-3</v>
      </c>
      <c r="R47" s="15">
        <f>+'10.ค่าใช้จ่าย(แยกกลุ่ม)'!AE7</f>
        <v>1.6289545749436064E-2</v>
      </c>
      <c r="S47" s="15">
        <f>+'10.ค่าใช้จ่าย(แยกกลุ่ม)'!AF7</f>
        <v>0.45617345456605674</v>
      </c>
      <c r="T47" s="15">
        <f>+'10.ค่าใช้จ่าย(แยกกลุ่ม)'!AG7</f>
        <v>0.49793697479139454</v>
      </c>
      <c r="U47" s="15">
        <f>+'10.ค่าใช้จ่าย(แยกกลุ่ม)'!AH7</f>
        <v>-6.7891449221164496E-2</v>
      </c>
      <c r="V47" s="15">
        <f>+'10.ค่าใช้จ่าย(แยกกลุ่ม)'!AI7</f>
        <v>-0.12210549537974305</v>
      </c>
      <c r="W47" s="15">
        <f>+'10.ค่าใช้จ่าย(แยกกลุ่ม)'!AJ7</f>
        <v>-0.39460638598436532</v>
      </c>
      <c r="X47" s="15">
        <f>+'10.ค่าใช้จ่าย(แยกกลุ่ม)'!AK7</f>
        <v>-0.68858189061635211</v>
      </c>
    </row>
    <row r="48" spans="1:24">
      <c r="A48" s="299" t="str">
        <f>+'10.ค่าใช้จ่าย(แยกกลุ่ม)'!B19</f>
        <v>เต่างอย,รพช.</v>
      </c>
      <c r="B48" s="299">
        <f>+'10.ค่าใช้จ่าย(แยกกลุ่ม)'!C19</f>
        <v>11906.571442151859</v>
      </c>
      <c r="C48" s="299">
        <f>+'10.ค่าใช้จ่าย(แยกกลุ่ม)'!D19</f>
        <v>111.71699644319622</v>
      </c>
      <c r="D48" s="299">
        <f>+'10.ค่าใช้จ่าย(แยกกลุ่ม)'!E19</f>
        <v>1079.6756887709537</v>
      </c>
      <c r="E48" s="299">
        <f>+'10.ค่าใช้จ่าย(แยกกลุ่ม)'!F19</f>
        <v>651.71022822029215</v>
      </c>
      <c r="F48" s="299">
        <f>+'10.ค่าใช้จ่าย(แยกกลุ่ม)'!G19</f>
        <v>626.53188015219291</v>
      </c>
      <c r="G48" s="299">
        <f>+'10.ค่าใช้จ่าย(แยกกลุ่ม)'!H19</f>
        <v>837.44723460398689</v>
      </c>
      <c r="H48" s="299">
        <f>+'10.ค่าใช้จ่าย(แยกกลุ่ม)'!I19</f>
        <v>391.50401386275206</v>
      </c>
      <c r="I48" s="299">
        <f>+'10.ค่าใช้จ่าย(แยกกลุ่ม)'!J19</f>
        <v>88.138011748998139</v>
      </c>
      <c r="J48" s="299">
        <f>+'10.ค่าใช้จ่าย(แยกกลุ่ม)'!K19</f>
        <v>450.23902721269008</v>
      </c>
      <c r="K48" s="299">
        <f>+'10.ค่าใช้จ่าย(แยกกลุ่ม)'!L19</f>
        <v>97.079485501904713</v>
      </c>
      <c r="L48" s="299">
        <f>+'10.ค่าใช้จ่าย(แยกกลุ่ม)'!M19</f>
        <v>6.9440730189149065</v>
      </c>
      <c r="M48" s="16" t="str">
        <f>+'10.ค่าใช้จ่าย(แยกกลุ่ม)'!Z19</f>
        <v>เต่างอย,รพช.</v>
      </c>
      <c r="N48" s="15">
        <f>+'10.ค่าใช้จ่าย(แยกกลุ่ม)'!AA19</f>
        <v>0.12014265126351674</v>
      </c>
      <c r="O48" s="15">
        <f>+'10.ค่าใช้จ่าย(แยกกลุ่ม)'!AB19</f>
        <v>0.39083402569757147</v>
      </c>
      <c r="P48" s="15">
        <f>+'10.ค่าใช้จ่าย(แยกกลุ่ม)'!AC19</f>
        <v>-0.2577268804815106</v>
      </c>
      <c r="Q48" s="15">
        <f>+'10.ค่าใช้จ่าย(แยกกลุ่ม)'!AD19</f>
        <v>-2.8089007182091254E-2</v>
      </c>
      <c r="R48" s="15">
        <f>+'10.ค่าใช้จ่าย(แยกกลุ่ม)'!AE19</f>
        <v>-0.11768263492471703</v>
      </c>
      <c r="S48" s="15">
        <f>+'10.ค่าใช้จ่าย(แยกกลุ่ม)'!AF19</f>
        <v>0.20567050536529169</v>
      </c>
      <c r="T48" s="15">
        <f>+'10.ค่าใช้จ่าย(แยกกลุ่ม)'!AG19</f>
        <v>-0.31935692708398739</v>
      </c>
      <c r="U48" s="15">
        <f>+'10.ค่าใช้จ่าย(แยกกลุ่ม)'!AH19</f>
        <v>-0.54065993298776904</v>
      </c>
      <c r="V48" s="15">
        <f>+'10.ค่าใช้จ่าย(แยกกลุ่ม)'!AI19</f>
        <v>0.15427055629874811</v>
      </c>
      <c r="W48" s="15">
        <f>+'10.ค่าใช้จ่าย(แยกกลุ่ม)'!AJ19</f>
        <v>8.8401269375088964E-2</v>
      </c>
      <c r="X48" s="15">
        <f>+'10.ค่าใช้จ่าย(แยกกลุ่ม)'!AK19</f>
        <v>-0.9751556826677763</v>
      </c>
    </row>
    <row r="49" spans="1:24">
      <c r="A49" s="299" t="str">
        <f>+'10.ค่าใช้จ่าย(แยกกลุ่ม)'!B37</f>
        <v>กุดบาก,รพช.</v>
      </c>
      <c r="B49" s="299">
        <f>+'10.ค่าใช้จ่าย(แยกกลุ่ม)'!C37</f>
        <v>10408.862055732896</v>
      </c>
      <c r="C49" s="299">
        <f>+'10.ค่าใช้จ่าย(แยกกลุ่ม)'!D37</f>
        <v>107.57426759776699</v>
      </c>
      <c r="D49" s="299">
        <f>+'10.ค่าใช้จ่าย(แยกกลุ่ม)'!E37</f>
        <v>1051.3512219968109</v>
      </c>
      <c r="E49" s="299">
        <f>+'10.ค่าใช้จ่าย(แยกกลุ่ม)'!F37</f>
        <v>586.93769190920898</v>
      </c>
      <c r="F49" s="299">
        <f>+'10.ค่าใช้จ่าย(แยกกลุ่ม)'!G37</f>
        <v>590.3369493055817</v>
      </c>
      <c r="G49" s="299">
        <f>+'10.ค่าใช้จ่าย(แยกกลุ่ม)'!H37</f>
        <v>778.90703216116185</v>
      </c>
      <c r="H49" s="299">
        <f>+'10.ค่าใช้จ่าย(แยกกลุ่ม)'!I37</f>
        <v>1440.3690074405065</v>
      </c>
      <c r="I49" s="299">
        <f>+'10.ค่าใช้จ่าย(แยกกลุ่ม)'!J37</f>
        <v>155.36688844449719</v>
      </c>
      <c r="J49" s="299">
        <f>+'10.ค่าใช้จ่าย(แยกกลุ่ม)'!K37</f>
        <v>397.71763350803525</v>
      </c>
      <c r="K49" s="299">
        <f>+'10.ค่าใช้จ่าย(แยกกลุ่ม)'!L37</f>
        <v>25.444791790265125</v>
      </c>
      <c r="L49" s="299">
        <f>+'10.ค่าใช้จ่าย(แยกกลุ่ม)'!M37</f>
        <v>148.47586827612352</v>
      </c>
      <c r="M49" s="16" t="str">
        <f>+'10.ค่าใช้จ่าย(แยกกลุ่ม)'!Z37</f>
        <v>กุดบาก,รพช.</v>
      </c>
      <c r="N49" s="15">
        <f>+'10.ค่าใช้จ่าย(แยกกลุ่ม)'!AA37</f>
        <v>-8.6714274197762665E-3</v>
      </c>
      <c r="O49" s="15">
        <f>+'10.ค่าใช้จ่าย(แยกกลุ่ม)'!AB37</f>
        <v>0.17164873082167026</v>
      </c>
      <c r="P49" s="15">
        <f>+'10.ค่าใช้จ่าย(แยกกลุ่ม)'!AC37</f>
        <v>-0.23825768534394218</v>
      </c>
      <c r="Q49" s="15">
        <f>+'10.ค่าใช้จ่าย(แยกกลุ่ม)'!AD37</f>
        <v>-0.18211072294934666</v>
      </c>
      <c r="R49" s="15">
        <f>+'10.ค่าใช้จ่าย(แยกกลุ่ม)'!AE37</f>
        <v>-0.10430766558665321</v>
      </c>
      <c r="S49" s="15">
        <f>+'10.ค่าใช้จ่าย(แยกกลุ่ม)'!AF37</f>
        <v>9.787387701534804E-3</v>
      </c>
      <c r="T49" s="15">
        <f>+'10.ค่าใช้จ่าย(แยกกลุ่ม)'!AG37</f>
        <v>0.58974387417581042</v>
      </c>
      <c r="U49" s="15">
        <f>+'10.ค่าใช้จ่าย(แยกกลุ่ม)'!AH37</f>
        <v>-0.23224947217126846</v>
      </c>
      <c r="V49" s="15">
        <f>+'10.ค่าใช้จ่าย(แยกกลุ่ม)'!AI37</f>
        <v>-7.7912606753666264E-2</v>
      </c>
      <c r="W49" s="15">
        <f>+'10.ค่าใช้จ่าย(แยกกลุ่ม)'!AJ37</f>
        <v>-0.51301721369531628</v>
      </c>
      <c r="X49" s="15">
        <f>+'10.ค่าใช้จ่าย(แยกกลุ่ม)'!AK37</f>
        <v>-0.702839180594237</v>
      </c>
    </row>
    <row r="50" spans="1:24">
      <c r="A50" s="299" t="str">
        <f>+'10.ค่าใช้จ่าย(แยกกลุ่ม)'!B38</f>
        <v>ส่องดาว,รพช.</v>
      </c>
      <c r="B50" s="299">
        <f>+'10.ค่าใช้จ่าย(แยกกลุ่ม)'!C38</f>
        <v>10351.434859443398</v>
      </c>
      <c r="C50" s="299">
        <f>+'10.ค่าใช้จ่าย(แยกกลุ่ม)'!D38</f>
        <v>48.046701551916762</v>
      </c>
      <c r="D50" s="299">
        <f>+'10.ค่าใช้จ่าย(แยกกลุ่ม)'!E38</f>
        <v>1103.3049149393582</v>
      </c>
      <c r="E50" s="299">
        <f>+'10.ค่าใช้จ่าย(แยกกลุ่ม)'!F38</f>
        <v>723.22157991472886</v>
      </c>
      <c r="F50" s="299">
        <f>+'10.ค่าใช้จ่าย(แยกกลุ่ม)'!G38</f>
        <v>766.95582054177237</v>
      </c>
      <c r="G50" s="299">
        <f>+'10.ค่าใช้จ่าย(แยกกลุ่ม)'!H38</f>
        <v>727.75298777762214</v>
      </c>
      <c r="H50" s="299">
        <f>+'10.ค่าใช้จ่าย(แยกกลุ่ม)'!I38</f>
        <v>827.30171319215879</v>
      </c>
      <c r="I50" s="299">
        <f>+'10.ค่าใช้จ่าย(แยกกลุ่ม)'!J38</f>
        <v>203.90753247164687</v>
      </c>
      <c r="J50" s="299">
        <f>+'10.ค่าใช้จ่าย(แยกกลุ่ม)'!K38</f>
        <v>367.78345635243369</v>
      </c>
      <c r="K50" s="299">
        <f>+'10.ค่าใช้จ่าย(แยกกลุ่ม)'!L38</f>
        <v>91.206350329951221</v>
      </c>
      <c r="L50" s="299">
        <f>+'10.ค่าใช้จ่าย(แยกกลุ่ม)'!M38</f>
        <v>587.29117089003921</v>
      </c>
      <c r="M50" s="16" t="str">
        <f>+'10.ค่าใช้จ่าย(แยกกลุ่ม)'!Z38</f>
        <v>ส่องดาว,รพช.</v>
      </c>
      <c r="N50" s="15">
        <f>+'10.ค่าใช้จ่าย(แยกกลุ่ม)'!AA38</f>
        <v>-1.4140730425247224E-2</v>
      </c>
      <c r="O50" s="15">
        <f>+'10.ค่าใช้จ่าย(แยกกลุ่ม)'!AB38</f>
        <v>-0.47669774426017675</v>
      </c>
      <c r="P50" s="15">
        <f>+'10.ค่าใช้จ่าย(แยกกลุ่ม)'!AC38</f>
        <v>-0.20061533948560811</v>
      </c>
      <c r="Q50" s="15">
        <f>+'10.ค่าใช้จ่าย(แยกกลุ่ม)'!AD38</f>
        <v>7.7989253336076068E-3</v>
      </c>
      <c r="R50" s="15">
        <f>+'10.ค่าใช้จ่าย(แยกกลุ่ม)'!AE38</f>
        <v>0.16366839328122115</v>
      </c>
      <c r="S50" s="15">
        <f>+'10.ค่าใช้จ่าย(แยกกลุ่ม)'!AF38</f>
        <v>-5.6529523965190495E-2</v>
      </c>
      <c r="T50" s="15">
        <f>+'10.ค่าใช้จ่าย(แยกกลุ่ม)'!AG38</f>
        <v>-8.690215920470569E-2</v>
      </c>
      <c r="U50" s="15">
        <f>+'10.ค่าใช้จ่าย(แยกกลุ่ม)'!AH38</f>
        <v>7.6156975962519916E-3</v>
      </c>
      <c r="V50" s="15">
        <f>+'10.ค่าใช้จ่าย(แยกกลุ่ม)'!AI38</f>
        <v>-0.14731342043879783</v>
      </c>
      <c r="W50" s="15">
        <f>+'10.ค่าใช้จ่าย(แยกกลุ่ม)'!AJ38</f>
        <v>0.74558011629530241</v>
      </c>
      <c r="X50" s="15">
        <f>+'10.ค่าใช้จ่าย(แยกกลุ่ม)'!AK38</f>
        <v>0.17540936178865024</v>
      </c>
    </row>
    <row r="51" spans="1:24">
      <c r="A51" s="299" t="str">
        <f>+'10.ค่าใช้จ่าย(แยกกลุ่ม)'!B39</f>
        <v>เจริญศิลป์,รพช.</v>
      </c>
      <c r="B51" s="299">
        <f>+'10.ค่าใช้จ่าย(แยกกลุ่ม)'!C39</f>
        <v>9114.9956865760087</v>
      </c>
      <c r="C51" s="299">
        <f>+'10.ค่าใช้จ่าย(แยกกลุ่ม)'!D39</f>
        <v>91.59082417917115</v>
      </c>
      <c r="D51" s="299">
        <f>+'10.ค่าใช้จ่าย(แยกกลุ่ม)'!E39</f>
        <v>1736.7866024967743</v>
      </c>
      <c r="E51" s="299">
        <f>+'10.ค่าใช้จ่าย(แยกกลุ่ม)'!F39</f>
        <v>871.80391433882369</v>
      </c>
      <c r="F51" s="299">
        <f>+'10.ค่าใช้จ่าย(แยกกลุ่ม)'!G39</f>
        <v>613.65092784532783</v>
      </c>
      <c r="G51" s="299">
        <f>+'10.ค่าใช้จ่าย(แยกกลุ่ม)'!H39</f>
        <v>568.69262273899426</v>
      </c>
      <c r="H51" s="299">
        <f>+'10.ค่าใช้จ่าย(แยกกลุ่ม)'!I39</f>
        <v>586.18049835806551</v>
      </c>
      <c r="I51" s="299">
        <f>+'10.ค่าใช้จ่าย(แยกกลุ่ม)'!J39</f>
        <v>254.24304877440983</v>
      </c>
      <c r="J51" s="299">
        <f>+'10.ค่าใช้จ่าย(แยกกลุ่ม)'!K39</f>
        <v>353.49308523107993</v>
      </c>
      <c r="K51" s="299">
        <f>+'10.ค่าใช้จ่าย(แยกกลุ่ม)'!L39</f>
        <v>18.06290990680014</v>
      </c>
      <c r="L51" s="299">
        <f>+'10.ค่าใช้จ่าย(แยกกลุ่ม)'!M39</f>
        <v>203.88674250884651</v>
      </c>
      <c r="M51" s="16" t="str">
        <f>+'10.ค่าใช้จ่าย(แยกกลุ่ม)'!Z39</f>
        <v>เจริญศิลป์,รพช.</v>
      </c>
      <c r="N51" s="15">
        <f>+'10.ค่าใช้จ่าย(แยกกลุ่ม)'!AA39</f>
        <v>-0.1318978371827349</v>
      </c>
      <c r="O51" s="15">
        <f>+'10.ค่าใช้จ่าย(แยกกลุ่ม)'!AB39</f>
        <v>-2.4354773607196643E-3</v>
      </c>
      <c r="P51" s="15">
        <f>+'10.ค่าใช้จ่าย(แยกกลุ่ม)'!AC39</f>
        <v>0.25836525318038445</v>
      </c>
      <c r="Q51" s="15">
        <f>+'10.ค่าใช้จ่าย(แยกกลุ่ม)'!AD39</f>
        <v>0.21484628276148832</v>
      </c>
      <c r="R51" s="15">
        <f>+'10.ค่าใช้จ่าย(แยกกลุ่ม)'!AE39</f>
        <v>-6.8934389549482E-2</v>
      </c>
      <c r="S51" s="15">
        <f>+'10.ค่าใช้จ่าย(แยกกลุ่ม)'!AF39</f>
        <v>-0.26273789526922015</v>
      </c>
      <c r="T51" s="15">
        <f>+'10.ค่าใช้จ่าย(แยกกลุ่ม)'!AG39</f>
        <v>-0.35302908378876041</v>
      </c>
      <c r="U51" s="15">
        <f>+'10.ค่าใช้จ่าย(แยกกลุ่ม)'!AH39</f>
        <v>0.25635028703731844</v>
      </c>
      <c r="V51" s="15">
        <f>+'10.ค่าใช้จ่าย(แยกกลุ่ม)'!AI39</f>
        <v>-0.18044489348812029</v>
      </c>
      <c r="W51" s="15">
        <f>+'10.ค่าใช้จ่าย(แยกกลุ่ม)'!AJ39</f>
        <v>-0.65429757619202134</v>
      </c>
      <c r="X51" s="15">
        <f>+'10.ค่าใช้จ่าย(แยกกลุ่ม)'!AK39</f>
        <v>-0.59193940285821045</v>
      </c>
    </row>
    <row r="52" spans="1:24">
      <c r="A52" s="299" t="str">
        <f>+'10.ค่าใช้จ่าย(แยกกลุ่ม)'!B40</f>
        <v>โพนนาแก้ว,รพช.</v>
      </c>
      <c r="B52" s="299">
        <f>+'10.ค่าใช้จ่าย(แยกกลุ่ม)'!C40</f>
        <v>9927.0450174818088</v>
      </c>
      <c r="C52" s="299">
        <f>+'10.ค่าใช้จ่าย(แยกกลุ่ม)'!D40</f>
        <v>106.55551384873259</v>
      </c>
      <c r="D52" s="299">
        <f>+'10.ค่าใช้จ่าย(แยกกลุ่ม)'!E40</f>
        <v>1203.5389979468378</v>
      </c>
      <c r="E52" s="299">
        <f>+'10.ค่าใช้จ่าย(แยกกลุ่ม)'!F40</f>
        <v>608.86844877044871</v>
      </c>
      <c r="F52" s="299">
        <f>+'10.ค่าใช้จ่าย(แยกกลุ่ม)'!G40</f>
        <v>578.20278738203217</v>
      </c>
      <c r="G52" s="299">
        <f>+'10.ค่าใช้จ่าย(แยกกลุ่ม)'!H40</f>
        <v>786.57364768772527</v>
      </c>
      <c r="H52" s="299">
        <f>+'10.ค่าใช้จ่าย(แยกกลุ่ม)'!I40</f>
        <v>444.91527187006034</v>
      </c>
      <c r="I52" s="299">
        <f>+'10.ค่าใช้จ่าย(แยกกลุ่ม)'!J40</f>
        <v>114.90265681450836</v>
      </c>
      <c r="J52" s="299">
        <f>+'10.ค่าใช้จ่าย(แยกกลุ่ม)'!K40</f>
        <v>387.74159603022952</v>
      </c>
      <c r="K52" s="299">
        <f>+'10.ค่าใช้จ่าย(แยกกลุ่ม)'!L40</f>
        <v>14.082218709501012</v>
      </c>
      <c r="L52" s="299">
        <f>+'10.ค่าใช้จ่าย(แยกกลุ่ม)'!M40</f>
        <v>94.842987294339963</v>
      </c>
      <c r="M52" s="16" t="str">
        <f>+'10.ค่าใช้จ่าย(แยกกลุ่ม)'!Z40</f>
        <v>โพนนาแก้ว,รพช.</v>
      </c>
      <c r="N52" s="15">
        <f>+'10.ค่าใช้จ่าย(แยกกลุ่ม)'!AA40</f>
        <v>-5.4559152150570604E-2</v>
      </c>
      <c r="O52" s="15">
        <f>+'10.ค่าใช้จ่าย(แยกกลุ่ม)'!AB40</f>
        <v>0.16055294031590484</v>
      </c>
      <c r="P52" s="15">
        <f>+'10.ค่าใช้จ่าย(แยกกลุ่ม)'!AC40</f>
        <v>-0.12799208970944864</v>
      </c>
      <c r="Q52" s="15">
        <f>+'10.ค่าใช้จ่าย(แยกกลุ่ม)'!AD40</f>
        <v>-0.15155052700066393</v>
      </c>
      <c r="R52" s="15">
        <f>+'10.ค่าใช้จ่าย(แยกกลุ่ม)'!AE40</f>
        <v>-0.12271829672237713</v>
      </c>
      <c r="S52" s="15">
        <f>+'10.ค่าใช้จ่าย(แยกกลุ่ม)'!AF40</f>
        <v>1.9726509246760105E-2</v>
      </c>
      <c r="T52" s="15">
        <f>+'10.ค่าใช้จ่าย(แยกกลุ่ม)'!AG40</f>
        <v>-0.50894435777985292</v>
      </c>
      <c r="U52" s="15">
        <f>+'10.ค่าใช้จ่าย(แยกกลุ่ม)'!AH40</f>
        <v>-0.43220478763866971</v>
      </c>
      <c r="V52" s="15">
        <f>+'10.ค่าใช้จ่าย(แยกกลุ่ม)'!AI40</f>
        <v>-0.10104152440235223</v>
      </c>
      <c r="W52" s="15">
        <f>+'10.ค่าใช้จ่าย(แยกกลุ่ม)'!AJ40</f>
        <v>-0.73048322969070378</v>
      </c>
      <c r="X52" s="15">
        <f>+'10.ค่าใช้จ่าย(แยกกลุ่ม)'!AK40</f>
        <v>-0.81018046806863742</v>
      </c>
    </row>
    <row r="53" spans="1:24">
      <c r="A53" s="299" t="str">
        <f>+'10.ค่าใช้จ่าย(แยกกลุ่ม)'!B43</f>
        <v>พระอาจารย์แบน  ธนากโร,รพช.</v>
      </c>
      <c r="B53" s="299">
        <f>+'10.ค่าใช้จ่าย(แยกกลุ่ม)'!C43</f>
        <v>10533.629489885736</v>
      </c>
      <c r="C53" s="299">
        <f>+'10.ค่าใช้จ่าย(แยกกลุ่ม)'!D43</f>
        <v>92.496735363065042</v>
      </c>
      <c r="D53" s="299">
        <f>+'10.ค่าใช้จ่าย(แยกกลุ่ม)'!E43</f>
        <v>1428.8537349576316</v>
      </c>
      <c r="E53" s="299">
        <f>+'10.ค่าใช้จ่าย(แยกกลุ่ม)'!F43</f>
        <v>956.82560265217205</v>
      </c>
      <c r="F53" s="299">
        <f>+'10.ค่าใช้จ่าย(แยกกลุ่ม)'!G43</f>
        <v>741.03601830316768</v>
      </c>
      <c r="G53" s="299">
        <f>+'10.ค่าใช้จ่าย(แยกกลุ่ม)'!H43</f>
        <v>911.70722445748413</v>
      </c>
      <c r="H53" s="299">
        <f>+'10.ค่าใช้จ่าย(แยกกลุ่ม)'!I43</f>
        <v>502.60325757537811</v>
      </c>
      <c r="I53" s="299">
        <f>+'10.ค่าใช้จ่าย(แยกกลุ่ม)'!J43</f>
        <v>141.58793084586625</v>
      </c>
      <c r="J53" s="299">
        <f>+'10.ค่าใช้จ่าย(แยกกลุ่ม)'!K43</f>
        <v>407.8228910627999</v>
      </c>
      <c r="K53" s="299">
        <f>+'10.ค่าใช้จ่าย(แยกกลุ่ม)'!L43</f>
        <v>13.639789012960785</v>
      </c>
      <c r="L53" s="299">
        <f>+'10.ค่าใช้จ่าย(แยกกลุ่ม)'!M43</f>
        <v>90.59649173127238</v>
      </c>
      <c r="M53" s="16" t="str">
        <f>+'10.ค่าใช้จ่าย(แยกกลุ่ม)'!Z43</f>
        <v>พระอาจารย์แบน  ธนากโร,รพช.</v>
      </c>
      <c r="N53" s="15">
        <f>+'10.ค่าใช้จ่าย(แยกกลุ่ม)'!AA43</f>
        <v>3.2112857664465806E-3</v>
      </c>
      <c r="O53" s="15">
        <f>+'10.ค่าใช้จ่าย(แยกกลุ่ม)'!AB43</f>
        <v>7.4312845754635534E-3</v>
      </c>
      <c r="P53" s="15">
        <f>+'10.ค่าใช้จ่าย(แยกกลุ่ม)'!AC43</f>
        <v>3.5256656956528638E-2</v>
      </c>
      <c r="Q53" s="15">
        <f>+'10.ค่าใช้จ่าย(แยกกลุ่ม)'!AD43</f>
        <v>0.33332278912119079</v>
      </c>
      <c r="R53" s="15">
        <f>+'10.ค่าใช้จ่าย(แยกกลุ่ม)'!AE43</f>
        <v>0.12434141535456844</v>
      </c>
      <c r="S53" s="15">
        <f>+'10.ค่าใช้จ่าย(แยกกลุ่ม)'!AF43</f>
        <v>0.18195165600078217</v>
      </c>
      <c r="T53" s="15">
        <f>+'10.ค่าใช้จ่าย(แยกกลุ่ม)'!AG43</f>
        <v>-0.44527378349310465</v>
      </c>
      <c r="U53" s="15">
        <f>+'10.ค่าใช้จ่าย(แยกกลุ่ม)'!AH43</f>
        <v>-0.30033863888620693</v>
      </c>
      <c r="V53" s="15">
        <f>+'10.ค่าใช้จ่าย(แยกกลุ่ม)'!AI43</f>
        <v>-5.4484099160055886E-2</v>
      </c>
      <c r="W53" s="15">
        <f>+'10.ค่าใช้จ่าย(แยกกลุ่ม)'!AJ43</f>
        <v>-0.73895080325707629</v>
      </c>
      <c r="X53" s="15">
        <f>+'10.ค่าใช้จ่าย(แยกกลุ่ม)'!AK43</f>
        <v>-0.8186794390851081</v>
      </c>
    </row>
    <row r="54" spans="1:24">
      <c r="A54" s="299" t="str">
        <f>+'10.ค่าใช้จ่าย(แยกกลุ่ม)'!B54</f>
        <v>กุสุมาลย์,รพช.</v>
      </c>
      <c r="B54" s="299">
        <f>+'10.ค่าใช้จ่าย(แยกกลุ่ม)'!C54</f>
        <v>9080.785178191516</v>
      </c>
      <c r="C54" s="299">
        <f>+'10.ค่าใช้จ่าย(แยกกลุ่ม)'!D54</f>
        <v>74.061876110309072</v>
      </c>
      <c r="D54" s="299">
        <f>+'10.ค่าใช้จ่าย(แยกกลุ่ม)'!E54</f>
        <v>1291.5367770424114</v>
      </c>
      <c r="E54" s="299">
        <f>+'10.ค่าใช้จ่าย(แยกกลุ่ม)'!F54</f>
        <v>867.23987454725523</v>
      </c>
      <c r="F54" s="299">
        <f>+'10.ค่าใช้จ่าย(แยกกลุ่ม)'!G54</f>
        <v>501.97286741011885</v>
      </c>
      <c r="G54" s="299">
        <f>+'10.ค่าใช้จ่าย(แยกกลุ่ม)'!H54</f>
        <v>1356.7888923989071</v>
      </c>
      <c r="H54" s="299">
        <f>+'10.ค่าใช้จ่าย(แยกกลุ่ม)'!I54</f>
        <v>930.86649462261198</v>
      </c>
      <c r="I54" s="299">
        <f>+'10.ค่าใช้จ่าย(แยกกลุ่ม)'!J54</f>
        <v>202.57780492822894</v>
      </c>
      <c r="J54" s="299">
        <f>+'10.ค่าใช้จ่าย(แยกกลุ่ม)'!K54</f>
        <v>397.43077062845293</v>
      </c>
      <c r="K54" s="299">
        <f>+'10.ค่าใช้จ่าย(แยกกลุ่ม)'!L54</f>
        <v>168.33628435488674</v>
      </c>
      <c r="L54" s="299">
        <f>+'10.ค่าใช้จ่าย(แยกกลุ่ม)'!M54</f>
        <v>153.78773411234729</v>
      </c>
      <c r="M54" s="16" t="str">
        <f>+'10.ค่าใช้จ่าย(แยกกลุ่ม)'!Z54</f>
        <v>กุสุมาลย์,รพช.</v>
      </c>
      <c r="N54" s="15">
        <f>+'10.ค่าใช้จ่าย(แยกกลุ่ม)'!AA54</f>
        <v>-0.1175694909288109</v>
      </c>
      <c r="O54" s="15">
        <f>+'10.ค่าใช้จ่าย(แยกกลุ่ม)'!AB54</f>
        <v>-8.2535725295358159E-2</v>
      </c>
      <c r="P54" s="15">
        <f>+'10.ค่าใช้จ่าย(แยกกลุ่ม)'!AC54</f>
        <v>-0.16018841445679688</v>
      </c>
      <c r="Q54" s="15">
        <f>+'10.ค่าใช้จ่าย(แยกกลุ่ม)'!AD54</f>
        <v>0.26382711666412573</v>
      </c>
      <c r="R54" s="15">
        <f>+'10.ค่าใช้จ่าย(แยกกลุ่ม)'!AE54</f>
        <v>-0.35193228573549235</v>
      </c>
      <c r="S54" s="15">
        <f>+'10.ค่าใช้จ่าย(แยกกลุ่ม)'!AF54</f>
        <v>0.41153704987545409</v>
      </c>
      <c r="T54" s="15">
        <f>+'10.ค่าใช้จ่าย(แยกกลุ่ม)'!AG54</f>
        <v>-1.3727583876338776E-2</v>
      </c>
      <c r="U54" s="15">
        <f>+'10.ค่าใช้จ่าย(แยกกลุ่ม)'!AH54</f>
        <v>8.8528415221669265E-2</v>
      </c>
      <c r="V54" s="15">
        <f>+'10.ค่าใช้จ่าย(แยกกลุ่ม)'!AI54</f>
        <v>-6.8239663355785712E-2</v>
      </c>
      <c r="W54" s="15">
        <f>+'10.ค่าใช้จ่าย(แยกกลุ่ม)'!AJ54</f>
        <v>1.7438235539814244</v>
      </c>
      <c r="X54" s="15">
        <f>+'10.ค่าใช้จ่าย(แยกกลุ่ม)'!AK54</f>
        <v>-0.67176514771332607</v>
      </c>
    </row>
    <row r="55" spans="1:24">
      <c r="A55" s="299" t="str">
        <f>+'10.ค่าใช้จ่าย(แยกกลุ่ม)'!B55</f>
        <v>วาริชภูมิ,รพช.</v>
      </c>
      <c r="B55" s="299">
        <f>+'10.ค่าใช้จ่าย(แยกกลุ่ม)'!C55</f>
        <v>10553.839696704481</v>
      </c>
      <c r="C55" s="299">
        <f>+'10.ค่าใช้จ่าย(แยกกลุ่ม)'!D55</f>
        <v>64.481821665033095</v>
      </c>
      <c r="D55" s="299">
        <f>+'10.ค่าใช้จ่าย(แยกกลุ่ม)'!E55</f>
        <v>1705.1913606008359</v>
      </c>
      <c r="E55" s="299">
        <f>+'10.ค่าใช้จ่าย(แยกกลุ่ม)'!F55</f>
        <v>507.42036405955258</v>
      </c>
      <c r="F55" s="299">
        <f>+'10.ค่าใช้จ่าย(แยกกลุ่ม)'!G55</f>
        <v>590.51284458986277</v>
      </c>
      <c r="G55" s="299">
        <f>+'10.ค่าใช้จ่าย(แยกกลุ่ม)'!H55</f>
        <v>1096.6906147628622</v>
      </c>
      <c r="H55" s="299">
        <f>+'10.ค่าใช้จ่าย(แยกกลุ่ม)'!I55</f>
        <v>435.74724002190817</v>
      </c>
      <c r="I55" s="299">
        <f>+'10.ค่าใช้จ่าย(แยกกลุ่ม)'!J55</f>
        <v>237.9291698364284</v>
      </c>
      <c r="J55" s="299">
        <f>+'10.ค่าใช้จ่าย(แยกกลุ่ม)'!K55</f>
        <v>454.85041030031454</v>
      </c>
      <c r="K55" s="299">
        <f>+'10.ค่าใช้จ่าย(แยกกลุ่ม)'!L55</f>
        <v>33.914393778602381</v>
      </c>
      <c r="L55" s="299">
        <f>+'10.ค่าใช้จ่าย(แยกกลุ่ม)'!M55</f>
        <v>282.88245351082412</v>
      </c>
      <c r="M55" s="16" t="str">
        <f>+'10.ค่าใช้จ่าย(แยกกลุ่ม)'!Z55</f>
        <v>วาริชภูมิ,รพช.</v>
      </c>
      <c r="N55" s="15">
        <f>+'10.ค่าใช้จ่าย(แยกกลุ่ม)'!AA55</f>
        <v>2.5575426955909544E-2</v>
      </c>
      <c r="O55" s="15">
        <f>+'10.ค่าใช้จ่าย(แยกกลุ่ม)'!AB55</f>
        <v>-0.20121159694320945</v>
      </c>
      <c r="P55" s="15">
        <f>+'10.ค่าใช้จ่าย(แยกกลุ่ม)'!AC55</f>
        <v>0.10878721044250575</v>
      </c>
      <c r="Q55" s="15">
        <f>+'10.ค่าใช้จ่าย(แยกกลุ่ม)'!AD55</f>
        <v>-0.26053721182869594</v>
      </c>
      <c r="R55" s="15">
        <f>+'10.ค่าใช้จ่าย(แยกกลุ่ม)'!AE55</f>
        <v>-0.23762351656246034</v>
      </c>
      <c r="S55" s="15">
        <f>+'10.ค่าใช้จ่าย(แยกกลุ่ม)'!AF55</f>
        <v>0.14094347592384188</v>
      </c>
      <c r="T55" s="15">
        <f>+'10.ค่าใช้จ่าย(แยกกลุ่ม)'!AG55</f>
        <v>-0.5383167342274382</v>
      </c>
      <c r="U55" s="15">
        <f>+'10.ค่าใช้จ่าย(แยกกลุ่ม)'!AH55</f>
        <v>0.27848488766483087</v>
      </c>
      <c r="V55" s="15">
        <f>+'10.ค่าใช้จ่าย(แยกกลุ่ม)'!AI55</f>
        <v>6.6378355037813142E-2</v>
      </c>
      <c r="W55" s="15">
        <f>+'10.ค่าใช้จ่าย(แยกกลุ่ม)'!AJ55</f>
        <v>-0.4472070425853561</v>
      </c>
      <c r="X55" s="15">
        <f>+'10.ค่าใช้จ่าย(แยกกลุ่ม)'!AK55</f>
        <v>-0.39623351056862732</v>
      </c>
    </row>
    <row r="56" spans="1:24">
      <c r="A56" s="299" t="str">
        <f>+'10.ค่าใช้จ่าย(แยกกลุ่ม)'!B56</f>
        <v>คำตากล้า,รพช.</v>
      </c>
      <c r="B56" s="299">
        <f>+'10.ค่าใช้จ่าย(แยกกลุ่ม)'!C56</f>
        <v>9986.4573180113985</v>
      </c>
      <c r="C56" s="299">
        <f>+'10.ค่าใช้จ่าย(แยกกลุ่ม)'!D56</f>
        <v>124.0183789113794</v>
      </c>
      <c r="D56" s="299">
        <f>+'10.ค่าใช้จ่าย(แยกกลุ่ม)'!E56</f>
        <v>1561.7194585737373</v>
      </c>
      <c r="E56" s="299">
        <f>+'10.ค่าใช้จ่าย(แยกกลุ่ม)'!F56</f>
        <v>587.34843158137267</v>
      </c>
      <c r="F56" s="299">
        <f>+'10.ค่าใช้จ่าย(แยกกลุ่ม)'!G56</f>
        <v>853.45337400528808</v>
      </c>
      <c r="G56" s="299">
        <f>+'10.ค่าใช้จ่าย(แยกกลุ่ม)'!H56</f>
        <v>847.64294046470116</v>
      </c>
      <c r="H56" s="299">
        <f>+'10.ค่าใช้จ่าย(แยกกลุ่ม)'!I56</f>
        <v>801.51679631422837</v>
      </c>
      <c r="I56" s="299">
        <f>+'10.ค่าใช้จ่าย(แยกกลุ่ม)'!J56</f>
        <v>209.54514611129818</v>
      </c>
      <c r="J56" s="299">
        <f>+'10.ค่าใช้จ่าย(แยกกลุ่ม)'!K56</f>
        <v>438.95789300692655</v>
      </c>
      <c r="K56" s="299">
        <f>+'10.ค่าใช้จ่าย(แยกกลุ่ม)'!L56</f>
        <v>21.917143043581238</v>
      </c>
      <c r="L56" s="299">
        <f>+'10.ค่าใช้จ่าย(แยกกลุ่ม)'!M56</f>
        <v>168.97654622440416</v>
      </c>
      <c r="M56" s="16" t="str">
        <f>+'10.ค่าใช้จ่าย(แยกกลุ่ม)'!Z56</f>
        <v>คำตากล้า,รพช.</v>
      </c>
      <c r="N56" s="15">
        <f>+'10.ค่าใช้จ่าย(แยกกลุ่ม)'!AA56</f>
        <v>-2.9560281184239524E-2</v>
      </c>
      <c r="O56" s="15">
        <f>+'10.ค่าใช้จ่าย(แยกกลุ่ม)'!AB56</f>
        <v>0.53631582176644532</v>
      </c>
      <c r="P56" s="15">
        <f>+'10.ค่าใช้จ่าย(แยกกลุ่ม)'!AC56</f>
        <v>1.5495739642739157E-2</v>
      </c>
      <c r="Q56" s="15">
        <f>+'10.ค่าใช้จ่าย(แยกกลุ่ม)'!AD56</f>
        <v>-0.14405818211460134</v>
      </c>
      <c r="R56" s="15">
        <f>+'10.ค่าใช้จ่าย(แยกกลุ่ม)'!AE56</f>
        <v>0.10184357209699976</v>
      </c>
      <c r="S56" s="15">
        <f>+'10.ค่าใช้จ่าย(แยกกลุ่ม)'!AF56</f>
        <v>-0.11815358879019731</v>
      </c>
      <c r="T56" s="15">
        <f>+'10.ค่าใช้จ่าย(แยกกลุ่ม)'!AG56</f>
        <v>-0.15077628013132288</v>
      </c>
      <c r="U56" s="15">
        <f>+'10.ค่าใช้จ่าย(แยกกลุ่ม)'!AH56</f>
        <v>0.12596661759039374</v>
      </c>
      <c r="V56" s="15">
        <f>+'10.ค่าใช้จ่าย(แยกกลุ่ม)'!AI56</f>
        <v>2.9118992256226241E-2</v>
      </c>
      <c r="W56" s="15">
        <f>+'10.ค่าใช้จ่าย(แยกกลุ่ม)'!AJ56</f>
        <v>-0.64275810441331882</v>
      </c>
      <c r="X56" s="15">
        <f>+'10.ค่าใช้จ่าย(แยกกลุ่ม)'!AK56</f>
        <v>-0.63934710391557448</v>
      </c>
    </row>
    <row r="57" spans="1:24">
      <c r="A57" s="299" t="str">
        <f>+'10.ค่าใช้จ่าย(แยกกลุ่ม)'!B69</f>
        <v>โคกศรีสุพรรณ,รพช.</v>
      </c>
      <c r="B57" s="299">
        <f>+'10.ค่าใช้จ่าย(แยกกลุ่ม)'!C69</f>
        <v>9394.7657348338289</v>
      </c>
      <c r="C57" s="299">
        <f>+'10.ค่าใช้จ่าย(แยกกลุ่ม)'!D69</f>
        <v>56.016707799706275</v>
      </c>
      <c r="D57" s="299">
        <f>+'10.ค่าใช้จ่าย(แยกกลุ่ม)'!E69</f>
        <v>1293.1914414214266</v>
      </c>
      <c r="E57" s="299">
        <f>+'10.ค่าใช้จ่าย(แยกกลุ่ม)'!F69</f>
        <v>442.87762804744017</v>
      </c>
      <c r="F57" s="299">
        <f>+'10.ค่าใช้จ่าย(แยกกลุ่ม)'!G69</f>
        <v>550.3764634729722</v>
      </c>
      <c r="G57" s="299">
        <f>+'10.ค่าใช้จ่าย(แยกกลุ่ม)'!H69</f>
        <v>996.66296740381972</v>
      </c>
      <c r="H57" s="299">
        <f>+'10.ค่าใช้จ่าย(แยกกลุ่ม)'!I69</f>
        <v>1105.7365508039009</v>
      </c>
      <c r="I57" s="299">
        <f>+'10.ค่าใช้จ่าย(แยกกลุ่ม)'!J69</f>
        <v>227.83634790251679</v>
      </c>
      <c r="J57" s="299">
        <f>+'10.ค่าใช้จ่าย(แยกกลุ่ม)'!K69</f>
        <v>407.83987792717653</v>
      </c>
      <c r="K57" s="299">
        <f>+'10.ค่าใช้จ่าย(แยกกลุ่ม)'!L69</f>
        <v>9.1120125969549548</v>
      </c>
      <c r="L57" s="299">
        <f>+'10.ค่าใช้จ่าย(แยกกลุ่ม)'!M69</f>
        <v>53.47905182796525</v>
      </c>
      <c r="M57" s="16" t="str">
        <f>+'10.ค่าใช้จ่าย(แยกกลุ่ม)'!Z69</f>
        <v>โคกศรีสุพรรณ,รพช.</v>
      </c>
      <c r="N57" s="15">
        <f>+'10.ค่าใช้จ่าย(แยกกลุ่ม)'!AA69</f>
        <v>-7.6814248185726144E-2</v>
      </c>
      <c r="O57" s="15">
        <f>+'10.ค่าใช้จ่าย(แยกกลุ่ม)'!AB69</f>
        <v>-0.31892386108782239</v>
      </c>
      <c r="P57" s="15">
        <f>+'10.ค่าใช้จ่าย(แยกกลุ่ม)'!AC69</f>
        <v>-0.26380795411944097</v>
      </c>
      <c r="Q57" s="15">
        <f>+'10.ค่าใช้จ่าย(แยกกลุ่ม)'!AD69</f>
        <v>-0.3640072308880965</v>
      </c>
      <c r="R57" s="15">
        <f>+'10.ค่าใช้จ่าย(แยกกลุ่ม)'!AE69</f>
        <v>-0.21860212929200373</v>
      </c>
      <c r="S57" s="15">
        <f>+'10.ค่าใช้จ่าย(แยกกลุ่ม)'!AF69</f>
        <v>8.8918220244379634E-2</v>
      </c>
      <c r="T57" s="15">
        <f>+'10.ค่าใช้จ่าย(แยกกลุ่ม)'!AG69</f>
        <v>7.9857143964731744E-2</v>
      </c>
      <c r="U57" s="15">
        <f>+'10.ค่าใช้จ่าย(แยกกลุ่ม)'!AH69</f>
        <v>-0.30277748272478783</v>
      </c>
      <c r="V57" s="15">
        <f>+'10.ค่าใช้จ่าย(แยกกลุ่ม)'!AI69</f>
        <v>2.0249558585805159E-2</v>
      </c>
      <c r="W57" s="15">
        <f>+'10.ค่าใช้จ่าย(แยกกลุ่ม)'!AJ69</f>
        <v>-0.69341068602249323</v>
      </c>
      <c r="X57" s="15">
        <f>+'10.ค่าใช้จ่าย(แยกกลุ่ม)'!AK69</f>
        <v>-0.91618598098067305</v>
      </c>
    </row>
    <row r="58" spans="1:24">
      <c r="A58" s="299" t="str">
        <f>+'10.ค่าใช้จ่าย(แยกกลุ่ม)'!B101</f>
        <v>พระอาจารย์ฝั้นอาจาโร,รพช.</v>
      </c>
      <c r="B58" s="299">
        <f>+'10.ค่าใช้จ่าย(แยกกลุ่ม)'!C101</f>
        <v>7656.5100240379343</v>
      </c>
      <c r="C58" s="299">
        <f>+'10.ค่าใช้จ่าย(แยกกลุ่ม)'!D101</f>
        <v>58.772127107969141</v>
      </c>
      <c r="D58" s="299">
        <f>+'10.ค่าใช้จ่าย(แยกกลุ่ม)'!E101</f>
        <v>1675.1596184406353</v>
      </c>
      <c r="E58" s="299">
        <f>+'10.ค่าใช้จ่าย(แยกกลุ่ม)'!F101</f>
        <v>908.7633591811707</v>
      </c>
      <c r="F58" s="299">
        <f>+'10.ค่าใช้จ่าย(แยกกลุ่ม)'!G101</f>
        <v>451.93664155248081</v>
      </c>
      <c r="G58" s="299">
        <f>+'10.ค่าใช้จ่าย(แยกกลุ่ม)'!H101</f>
        <v>596.85222073015814</v>
      </c>
      <c r="H58" s="299">
        <f>+'10.ค่าใช้จ่าย(แยกกลุ่ม)'!I101</f>
        <v>1121.9172258290355</v>
      </c>
      <c r="I58" s="299">
        <f>+'10.ค่าใช้จ่าย(แยกกลุ่ม)'!J101</f>
        <v>137.15704077527874</v>
      </c>
      <c r="J58" s="299">
        <f>+'10.ค่าใช้จ่าย(แยกกลุ่ม)'!K101</f>
        <v>376.96900539702233</v>
      </c>
      <c r="K58" s="299">
        <f>+'10.ค่าใช้จ่าย(แยกกลุ่ม)'!L101</f>
        <v>7.884471220387133</v>
      </c>
      <c r="L58" s="299">
        <f>+'10.ค่าใช้จ่าย(แยกกลุ่ม)'!M101</f>
        <v>1124.8455500131386</v>
      </c>
      <c r="M58" s="16" t="str">
        <f>+'10.ค่าใช้จ่าย(แยกกลุ่ม)'!Z101</f>
        <v>พระอาจารย์ฝั้นอาจาโร,รพช.</v>
      </c>
      <c r="N58" s="15">
        <f>+'10.ค่าใช้จ่าย(แยกกลุ่ม)'!AA101</f>
        <v>-5.4775269465914087E-2</v>
      </c>
      <c r="O58" s="15">
        <f>+'10.ค่าใช้จ่าย(แยกกลุ่ม)'!AB101</f>
        <v>7.009143093021275E-2</v>
      </c>
      <c r="P58" s="15">
        <f>+'10.ค่าใช้จ่าย(แยกกลุ่ม)'!AC101</f>
        <v>1.4166846318919752E-2</v>
      </c>
      <c r="Q58" s="15">
        <f>+'10.ค่าใช้จ่าย(แยกกลุ่ม)'!AD101</f>
        <v>0.23891603683554333</v>
      </c>
      <c r="R58" s="15">
        <f>+'10.ค่าใช้จ่าย(แยกกลุ่ม)'!AE101</f>
        <v>-3.0363366396015903E-2</v>
      </c>
      <c r="S58" s="15">
        <f>+'10.ค่าใช้จ่าย(แยกกลุ่ม)'!AF101</f>
        <v>-1.8084177910845184E-2</v>
      </c>
      <c r="T58" s="15">
        <f>+'10.ค่าใช้จ่าย(แยกกลุ่ม)'!AG101</f>
        <v>0.23890373846969618</v>
      </c>
      <c r="U58" s="15">
        <f>+'10.ค่าใช้จ่าย(แยกกลุ่ม)'!AH101</f>
        <v>-0.67968490530306336</v>
      </c>
      <c r="V58" s="15">
        <f>+'10.ค่าใช้จ่าย(แยกกลุ่ม)'!AI101</f>
        <v>1.6152874796390236E-2</v>
      </c>
      <c r="W58" s="15">
        <f>+'10.ค่าใช้จ่าย(แยกกลุ่ม)'!AJ101</f>
        <v>-0.89718291096782987</v>
      </c>
      <c r="X58" s="15">
        <f>+'10.ค่าใช้จ่าย(แยกกลุ่ม)'!AK101</f>
        <v>1.1428009265199985</v>
      </c>
    </row>
    <row r="59" spans="1:24">
      <c r="A59" s="299" t="str">
        <f>+'10.ค่าใช้จ่าย(แยกกลุ่ม)'!B102</f>
        <v>บ้านม่วง,รพช.</v>
      </c>
      <c r="B59" s="299">
        <f>+'10.ค่าใช้จ่าย(แยกกลุ่ม)'!C102</f>
        <v>7653.8598648952348</v>
      </c>
      <c r="C59" s="299">
        <f>+'10.ค่าใช้จ่าย(แยกกลุ่ม)'!D102</f>
        <v>70.476393857101669</v>
      </c>
      <c r="D59" s="299">
        <f>+'10.ค่าใช้จ่าย(แยกกลุ่ม)'!E102</f>
        <v>1413.2125870288446</v>
      </c>
      <c r="E59" s="299">
        <f>+'10.ค่าใช้จ่าย(แยกกลุ่ม)'!F102</f>
        <v>675.27675751379172</v>
      </c>
      <c r="F59" s="299">
        <f>+'10.ค่าใช้จ่าย(แยกกลุ่ม)'!G102</f>
        <v>508.67827692102077</v>
      </c>
      <c r="G59" s="299">
        <f>+'10.ค่าใช้จ่าย(แยกกลุ่ม)'!H102</f>
        <v>675.61683949175642</v>
      </c>
      <c r="H59" s="299">
        <f>+'10.ค่าใช้จ่าย(แยกกลุ่ม)'!I102</f>
        <v>653.8583901838623</v>
      </c>
      <c r="I59" s="299">
        <f>+'10.ค่าใช้จ่าย(แยกกลุ่ม)'!J102</f>
        <v>628.29724455934627</v>
      </c>
      <c r="J59" s="299">
        <f>+'10.ค่าใช้จ่าย(แยกกลุ่ม)'!K102</f>
        <v>374.22462705389893</v>
      </c>
      <c r="K59" s="299">
        <f>+'10.ค่าใช้จ่าย(แยกกลุ่ม)'!L102</f>
        <v>11.715564881947707</v>
      </c>
      <c r="L59" s="299">
        <f>+'10.ค่าใช้จ่าย(แยกกลุ่ม)'!M102</f>
        <v>502.8475340470668</v>
      </c>
      <c r="M59" s="16" t="str">
        <f>+'10.ค่าใช้จ่าย(แยกกลุ่ม)'!Z102</f>
        <v>บ้านม่วง,รพช.</v>
      </c>
      <c r="N59" s="15">
        <f>+'10.ค่าใช้จ่าย(แยกกลุ่ม)'!AA102</f>
        <v>-5.5102441500387497E-2</v>
      </c>
      <c r="O59" s="15">
        <f>+'10.ค่าใช้จ่าย(แยกกลุ่ม)'!AB102</f>
        <v>0.28319645485693523</v>
      </c>
      <c r="P59" s="15">
        <f>+'10.ค่าใช้จ่าย(แยกกลุ่ม)'!AC102</f>
        <v>-0.14441982913878573</v>
      </c>
      <c r="Q59" s="15">
        <f>+'10.ค่าใช้จ่าย(แยกกลุ่ม)'!AD102</f>
        <v>-7.9395977254231975E-2</v>
      </c>
      <c r="R59" s="15">
        <f>+'10.ค่าใช้จ่าย(แยกกลุ่ม)'!AE102</f>
        <v>9.1376637058753388E-2</v>
      </c>
      <c r="S59" s="15">
        <f>+'10.ค่าใช้จ่าย(แยกกลุ่ม)'!AF102</f>
        <v>0.11149601413103014</v>
      </c>
      <c r="T59" s="15">
        <f>+'10.ค่าใช้จ่าย(แยกกลุ่ม)'!AG102</f>
        <v>-0.27796134565099612</v>
      </c>
      <c r="U59" s="15">
        <f>+'10.ค่าใช้จ่าย(แยกกลุ่ม)'!AH102</f>
        <v>0.46731870453948504</v>
      </c>
      <c r="V59" s="15">
        <f>+'10.ค่าใช้จ่าย(แยกกลุ่ม)'!AI102</f>
        <v>8.7551633056093363E-3</v>
      </c>
      <c r="W59" s="15">
        <f>+'10.ค่าใช้จ่าย(แยกกลุ่ม)'!AJ102</f>
        <v>-0.84722370798758018</v>
      </c>
      <c r="X59" s="15">
        <f>+'10.ค่าใช้จ่าย(แยกกลุ่ม)'!AK102</f>
        <v>-4.2088790019424741E-2</v>
      </c>
    </row>
    <row r="60" spans="1:24">
      <c r="A60" s="299" t="str">
        <f>+'10.ค่าใช้จ่าย(แยกกลุ่ม)'!B111</f>
        <v>พังโคน,รพช.</v>
      </c>
      <c r="B60" s="299">
        <f>+'10.ค่าใช้จ่าย(แยกกลุ่ม)'!C111</f>
        <v>7565.2281859007962</v>
      </c>
      <c r="C60" s="299">
        <f>+'10.ค่าใช้จ่าย(แยกกลุ่ม)'!D111</f>
        <v>96.034884438630371</v>
      </c>
      <c r="D60" s="299">
        <f>+'10.ค่าใช้จ่าย(แยกกลุ่ม)'!E111</f>
        <v>1152.7713030691125</v>
      </c>
      <c r="E60" s="299">
        <f>+'10.ค่าใช้จ่าย(แยกกลุ่ม)'!F111</f>
        <v>754.96530760862686</v>
      </c>
      <c r="F60" s="299">
        <f>+'10.ค่าใช้จ่าย(แยกกลุ่ม)'!G111</f>
        <v>513.97827412017466</v>
      </c>
      <c r="G60" s="299">
        <f>+'10.ค่าใช้จ่าย(แยกกลุ่ม)'!H111</f>
        <v>547.10291960300526</v>
      </c>
      <c r="H60" s="299">
        <f>+'10.ค่าใช้จ่าย(แยกกลุ่ม)'!I111</f>
        <v>299.02614201769268</v>
      </c>
      <c r="I60" s="299">
        <f>+'10.ค่าใช้จ่าย(แยกกลุ่ม)'!J111</f>
        <v>502.20143574475338</v>
      </c>
      <c r="J60" s="299">
        <f>+'10.ค่าใช้จ่าย(แยกกลุ่ม)'!K111</f>
        <v>333.54079453536411</v>
      </c>
      <c r="K60" s="299">
        <f>+'10.ค่าใช้จ่าย(แยกกลุ่ม)'!L111</f>
        <v>23.509877333458068</v>
      </c>
      <c r="L60" s="299">
        <f>+'10.ค่าใช้จ่าย(แยกกลุ่ม)'!M111</f>
        <v>73.019200149950066</v>
      </c>
      <c r="M60" s="16" t="str">
        <f>+'10.ค่าใช้จ่าย(แยกกลุ่ม)'!Z111</f>
        <v>พังโคน,รพช.</v>
      </c>
      <c r="N60" s="15">
        <f>+'10.ค่าใช้จ่าย(แยกกลุ่ม)'!AA111</f>
        <v>-8.2564863989218043E-2</v>
      </c>
      <c r="O60" s="15">
        <f>+'10.ค่าใช้จ่าย(แยกกลุ่ม)'!AB111</f>
        <v>0.4352419857246157</v>
      </c>
      <c r="P60" s="15">
        <f>+'10.ค่าใช้จ่าย(แยกกลุ่ม)'!AC111</f>
        <v>-0.3734017525455961</v>
      </c>
      <c r="Q60" s="15">
        <f>+'10.ค่าใช้จ่าย(แยกกลุ่ม)'!AD111</f>
        <v>-0.13686682828918212</v>
      </c>
      <c r="R60" s="15">
        <f>+'10.ค่าใช้จ่าย(แยกกลุ่ม)'!AE111</f>
        <v>-5.1896907338393847E-2</v>
      </c>
      <c r="S60" s="15">
        <f>+'10.ค่าใช้จ่าย(แยกกลุ่ม)'!AF111</f>
        <v>-0.17212530628490605</v>
      </c>
      <c r="T60" s="15">
        <f>+'10.ค่าใช้จ่าย(แยกกลุ่ม)'!AG111</f>
        <v>-0.70233400715199112</v>
      </c>
      <c r="U60" s="15">
        <f>+'10.ค่าใช้จ่าย(แยกกลุ่ม)'!AH111</f>
        <v>0.11671488538426859</v>
      </c>
      <c r="V60" s="15">
        <f>+'10.ค่าใช้จ่าย(แยกกลุ่ม)'!AI111</f>
        <v>-0.13261287574538638</v>
      </c>
      <c r="W60" s="15">
        <f>+'10.ค่าใช้จ่าย(แยกกลุ่ม)'!AJ111</f>
        <v>-0.19440046111710685</v>
      </c>
      <c r="X60" s="15">
        <f>+'10.ค่าใช้จ่าย(แยกกลุ่ม)'!AK111</f>
        <v>-0.76725345008851531</v>
      </c>
    </row>
    <row r="61" spans="1:24">
      <c r="A61" s="299" t="str">
        <f>+'10.ค่าใช้จ่าย(แยกกลุ่ม)'!B112</f>
        <v>อากาศอำนวย,รพช.</v>
      </c>
      <c r="B61" s="299">
        <f>+'10.ค่าใช้จ่าย(แยกกลุ่ม)'!C112</f>
        <v>7970.5197036140753</v>
      </c>
      <c r="C61" s="299">
        <f>+'10.ค่าใช้จ่าย(แยกกลุ่ม)'!D112</f>
        <v>67.158634211291712</v>
      </c>
      <c r="D61" s="299">
        <f>+'10.ค่าใช้จ่าย(แยกกลุ่ม)'!E112</f>
        <v>1423.3656760024874</v>
      </c>
      <c r="E61" s="299">
        <f>+'10.ค่าใช้จ่าย(แยกกลุ่ม)'!F112</f>
        <v>819.1281055017829</v>
      </c>
      <c r="F61" s="299">
        <f>+'10.ค่าใช้จ่าย(แยกกลุ่ม)'!G112</f>
        <v>532.84324298677132</v>
      </c>
      <c r="G61" s="299">
        <f>+'10.ค่าใช้จ่าย(แยกกลุ่ม)'!H112</f>
        <v>543.84755499940889</v>
      </c>
      <c r="H61" s="299">
        <f>+'10.ค่าใช้จ่าย(แยกกลุ่ม)'!I112</f>
        <v>387.13080955385908</v>
      </c>
      <c r="I61" s="299">
        <f>+'10.ค่าใช้จ่าย(แยกกลุ่ม)'!J112</f>
        <v>202.60328489706578</v>
      </c>
      <c r="J61" s="299">
        <f>+'10.ค่าใช้จ่าย(แยกกลุ่ม)'!K112</f>
        <v>331.92196033133132</v>
      </c>
      <c r="K61" s="299">
        <f>+'10.ค่าใช้จ่าย(แยกกลุ่ม)'!L112</f>
        <v>10.164397985352608</v>
      </c>
      <c r="L61" s="299">
        <f>+'10.ค่าใช้จ่าย(แยกกลุ่ม)'!M112</f>
        <v>23.893169914619637</v>
      </c>
      <c r="M61" s="16" t="str">
        <f>+'10.ค่าใช้จ่าย(แยกกลุ่ม)'!Z112</f>
        <v>อากาศอำนวย,รพช.</v>
      </c>
      <c r="N61" s="15">
        <f>+'10.ค่าใช้จ่าย(แยกกลุ่ม)'!AA112</f>
        <v>-3.3415166248405688E-2</v>
      </c>
      <c r="O61" s="15">
        <f>+'10.ค่าใช้จ่าย(แยกกลุ่ม)'!AB112</f>
        <v>3.6862343033617134E-3</v>
      </c>
      <c r="P61" s="15">
        <f>+'10.ค่าใช้จ่าย(แยกกลุ่ม)'!AC112</f>
        <v>-0.22631797330884776</v>
      </c>
      <c r="Q61" s="15">
        <f>+'10.ค่าใช้จ่าย(แยกกลุ่ม)'!AD112</f>
        <v>-6.3511087709815756E-2</v>
      </c>
      <c r="R61" s="15">
        <f>+'10.ค่าใช้จ่าย(แยกกลุ่ม)'!AE112</f>
        <v>-1.7097896901615648E-2</v>
      </c>
      <c r="S61" s="15">
        <f>+'10.ค่าใช้จ่าย(แยกกลุ่ม)'!AF112</f>
        <v>-0.17705131540964059</v>
      </c>
      <c r="T61" s="15">
        <f>+'10.ค่าใช้จ่าย(แยกกลุ่ม)'!AG112</f>
        <v>-0.61463009217072162</v>
      </c>
      <c r="U61" s="15">
        <f>+'10.ค่าใช้จ่าย(แยกกลุ่ม)'!AH112</f>
        <v>-0.54948335873078635</v>
      </c>
      <c r="V61" s="15">
        <f>+'10.ค่าใช้จ่าย(แยกกลุ่ม)'!AI112</f>
        <v>-0.13682272343984025</v>
      </c>
      <c r="W61" s="15">
        <f>+'10.ค่าใช้จ่าย(แยกกลุ่ม)'!AJ112</f>
        <v>-0.6517023796475151</v>
      </c>
      <c r="X61" s="15">
        <f>+'10.ค่าใช้จ่าย(แยกกลุ่ม)'!AK112</f>
        <v>-0.92384122460042573</v>
      </c>
    </row>
    <row r="62" spans="1:24">
      <c r="A62" s="299" t="str">
        <f>+'10.ค่าใช้จ่าย(แยกกลุ่ม)'!B133</f>
        <v>วานรนิวาส,รพท.</v>
      </c>
      <c r="B62" s="299">
        <f>+'10.ค่าใช้จ่าย(แยกกลุ่ม)'!C133</f>
        <v>6011.6167679173059</v>
      </c>
      <c r="C62" s="299">
        <f>+'10.ค่าใช้จ่าย(แยกกลุ่ม)'!D133</f>
        <v>50.061739535930258</v>
      </c>
      <c r="D62" s="299">
        <f>+'10.ค่าใช้จ่าย(แยกกลุ่ม)'!E133</f>
        <v>2391.7255661099102</v>
      </c>
      <c r="E62" s="299">
        <f>+'10.ค่าใช้จ่าย(แยกกลุ่ม)'!F133</f>
        <v>1433.253192413307</v>
      </c>
      <c r="F62" s="299">
        <f>+'10.ค่าใช้จ่าย(แยกกลุ่ม)'!G133</f>
        <v>838.57275826313071</v>
      </c>
      <c r="G62" s="299">
        <f>+'10.ค่าใช้จ่าย(แยกกลุ่ม)'!H133</f>
        <v>597.12639079572682</v>
      </c>
      <c r="H62" s="299">
        <f>+'10.ค่าใช้จ่าย(แยกกลุ่ม)'!I133</f>
        <v>1507.8505684839893</v>
      </c>
      <c r="I62" s="299">
        <f>+'10.ค่าใช้จ่าย(แยกกลุ่ม)'!J133</f>
        <v>666.66142813077283</v>
      </c>
      <c r="J62" s="299">
        <f>+'10.ค่าใช้จ่าย(แยกกลุ่ม)'!K133</f>
        <v>309.55706318283882</v>
      </c>
      <c r="K62" s="299">
        <f>+'10.ค่าใช้จ่าย(แยกกลุ่ม)'!L133</f>
        <v>4.3241145439295039</v>
      </c>
      <c r="L62" s="299">
        <f>+'10.ค่าใช้จ่าย(แยกกลุ่ม)'!M133</f>
        <v>149.59055812711279</v>
      </c>
      <c r="M62" s="16" t="str">
        <f>+'10.ค่าใช้จ่าย(แยกกลุ่ม)'!Z133</f>
        <v>วานรนิวาส,รพท.</v>
      </c>
      <c r="N62" s="15">
        <f>+'10.ค่าใช้จ่าย(แยกกลุ่ม)'!AA133</f>
        <v>-0.15448520101753993</v>
      </c>
      <c r="O62" s="15">
        <f>+'10.ค่าใช้จ่าย(แยกกลุ่ม)'!AB133</f>
        <v>-0.23687460439517921</v>
      </c>
      <c r="P62" s="15">
        <f>+'10.ค่าใช้จ่าย(แยกกลุ่ม)'!AC133</f>
        <v>-1.0356987186473163E-2</v>
      </c>
      <c r="Q62" s="15">
        <f>+'10.ค่าใช้จ่าย(แยกกลุ่ม)'!AD133</f>
        <v>-2.7612352759545222E-2</v>
      </c>
      <c r="R62" s="15">
        <f>+'10.ค่าใช้จ่าย(แยกกลุ่ม)'!AE133</f>
        <v>0.51747927558638795</v>
      </c>
      <c r="S62" s="15">
        <f>+'10.ค่าใช้จ่าย(แยกกลุ่ม)'!AF133</f>
        <v>0.19146009031760836</v>
      </c>
      <c r="T62" s="15">
        <f>+'10.ค่าใช้จ่าย(แยกกลุ่ม)'!AG133</f>
        <v>0.36989950412583411</v>
      </c>
      <c r="U62" s="15">
        <f>+'10.ค่าใช้จ่าย(แยกกลุ่ม)'!AH133</f>
        <v>0.17849524672290676</v>
      </c>
      <c r="V62" s="15">
        <f>+'10.ค่าใช้จ่าย(แยกกลุ่ม)'!AI133</f>
        <v>-0.20453492458570607</v>
      </c>
      <c r="W62" s="15">
        <f>+'10.ค่าใช้จ่าย(แยกกลุ่ม)'!AJ133</f>
        <v>-0.85095588987577597</v>
      </c>
      <c r="X62" s="15">
        <f>+'10.ค่าใช้จ่าย(แยกกลุ่ม)'!AK133</f>
        <v>-0.12314536184541332</v>
      </c>
    </row>
    <row r="63" spans="1:24">
      <c r="A63" s="299" t="str">
        <f>+'10.ค่าใช้จ่าย(แยกกลุ่ม)'!B135</f>
        <v>สมเด็จพระยุพราชสว่างแดนดิน,รพท.</v>
      </c>
      <c r="B63" s="299">
        <f>+'10.ค่าใช้จ่าย(แยกกลุ่ม)'!C135</f>
        <v>6662.0382166241161</v>
      </c>
      <c r="C63" s="299">
        <f>+'10.ค่าใช้จ่าย(แยกกลุ่ม)'!D135</f>
        <v>66.452173759032277</v>
      </c>
      <c r="D63" s="299">
        <f>+'10.ค่าใช้จ่าย(แยกกลุ่ม)'!E135</f>
        <v>2724.4878298083477</v>
      </c>
      <c r="E63" s="299">
        <f>+'10.ค่าใช้จ่าย(แยกกลุ่ม)'!F135</f>
        <v>1136.8507068499346</v>
      </c>
      <c r="F63" s="299">
        <f>+'10.ค่าใช้จ่าย(แยกกลุ่ม)'!G135</f>
        <v>294.68543344607008</v>
      </c>
      <c r="G63" s="299">
        <f>+'10.ค่าใช้จ่าย(แยกกลุ่ม)'!H135</f>
        <v>405.16016201431347</v>
      </c>
      <c r="H63" s="299">
        <f>+'10.ค่าใช้จ่าย(แยกกลุ่ม)'!I135</f>
        <v>1059.2546585144501</v>
      </c>
      <c r="I63" s="299">
        <f>+'10.ค่าใช้จ่าย(แยกกลุ่ม)'!J135</f>
        <v>591.04797664873547</v>
      </c>
      <c r="J63" s="299">
        <f>+'10.ค่าใช้จ่าย(แยกกลุ่ม)'!K135</f>
        <v>418.4137709654222</v>
      </c>
      <c r="K63" s="299">
        <f>+'10.ค่าใช้จ่าย(แยกกลุ่ม)'!L135</f>
        <v>36.756467138339602</v>
      </c>
      <c r="L63" s="299">
        <f>+'10.ค่าใช้จ่าย(แยกกลุ่ม)'!M135</f>
        <v>45.93140110726948</v>
      </c>
      <c r="M63" s="16" t="str">
        <f>+'10.ค่าใช้จ่าย(แยกกลุ่ม)'!Z135</f>
        <v>สมเด็จพระยุพราชสว่างแดนดิน,รพท.</v>
      </c>
      <c r="N63" s="15">
        <f>+'10.ค่าใช้จ่าย(แยกกลุ่ม)'!AA135</f>
        <v>-6.3005490701983108E-2</v>
      </c>
      <c r="O63" s="15">
        <f>+'10.ค่าใช้จ่าย(แยกกลุ่ม)'!AB135</f>
        <v>1.2976014392494479E-2</v>
      </c>
      <c r="P63" s="15">
        <f>+'10.ค่าใช้จ่าย(แยกกลุ่ม)'!AC135</f>
        <v>0.12733265993002107</v>
      </c>
      <c r="Q63" s="15">
        <f>+'10.ค่าใช้จ่าย(แยกกลุ่ม)'!AD135</f>
        <v>-0.22870600257579987</v>
      </c>
      <c r="R63" s="15">
        <f>+'10.ค่าใช้จ่าย(แยกกลุ่ม)'!AE135</f>
        <v>-0.46673793816315984</v>
      </c>
      <c r="S63" s="15">
        <f>+'10.ค่าใช้จ่าย(แยกกลุ่ม)'!AF135</f>
        <v>-0.19157456332923928</v>
      </c>
      <c r="T63" s="15">
        <f>+'10.ค่าใช้จ่าย(แยกกลุ่ม)'!AG135</f>
        <v>-3.7655015840959496E-2</v>
      </c>
      <c r="U63" s="15">
        <f>+'10.ค่าใช้จ่าย(แยกกลุ่ม)'!AH135</f>
        <v>4.4829056660363895E-2</v>
      </c>
      <c r="V63" s="15">
        <f>+'10.ค่าใช้จ่าย(แยกกลุ่ม)'!AI135</f>
        <v>7.5192852824041964E-2</v>
      </c>
      <c r="W63" s="15">
        <f>+'10.ค่าใช้จ่าย(แยกกลุ่ม)'!AJ135</f>
        <v>0.26692641471188133</v>
      </c>
      <c r="X63" s="15">
        <f>+'10.ค่าใช้จ่าย(แยกกลุ่ม)'!AK135</f>
        <v>-0.73076400942615227</v>
      </c>
    </row>
    <row r="64" spans="1:24">
      <c r="A64" s="299" t="str">
        <f>+'10.ค่าใช้จ่าย(แยกกลุ่ม)'!B151</f>
        <v>สกลนคร,รพศ.</v>
      </c>
      <c r="B64" s="299">
        <f>+'10.ค่าใช้จ่าย(แยกกลุ่ม)'!C151</f>
        <v>6240.0752380843369</v>
      </c>
      <c r="C64" s="299">
        <f>+'10.ค่าใช้จ่าย(แยกกลุ่ม)'!D151</f>
        <v>46.184249676841404</v>
      </c>
      <c r="D64" s="299">
        <f>+'10.ค่าใช้จ่าย(แยกกลุ่ม)'!E151</f>
        <v>3242.6277790114023</v>
      </c>
      <c r="E64" s="299">
        <f>+'10.ค่าใช้จ่าย(แยกกลุ่ม)'!F151</f>
        <v>1580.9877205681489</v>
      </c>
      <c r="F64" s="299">
        <f>+'10.ค่าใช้จ่าย(แยกกลุ่ม)'!G151</f>
        <v>243.04324253606634</v>
      </c>
      <c r="G64" s="299">
        <f>+'10.ค่าใช้จ่าย(แยกกลุ่ม)'!H151</f>
        <v>379.89654991751257</v>
      </c>
      <c r="H64" s="299">
        <f>+'10.ค่าใช้จ่าย(แยกกลุ่ม)'!I151</f>
        <v>855.22881984155708</v>
      </c>
      <c r="I64" s="299">
        <f>+'10.ค่าใช้จ่าย(แยกกลุ่ม)'!J151</f>
        <v>501.20224234682587</v>
      </c>
      <c r="J64" s="299">
        <f>+'10.ค่าใช้จ่าย(แยกกลุ่ม)'!K151</f>
        <v>346.47361663698337</v>
      </c>
      <c r="K64" s="299">
        <f>+'10.ค่าใช้จ่าย(แยกกลุ่ม)'!L151</f>
        <v>3.5919734498688292</v>
      </c>
      <c r="L64" s="299">
        <f>+'10.ค่าใช้จ่าย(แยกกลุ่ม)'!M151</f>
        <v>36.593212150763598</v>
      </c>
      <c r="M64" s="16" t="str">
        <f>+'10.ค่าใช้จ่าย(แยกกลุ่ม)'!Z151</f>
        <v>สกลนคร,รพศ.</v>
      </c>
      <c r="N64" s="15">
        <f>+'10.ค่าใช้จ่าย(แยกกลุ่ม)'!AA151</f>
        <v>-4.0218499622811897E-2</v>
      </c>
      <c r="O64" s="15">
        <f>+'10.ค่าใช้จ่าย(แยกกลุ่ม)'!AB151</f>
        <v>-0.16427760967546437</v>
      </c>
      <c r="P64" s="15">
        <f>+'10.ค่าใช้จ่าย(แยกกลุ่ม)'!AC151</f>
        <v>-9.8947705219819007E-2</v>
      </c>
      <c r="Q64" s="15">
        <f>+'10.ค่าใช้จ่าย(แยกกลุ่ม)'!AD151</f>
        <v>-0.22450083007100496</v>
      </c>
      <c r="R64" s="15">
        <f>+'10.ค่าใช้จ่าย(แยกกลุ่ม)'!AE151</f>
        <v>0.43903190689002658</v>
      </c>
      <c r="S64" s="15">
        <f>+'10.ค่าใช้จ่าย(แยกกลุ่ม)'!AF151</f>
        <v>-8.9360723037005818E-2</v>
      </c>
      <c r="T64" s="15">
        <f>+'10.ค่าใช้จ่าย(แยกกลุ่ม)'!AG151</f>
        <v>4.5961913783062587E-2</v>
      </c>
      <c r="U64" s="15">
        <f>+'10.ค่าใช้จ่าย(แยกกลุ่ม)'!AH151</f>
        <v>-0.15659516023309511</v>
      </c>
      <c r="V64" s="15">
        <f>+'10.ค่าใช้จ่าย(แยกกลุ่ม)'!AI151</f>
        <v>6.3142103767538219E-2</v>
      </c>
      <c r="W64" s="15">
        <f>+'10.ค่าใช้จ่าย(แยกกลุ่ม)'!AJ151</f>
        <v>-0.32302166030968416</v>
      </c>
      <c r="X64" s="15">
        <f>+'10.ค่าใช้จ่าย(แยกกลุ่ม)'!AK151</f>
        <v>-0.68696114483291704</v>
      </c>
    </row>
    <row r="66" spans="1:24">
      <c r="A66" s="390" t="s">
        <v>47</v>
      </c>
      <c r="B66" s="402" t="s">
        <v>248</v>
      </c>
      <c r="C66" s="403"/>
      <c r="D66" s="403"/>
      <c r="E66" s="403"/>
      <c r="F66" s="403"/>
      <c r="G66" s="403"/>
      <c r="H66" s="403"/>
      <c r="I66" s="403"/>
      <c r="J66" s="403"/>
      <c r="K66" s="403"/>
      <c r="L66" s="404"/>
      <c r="M66" s="390" t="s">
        <v>47</v>
      </c>
      <c r="N66" s="402" t="s">
        <v>731</v>
      </c>
      <c r="O66" s="403"/>
      <c r="P66" s="403"/>
      <c r="Q66" s="403"/>
      <c r="R66" s="403"/>
      <c r="S66" s="403"/>
      <c r="T66" s="403"/>
      <c r="U66" s="403"/>
      <c r="V66" s="403"/>
      <c r="W66" s="403"/>
      <c r="X66" s="404"/>
    </row>
    <row r="67" spans="1:24">
      <c r="A67" s="390"/>
      <c r="B67" s="38" t="s">
        <v>5</v>
      </c>
      <c r="C67" s="38" t="s">
        <v>8</v>
      </c>
      <c r="D67" s="38" t="s">
        <v>11</v>
      </c>
      <c r="E67" s="38" t="s">
        <v>17</v>
      </c>
      <c r="F67" s="38" t="s">
        <v>20</v>
      </c>
      <c r="G67" s="38" t="s">
        <v>23</v>
      </c>
      <c r="H67" s="38" t="s">
        <v>26</v>
      </c>
      <c r="I67" s="38" t="s">
        <v>29</v>
      </c>
      <c r="J67" s="38" t="s">
        <v>32</v>
      </c>
      <c r="K67" s="38" t="s">
        <v>35</v>
      </c>
      <c r="L67" s="38" t="s">
        <v>38</v>
      </c>
      <c r="M67" s="390"/>
      <c r="N67" s="38" t="s">
        <v>5</v>
      </c>
      <c r="O67" s="38" t="s">
        <v>8</v>
      </c>
      <c r="P67" s="38" t="s">
        <v>11</v>
      </c>
      <c r="Q67" s="38" t="s">
        <v>17</v>
      </c>
      <c r="R67" s="38" t="s">
        <v>20</v>
      </c>
      <c r="S67" s="38" t="s">
        <v>23</v>
      </c>
      <c r="T67" s="38" t="s">
        <v>26</v>
      </c>
      <c r="U67" s="38" t="s">
        <v>29</v>
      </c>
      <c r="V67" s="38" t="s">
        <v>32</v>
      </c>
      <c r="W67" s="38" t="s">
        <v>35</v>
      </c>
      <c r="X67" s="38" t="s">
        <v>38</v>
      </c>
    </row>
    <row r="68" spans="1:24">
      <c r="A68" s="299" t="str">
        <f>+'10.ค่าใช้จ่าย(แยกกลุ่ม)'!B9</f>
        <v>โพธิ์ตาก,รพช.</v>
      </c>
      <c r="B68" s="299">
        <f>+'10.ค่าใช้จ่าย(แยกกลุ่ม)'!C9</f>
        <v>13439.893315680136</v>
      </c>
      <c r="C68" s="299">
        <f>+'10.ค่าใช้จ่าย(แยกกลุ่ม)'!D9</f>
        <v>92.550400778745839</v>
      </c>
      <c r="D68" s="299">
        <f>+'10.ค่าใช้จ่าย(แยกกลุ่ม)'!E9</f>
        <v>1318.1179138471762</v>
      </c>
      <c r="E68" s="299">
        <f>+'10.ค่าใช้จ่าย(แยกกลุ่ม)'!F9</f>
        <v>772.73725761357673</v>
      </c>
      <c r="F68" s="299">
        <f>+'10.ค่าใช้จ่าย(แยกกลุ่ม)'!G9</f>
        <v>829.34439232370391</v>
      </c>
      <c r="G68" s="299">
        <f>+'10.ค่าใช้จ่าย(แยกกลุ่ม)'!H9</f>
        <v>757.49950185262048</v>
      </c>
      <c r="H68" s="299">
        <f>+'10.ค่าใช้จ่าย(แยกกลุ่ม)'!I9</f>
        <v>978.8948403515127</v>
      </c>
      <c r="I68" s="299">
        <f>+'10.ค่าใช้จ่าย(แยกกลุ่ม)'!J9</f>
        <v>260.79173679934848</v>
      </c>
      <c r="J68" s="299">
        <f>+'10.ค่าใช้จ่าย(แยกกลุ่ม)'!K9</f>
        <v>439.73269426858707</v>
      </c>
      <c r="K68" s="299">
        <f>+'10.ค่าใช้จ่าย(แยกกลุ่ม)'!L9</f>
        <v>81.275484899859919</v>
      </c>
      <c r="L68" s="299">
        <f>+'10.ค่าใช้จ่าย(แยกกลุ่ม)'!M9</f>
        <v>10.882526127969768</v>
      </c>
      <c r="M68" s="16" t="str">
        <f>+'10.ค่าใช้จ่าย(แยกกลุ่ม)'!Z9</f>
        <v>โพธิ์ตาก,รพช.</v>
      </c>
      <c r="N68" s="16">
        <f>+'10.ค่าใช้จ่าย(แยกกลุ่ม)'!AA9</f>
        <v>3.4394242516400902E-3</v>
      </c>
      <c r="O68" s="16">
        <f>+'10.ค่าใช้จ่าย(แยกกลุ่ม)'!AB9</f>
        <v>-1.912087853812769E-3</v>
      </c>
      <c r="P68" s="16">
        <f>+'10.ค่าใช้จ่าย(แยกกลุ่ม)'!AC9</f>
        <v>-0.1659672450359648</v>
      </c>
      <c r="Q68" s="16">
        <f>+'10.ค่าใช้จ่าย(แยกกลุ่ม)'!AD9</f>
        <v>0.39467774087103208</v>
      </c>
      <c r="R68" s="16">
        <f>+'10.ค่าใช้จ่าย(แยกกลุ่ม)'!AE9</f>
        <v>0.12248044523297696</v>
      </c>
      <c r="S68" s="16">
        <f>+'10.ค่าใช้จ่าย(แยกกลุ่ม)'!AF9</f>
        <v>-2.800939722635536E-2</v>
      </c>
      <c r="T68" s="16">
        <f>+'10.ค่าใช้จ่าย(แยกกลุ่ม)'!AG9</f>
        <v>-0.26675129174998025</v>
      </c>
      <c r="U68" s="16">
        <f>+'10.ค่าใช้จ่าย(แยกกลุ่ม)'!AH9</f>
        <v>5.7268338548172773E-2</v>
      </c>
      <c r="V68" s="16">
        <f>+'10.ค่าใช้จ่าย(แยกกลุ่ม)'!AI9</f>
        <v>-0.14544260401432182</v>
      </c>
      <c r="W68" s="16">
        <f>+'10.ค่าใช้จ่าย(แยกกลุ่ม)'!AJ9</f>
        <v>0.53320136238094828</v>
      </c>
      <c r="X68" s="16">
        <f>+'10.ค่าใช้จ่าย(แยกกลุ่ม)'!AK9</f>
        <v>-0.98070107049850119</v>
      </c>
    </row>
    <row r="69" spans="1:24">
      <c r="A69" s="299" t="str">
        <f>+'10.ค่าใช้จ่าย(แยกกลุ่ม)'!B18</f>
        <v>ศรีเชียงใหม่,รพช.</v>
      </c>
      <c r="B69" s="299">
        <f>+'10.ค่าใช้จ่าย(แยกกลุ่ม)'!C18</f>
        <v>11683.249163846553</v>
      </c>
      <c r="C69" s="299">
        <f>+'10.ค่าใช้จ่าย(แยกกลุ่ม)'!D18</f>
        <v>56.790330503721712</v>
      </c>
      <c r="D69" s="299">
        <f>+'10.ค่าใช้จ่าย(แยกกลุ่ม)'!E18</f>
        <v>1326.0968165303984</v>
      </c>
      <c r="E69" s="299">
        <f>+'10.ค่าใช้จ่าย(แยกกลุ่ม)'!F18</f>
        <v>573.66477742189318</v>
      </c>
      <c r="F69" s="299">
        <f>+'10.ค่าใช้จ่าย(แยกกลุ่ม)'!G18</f>
        <v>735.85112130472055</v>
      </c>
      <c r="G69" s="299">
        <f>+'10.ค่าใช้จ่าย(แยกกลุ่ม)'!H18</f>
        <v>529.55096655199191</v>
      </c>
      <c r="H69" s="299">
        <f>+'10.ค่าใช้จ่าย(แยกกลุ่ม)'!I18</f>
        <v>839.52293184008715</v>
      </c>
      <c r="I69" s="299">
        <f>+'10.ค่าใช้จ่าย(แยกกลุ่ม)'!J18</f>
        <v>351.57361756682127</v>
      </c>
      <c r="J69" s="299">
        <f>+'10.ค่าใช้จ่าย(แยกกลุ่ม)'!K18</f>
        <v>335.06251657324384</v>
      </c>
      <c r="K69" s="299">
        <f>+'10.ค่าใช้จ่าย(แยกกลุ่ม)'!L18</f>
        <v>18.937488305723928</v>
      </c>
      <c r="L69" s="299">
        <f>+'10.ค่าใช้จ่าย(แยกกลุ่ม)'!M18</f>
        <v>13.661109983075672</v>
      </c>
      <c r="M69" s="16" t="str">
        <f>+'10.ค่าใช้จ่าย(แยกกลุ่ม)'!Z18</f>
        <v>ศรีเชียงใหม่,รพช.</v>
      </c>
      <c r="N69" s="16">
        <f>+'10.ค่าใช้จ่าย(แยกกลุ่ม)'!AA18</f>
        <v>9.9133008804939707E-2</v>
      </c>
      <c r="O69" s="16">
        <f>+'10.ค่าใช้จ่าย(แยกกลุ่ม)'!AB18</f>
        <v>-0.29298203039903464</v>
      </c>
      <c r="P69" s="16">
        <f>+'10.ค่าใช้จ่าย(แยกกลุ่ม)'!AC18</f>
        <v>-8.831324903678997E-2</v>
      </c>
      <c r="Q69" s="16">
        <f>+'10.ค่าใช้จ่าย(แยกกลุ่ม)'!AD18</f>
        <v>-0.14448004768721767</v>
      </c>
      <c r="R69" s="16">
        <f>+'10.ค่าใช้จ่าย(แยกกลุ่ม)'!AE18</f>
        <v>3.6266857289945047E-2</v>
      </c>
      <c r="S69" s="16">
        <f>+'10.ค่าใช้จ่าย(แยกกลุ่ม)'!AF18</f>
        <v>-0.2376069141104318</v>
      </c>
      <c r="T69" s="16">
        <f>+'10.ค่าใช้จ่าย(แยกกลุ่ม)'!AG18</f>
        <v>0.45953923300366434</v>
      </c>
      <c r="U69" s="16">
        <f>+'10.ค่าใช้จ่าย(แยกกลุ่ม)'!AH18</f>
        <v>0.83226108518055819</v>
      </c>
      <c r="V69" s="16">
        <f>+'10.ค่าใช้จ่าย(แยกกลุ่ม)'!AI18</f>
        <v>-0.14100561252066429</v>
      </c>
      <c r="W69" s="16">
        <f>+'10.ค่าใช้จ่าย(แยกกลุ่ม)'!AJ18</f>
        <v>-0.787683399802099</v>
      </c>
      <c r="X69" s="16">
        <f>+'10.ค่าใช้จ่าย(แยกกลุ่ม)'!AK18</f>
        <v>-0.95112364881454359</v>
      </c>
    </row>
    <row r="70" spans="1:24">
      <c r="A70" s="299" t="str">
        <f>+'10.ค่าใช้จ่าย(แยกกลุ่ม)'!B21</f>
        <v>สระใคร,รพช.</v>
      </c>
      <c r="B70" s="299">
        <f>+'10.ค่าใช้จ่าย(แยกกลุ่ม)'!C21</f>
        <v>9359.0121313899053</v>
      </c>
      <c r="C70" s="299">
        <f>+'10.ค่าใช้จ่าย(แยกกลุ่ม)'!D21</f>
        <v>88.741348420480364</v>
      </c>
      <c r="D70" s="299">
        <f>+'10.ค่าใช้จ่าย(แยกกลุ่ม)'!E21</f>
        <v>1132.2187896867608</v>
      </c>
      <c r="E70" s="299">
        <f>+'10.ค่าใช้จ่าย(แยกกลุ่ม)'!F21</f>
        <v>665.38524871981667</v>
      </c>
      <c r="F70" s="299">
        <f>+'10.ค่าใช้จ่าย(แยกกลุ่ม)'!G21</f>
        <v>716.76494344200125</v>
      </c>
      <c r="G70" s="299">
        <f>+'10.ค่าใช้จ่าย(แยกกลุ่ม)'!H21</f>
        <v>656.42911474483367</v>
      </c>
      <c r="H70" s="299">
        <f>+'10.ค่าใช้จ่าย(แยกกลุ่ม)'!I21</f>
        <v>347.85629766440388</v>
      </c>
      <c r="I70" s="299">
        <f>+'10.ค่าใช้จ่าย(แยกกลุ่ม)'!J21</f>
        <v>181.7830113266418</v>
      </c>
      <c r="J70" s="299">
        <f>+'10.ค่าใช้จ่าย(แยกกลุ่ม)'!K21</f>
        <v>312.42264372113812</v>
      </c>
      <c r="K70" s="299">
        <f>+'10.ค่าใช้จ่าย(แยกกลุ่ม)'!L21</f>
        <v>8.6763128998222889</v>
      </c>
      <c r="L70" s="299">
        <f>+'10.ค่าใช้จ่าย(แยกกลุ่ม)'!M21</f>
        <v>0.4136555763994989</v>
      </c>
      <c r="M70" s="16" t="str">
        <f>+'10.ค่าใช้จ่าย(แยกกลุ่ม)'!Z21</f>
        <v>สระใคร,รพช.</v>
      </c>
      <c r="N70" s="16">
        <f>+'10.ค่าใช้จ่าย(แยกกลุ่ม)'!AA21</f>
        <v>-0.11952582546568509</v>
      </c>
      <c r="O70" s="16">
        <f>+'10.ค่าใช้จ่าย(แยกกลุ่ม)'!AB21</f>
        <v>0.10479596479524146</v>
      </c>
      <c r="P70" s="16">
        <f>+'10.ค่าใช้จ่าย(แยกกลุ่ม)'!AC21</f>
        <v>-0.22160368920140683</v>
      </c>
      <c r="Q70" s="16">
        <f>+'10.ค่าใช้จ่าย(แยกกลุ่ม)'!AD21</f>
        <v>-7.6951232518155431E-3</v>
      </c>
      <c r="R70" s="16">
        <f>+'10.ค่าใช้จ่าย(แยกกลุ่ม)'!AE21</f>
        <v>9.3886301882339426E-3</v>
      </c>
      <c r="S70" s="16">
        <f>+'10.ค่าใช้จ่าย(แยกกลุ่ม)'!AF21</f>
        <v>-5.4940789332058031E-2</v>
      </c>
      <c r="T70" s="16">
        <f>+'10.ค่าใช้จ่าย(แยกกลุ่ม)'!AG21</f>
        <v>-0.39523996947196283</v>
      </c>
      <c r="U70" s="16">
        <f>+'10.ค่าใช้จ่าย(แยกกลุ่ม)'!AH21</f>
        <v>-5.2619647896539716E-2</v>
      </c>
      <c r="V70" s="16">
        <f>+'10.ค่าใช้จ่าย(แยกกลุ่ม)'!AI21</f>
        <v>-0.19904709060689904</v>
      </c>
      <c r="W70" s="16">
        <f>+'10.ค่าใช้จ่าย(แยกกลุ่ม)'!AJ21</f>
        <v>-0.90272599896013295</v>
      </c>
      <c r="X70" s="16">
        <f>+'10.ค่าใช้จ่าย(แยกกลุ่ม)'!AK21</f>
        <v>-0.99852003422511271</v>
      </c>
    </row>
    <row r="71" spans="1:24">
      <c r="A71" s="299" t="str">
        <f>+'10.ค่าใช้จ่าย(แยกกลุ่ม)'!B23</f>
        <v>เฝ้าไร่,รพช.</v>
      </c>
      <c r="B71" s="299">
        <f>+'10.ค่าใช้จ่าย(แยกกลุ่ม)'!C23</f>
        <v>8869.8383408137433</v>
      </c>
      <c r="C71" s="299">
        <f>+'10.ค่าใช้จ่าย(แยกกลุ่ม)'!D23</f>
        <v>48.985859169835457</v>
      </c>
      <c r="D71" s="299">
        <f>+'10.ค่าใช้จ่าย(แยกกลุ่ม)'!E23</f>
        <v>1816.9195393053999</v>
      </c>
      <c r="E71" s="299">
        <f>+'10.ค่าใช้จ่าย(แยกกลุ่ม)'!F23</f>
        <v>886.65024914155754</v>
      </c>
      <c r="F71" s="299">
        <f>+'10.ค่าใช้จ่าย(แยกกลุ่ม)'!G23</f>
        <v>627.27501799475738</v>
      </c>
      <c r="G71" s="299">
        <f>+'10.ค่าใช้จ่าย(แยกกลุ่ม)'!H23</f>
        <v>816.44689613843786</v>
      </c>
      <c r="H71" s="299">
        <f>+'10.ค่าใช้จ่าย(แยกกลุ่ม)'!I23</f>
        <v>750.96036711705983</v>
      </c>
      <c r="I71" s="299">
        <f>+'10.ค่าใช้จ่าย(แยกกลุ่ม)'!J23</f>
        <v>299.85492552163186</v>
      </c>
      <c r="J71" s="299">
        <f>+'10.ค่าใช้จ่าย(แยกกลุ่ม)'!K23</f>
        <v>357.19488430295348</v>
      </c>
      <c r="K71" s="299">
        <f>+'10.ค่าใช้จ่าย(แยกกลุ่ม)'!L23</f>
        <v>20.306485891582007</v>
      </c>
      <c r="L71" s="299">
        <f>+'10.ค่าใช้จ่าย(แยกกลุ่ม)'!M23</f>
        <v>59.909793325589625</v>
      </c>
      <c r="M71" s="16" t="str">
        <f>+'10.ค่าใช้จ่าย(แยกกลุ่ม)'!Z23</f>
        <v>เฝ้าไร่,รพช.</v>
      </c>
      <c r="N71" s="16">
        <f>+'10.ค่าใช้จ่าย(แยกกลุ่ม)'!AA23</f>
        <v>-0.16554616216519574</v>
      </c>
      <c r="O71" s="16">
        <f>+'10.ค่าใช้จ่าย(แยกกลุ่ม)'!AB23</f>
        <v>-0.3901447238954493</v>
      </c>
      <c r="P71" s="16">
        <f>+'10.ค่าใช้จ่าย(แยกกลุ่ม)'!AC23</f>
        <v>0.24912559241706084</v>
      </c>
      <c r="Q71" s="16">
        <f>+'10.ค่าใช้จ่าย(แยกกลุ่ม)'!AD23</f>
        <v>0.32228264435667081</v>
      </c>
      <c r="R71" s="16">
        <f>+'10.ค่าใช้จ่าย(แยกกลุ่ม)'!AE23</f>
        <v>-0.11663610649749648</v>
      </c>
      <c r="S71" s="16">
        <f>+'10.ค่าใช้จ่าย(แยกกลุ่ม)'!AF23</f>
        <v>0.17543637520833466</v>
      </c>
      <c r="T71" s="16">
        <f>+'10.ค่าใช้จ่าย(แยกกลุ่ม)'!AG23</f>
        <v>0.30557019548688297</v>
      </c>
      <c r="U71" s="16">
        <f>+'10.ค่าใช้จ่าย(แยกกลุ่ม)'!AH23</f>
        <v>0.56272394679494819</v>
      </c>
      <c r="V71" s="16">
        <f>+'10.ค่าใช้จ่าย(แยกกลุ่ม)'!AI23</f>
        <v>-8.426521715837533E-2</v>
      </c>
      <c r="W71" s="16">
        <f>+'10.ค่าใช้จ่าย(แยกกลุ่ม)'!AJ23</f>
        <v>-0.77233495926890183</v>
      </c>
      <c r="X71" s="16">
        <f>+'10.ค่าใช้จ่าย(แยกกลุ่ม)'!AK23</f>
        <v>-0.78565635576777748</v>
      </c>
    </row>
    <row r="72" spans="1:24">
      <c r="A72" s="299" t="str">
        <f>+'10.ค่าใช้จ่าย(แยกกลุ่ม)'!B24</f>
        <v>รัตนวาปี,รพช.</v>
      </c>
      <c r="B72" s="299">
        <f>+'10.ค่าใช้จ่าย(แยกกลุ่ม)'!C24</f>
        <v>9296.7753614457833</v>
      </c>
      <c r="C72" s="299">
        <f>+'10.ค่าใช้จ่าย(แยกกลุ่ม)'!D24</f>
        <v>171.69542999584547</v>
      </c>
      <c r="D72" s="299">
        <f>+'10.ค่าใช้จ่าย(แยกกลุ่ม)'!E24</f>
        <v>2029.2262152056501</v>
      </c>
      <c r="E72" s="299">
        <f>+'10.ค่าใช้จ่าย(แยกกลุ่ม)'!F24</f>
        <v>845.37325301204817</v>
      </c>
      <c r="F72" s="299">
        <f>+'10.ค่าใช้จ่าย(แยกกลุ่ม)'!G24</f>
        <v>769.42352513502283</v>
      </c>
      <c r="G72" s="299">
        <f>+'10.ค่าใช้จ่าย(แยกกลุ่ม)'!H24</f>
        <v>580.15563772330711</v>
      </c>
      <c r="H72" s="299">
        <f>+'10.ค่าใช้จ่าย(แยกกลุ่ม)'!I24</f>
        <v>652.4004777731617</v>
      </c>
      <c r="I72" s="299">
        <f>+'10.ค่าใช้จ่าย(แยกกลุ่ม)'!J24</f>
        <v>247.73265475695888</v>
      </c>
      <c r="J72" s="299">
        <f>+'10.ค่าใช้จ่าย(แยกกลุ่ม)'!K24</f>
        <v>399.88958869962607</v>
      </c>
      <c r="K72" s="299">
        <f>+'10.ค่าใช้จ่าย(แยกกลุ่ม)'!L24</f>
        <v>200.54221022019109</v>
      </c>
      <c r="L72" s="299">
        <f>+'10.ค่าใช้จ่าย(แยกกลุ่ม)'!M24</f>
        <v>52.80556709597009</v>
      </c>
      <c r="M72" s="16" t="str">
        <f>+'10.ค่าใช้จ่าย(แยกกลุ่ม)'!Z24</f>
        <v>รัตนวาปี,รพช.</v>
      </c>
      <c r="N72" s="16">
        <f>+'10.ค่าใช้จ่าย(แยกกลุ่ม)'!AA24</f>
        <v>-0.12538091656642658</v>
      </c>
      <c r="O72" s="16">
        <f>+'10.ค่าใช้จ่าย(แยกกลุ่ม)'!AB24</f>
        <v>1.1375426631382615</v>
      </c>
      <c r="P72" s="16">
        <f>+'10.ค่าใช้จ่าย(แยกกลุ่ม)'!AC24</f>
        <v>0.39508566195837957</v>
      </c>
      <c r="Q72" s="16">
        <f>+'10.ค่าใช้จ่าย(แยกกลุ่ม)'!AD24</f>
        <v>0.26072527644742904</v>
      </c>
      <c r="R72" s="16">
        <f>+'10.ค่าใช้จ่าย(แยกกลุ่ม)'!AE24</f>
        <v>8.3545401008423004E-2</v>
      </c>
      <c r="S72" s="16">
        <f>+'10.ค่าใช้จ่าย(แยกกลุ่ม)'!AF24</f>
        <v>-0.16475150669623725</v>
      </c>
      <c r="T72" s="16">
        <f>+'10.ค่าใช้จ่าย(แยกกลุ่ม)'!AG24</f>
        <v>0.13422046834766033</v>
      </c>
      <c r="U72" s="16">
        <f>+'10.ค่าใช้จ่าย(แยกกลุ่ม)'!AH24</f>
        <v>0.29108351753206918</v>
      </c>
      <c r="V72" s="16">
        <f>+'10.ค่าใช้จ่าย(แยกกลุ่ม)'!AI24</f>
        <v>2.5190510169495188E-2</v>
      </c>
      <c r="W72" s="16">
        <f>+'10.ค่าใช้จ่าย(แยกกลุ่ม)'!AJ24</f>
        <v>1.2483678713218915</v>
      </c>
      <c r="X72" s="16">
        <f>+'10.ค่าใช้จ่าย(แยกกลุ่ม)'!AK24</f>
        <v>-0.81107366494177469</v>
      </c>
    </row>
    <row r="73" spans="1:24">
      <c r="A73" s="299" t="str">
        <f>+'10.ค่าใช้จ่าย(แยกกลุ่ม)'!B52</f>
        <v>สังคม,รพช.</v>
      </c>
      <c r="B73" s="299">
        <f>+'10.ค่าใช้จ่าย(แยกกลุ่ม)'!C52</f>
        <v>10437.23923153863</v>
      </c>
      <c r="C73" s="299">
        <f>+'10.ค่าใช้จ่าย(แยกกลุ่ม)'!D52</f>
        <v>59.739368641896995</v>
      </c>
      <c r="D73" s="299">
        <f>+'10.ค่าใช้จ่าย(แยกกลุ่ม)'!E52</f>
        <v>1349.9439403771557</v>
      </c>
      <c r="E73" s="299">
        <f>+'10.ค่าใช้จ่าย(แยกกลุ่ม)'!F52</f>
        <v>616.97513161425661</v>
      </c>
      <c r="F73" s="299">
        <f>+'10.ค่าใช้จ่าย(แยกกลุ่ม)'!G52</f>
        <v>860.84496108901942</v>
      </c>
      <c r="G73" s="299">
        <f>+'10.ค่าใช้จ่าย(แยกกลุ่ม)'!H52</f>
        <v>724.8333014564173</v>
      </c>
      <c r="H73" s="299">
        <f>+'10.ค่าใช้จ่าย(แยกกลุ่ม)'!I52</f>
        <v>390.03887975409236</v>
      </c>
      <c r="I73" s="299">
        <f>+'10.ค่าใช้จ่าย(แยกกลุ่ม)'!J52</f>
        <v>80.333634212388077</v>
      </c>
      <c r="J73" s="299">
        <f>+'10.ค่าใช้จ่าย(แยกกลุ่ม)'!K52</f>
        <v>493.18304847405517</v>
      </c>
      <c r="K73" s="299">
        <f>+'10.ค่าใช้จ่าย(แยกกลุ่ม)'!L52</f>
        <v>1.141714034788124E-2</v>
      </c>
      <c r="L73" s="299">
        <f>+'10.ค่าใช้จ่าย(แยกกลุ่ม)'!M52</f>
        <v>908.08824473664947</v>
      </c>
      <c r="M73" s="16" t="str">
        <f>+'10.ค่าใช้จ่าย(แยกกลุ่ม)'!Z52</f>
        <v>สังคม,รพช.</v>
      </c>
      <c r="N73" s="16">
        <f>+'10.ค่าใช้จ่าย(แยกกลุ่ม)'!AA52</f>
        <v>1.4244709863146972E-2</v>
      </c>
      <c r="O73" s="16">
        <f>+'10.ค่าใช้จ่าย(แยกกลุ่ม)'!AB52</f>
        <v>-0.25996019273508347</v>
      </c>
      <c r="P73" s="16">
        <f>+'10.ค่าใช้จ่าย(แยกกลุ่ม)'!AC52</f>
        <v>-0.12220961794156471</v>
      </c>
      <c r="Q73" s="16">
        <f>+'10.ค่าใช้จ่าย(แยกกลุ่ม)'!AD52</f>
        <v>-0.10088324519374087</v>
      </c>
      <c r="R73" s="16">
        <f>+'10.ค่าใช้จ่าย(แยกกลุ่ม)'!AE52</f>
        <v>0.11138641645600997</v>
      </c>
      <c r="S73" s="16">
        <f>+'10.ค่าใช้จ่าย(แยกกลุ่ม)'!AF52</f>
        <v>-0.24591875293119034</v>
      </c>
      <c r="T73" s="16">
        <f>+'10.ค่าใช้จ่าย(แยกกลุ่ม)'!AG52</f>
        <v>-0.58674569281474453</v>
      </c>
      <c r="U73" s="16">
        <f>+'10.ค่าใช้จ่าย(แยกกลุ่ม)'!AH52</f>
        <v>-0.56833650374882372</v>
      </c>
      <c r="V73" s="16">
        <f>+'10.ค่าใช้จ่าย(แยกกลุ่ม)'!AI52</f>
        <v>0.15624767188196892</v>
      </c>
      <c r="W73" s="16">
        <f>+'10.ค่าใช้จ่าย(แยกกลุ่ม)'!AJ52</f>
        <v>-0.99981390453801633</v>
      </c>
      <c r="X73" s="16">
        <f>+'10.ค่าใช้จ่าย(แยกกลุ่ม)'!AK52</f>
        <v>0.93816634723710468</v>
      </c>
    </row>
    <row r="74" spans="1:24">
      <c r="A74" s="299" t="str">
        <f>+'10.ค่าใช้จ่าย(แยกกลุ่ม)'!B123</f>
        <v>โพนพิสัย,รพช.</v>
      </c>
      <c r="B74" s="299">
        <f>+'10.ค่าใช้จ่าย(แยกกลุ่ม)'!C123</f>
        <v>8780.8061255445991</v>
      </c>
      <c r="C74" s="299">
        <f>+'10.ค่าใช้จ่าย(แยกกลุ่ม)'!D123</f>
        <v>96.820880688529016</v>
      </c>
      <c r="D74" s="299">
        <f>+'10.ค่าใช้จ่าย(แยกกลุ่ม)'!E123</f>
        <v>1863.6030916644543</v>
      </c>
      <c r="E74" s="299">
        <f>+'10.ค่าใช้จ่าย(แยกกลุ่ม)'!F123</f>
        <v>558.43699738501709</v>
      </c>
      <c r="F74" s="299">
        <f>+'10.ค่าใช้จ่าย(แยกกลุ่ม)'!G123</f>
        <v>615.49104663945684</v>
      </c>
      <c r="G74" s="299">
        <f>+'10.ค่าใช้จ่าย(แยกกลุ่ม)'!H123</f>
        <v>545.08630384738706</v>
      </c>
      <c r="H74" s="299">
        <f>+'10.ค่าใช้จ่าย(แยกกลุ่ม)'!I123</f>
        <v>497.50199682024413</v>
      </c>
      <c r="I74" s="299">
        <f>+'10.ค่าใช้จ่าย(แยกกลุ่ม)'!J123</f>
        <v>560.33302750456437</v>
      </c>
      <c r="J74" s="299">
        <f>+'10.ค่าใช้จ่าย(แยกกลุ่ม)'!K123</f>
        <v>445.64179678029041</v>
      </c>
      <c r="K74" s="299">
        <f>+'10.ค่าใช้จ่าย(แยกกลุ่ม)'!L123</f>
        <v>92.591205141616527</v>
      </c>
      <c r="L74" s="299">
        <f>+'10.ค่าใช้จ่าย(แยกกลุ่ม)'!M123</f>
        <v>2.8098788268166204</v>
      </c>
      <c r="M74" s="16" t="str">
        <f>+'10.ค่าใช้จ่าย(แยกกลุ่ม)'!Z123</f>
        <v>โพนพิสัย,รพช.</v>
      </c>
      <c r="N74" s="16">
        <f>+'10.ค่าใช้จ่าย(แยกกลุ่ม)'!AA123</f>
        <v>0.18891565504401014</v>
      </c>
      <c r="O74" s="16">
        <f>+'10.ค่าใช้จ่าย(แยกกลุ่ม)'!AB123</f>
        <v>0.57648364729519341</v>
      </c>
      <c r="P74" s="16">
        <f>+'10.ค่าใช้จ่าย(แยกกลุ่ม)'!AC123</f>
        <v>9.5067993209722493E-2</v>
      </c>
      <c r="Q74" s="16">
        <f>+'10.ค่าใช้จ่าย(แยกกลุ่ม)'!AD123</f>
        <v>-0.29737709290763104</v>
      </c>
      <c r="R74" s="16">
        <f>+'10.ค่าใช้จ่าย(แยกกลุ่ม)'!AE123</f>
        <v>-4.2104416964549495E-2</v>
      </c>
      <c r="S74" s="16">
        <f>+'10.ค่าใช้จ่าย(แยกกลุ่ม)'!AF123</f>
        <v>-4.5737896248312315E-2</v>
      </c>
      <c r="T74" s="16">
        <f>+'10.ค่าใช้จ่าย(แยกกลุ่ม)'!AG123</f>
        <v>-0.30467828622081822</v>
      </c>
      <c r="U74" s="16">
        <f>+'10.ค่าใช้จ่าย(แยกกลุ่ม)'!AH123</f>
        <v>-1.7582869321183196E-2</v>
      </c>
      <c r="V74" s="16">
        <f>+'10.ค่าใช้จ่าย(แยกกลุ่ม)'!AI123</f>
        <v>0.19648770779090133</v>
      </c>
      <c r="W74" s="16">
        <f>+'10.ค่าใช้จ่าย(แยกกลุ่ม)'!AJ123</f>
        <v>1.2166327808197341</v>
      </c>
      <c r="X74" s="16">
        <f>+'10.ค่าใช้จ่าย(แยกกลุ่ม)'!AK123</f>
        <v>-0.98683726866337662</v>
      </c>
    </row>
    <row r="75" spans="1:24">
      <c r="A75" s="299" t="str">
        <f>+'10.ค่าใช้จ่าย(แยกกลุ่ม)'!B134</f>
        <v>สมเด็จพระยุพราชท่าบ่อ,รพท.</v>
      </c>
      <c r="B75" s="299">
        <f>+'10.ค่าใช้จ่าย(แยกกลุ่ม)'!C134</f>
        <v>7776.7357969626219</v>
      </c>
      <c r="C75" s="299">
        <f>+'10.ค่าใช้จ่าย(แยกกลุ่ม)'!D134</f>
        <v>42.323797362207088</v>
      </c>
      <c r="D75" s="299">
        <f>+'10.ค่าใช้จ่าย(แยกกลุ่ม)'!E134</f>
        <v>2309.0225342463741</v>
      </c>
      <c r="E75" s="299">
        <f>+'10.ค่าใช้จ่าย(แยกกลุ่ม)'!F134</f>
        <v>1897.2504196849195</v>
      </c>
      <c r="F75" s="299">
        <f>+'10.ค่าใช้จ่าย(แยกกลุ่ม)'!G134</f>
        <v>493.72614196469306</v>
      </c>
      <c r="G75" s="299">
        <f>+'10.ค่าใช้จ่าย(แยกกลุ่ม)'!H134</f>
        <v>473.1876068270571</v>
      </c>
      <c r="H75" s="299">
        <f>+'10.ค่าใช้จ่าย(แยกกลุ่ม)'!I134</f>
        <v>625.95435835207081</v>
      </c>
      <c r="I75" s="299">
        <f>+'10.ค่าใช้จ่าย(แยกกลุ่ม)'!J134</f>
        <v>461.7240328789747</v>
      </c>
      <c r="J75" s="299">
        <f>+'10.ค่าใช้จ่าย(แยกกลุ่ม)'!K134</f>
        <v>352.57183808858571</v>
      </c>
      <c r="K75" s="299">
        <f>+'10.ค่าใช้จ่าย(แยกกลุ่ม)'!L134</f>
        <v>1.5993700281410113</v>
      </c>
      <c r="L75" s="299">
        <f>+'10.ค่าใช้จ่าย(แยกกลุ่ม)'!M134</f>
        <v>4.7847701501907043</v>
      </c>
      <c r="M75" s="16" t="str">
        <f>+'10.ค่าใช้จ่าย(แยกกลุ่ม)'!Z134</f>
        <v>สมเด็จพระยุพราชท่าบ่อ,รพท.</v>
      </c>
      <c r="N75" s="16">
        <f>+'10.ค่าใช้จ่าย(แยกกลุ่ม)'!AA134</f>
        <v>9.3773182482247211E-2</v>
      </c>
      <c r="O75" s="16">
        <f>+'10.ค่าใช้จ่าย(แยกกลุ่ม)'!AB134</f>
        <v>-0.35482935860925474</v>
      </c>
      <c r="P75" s="16">
        <f>+'10.ค่าใช้จ่าย(แยกกลุ่ม)'!AC134</f>
        <v>-4.457766818013939E-2</v>
      </c>
      <c r="Q75" s="16">
        <f>+'10.ค่าใช้จ่าย(แยกกลุ่ม)'!AD134</f>
        <v>0.28718560097327273</v>
      </c>
      <c r="R75" s="16">
        <f>+'10.ค่าใช้จ่าย(แยกกลุ่ม)'!AE134</f>
        <v>-0.1065543438372087</v>
      </c>
      <c r="S75" s="16">
        <f>+'10.ค่าใช้จ่าย(แยกกลุ่ม)'!AF134</f>
        <v>-5.5837830218752764E-2</v>
      </c>
      <c r="T75" s="16">
        <f>+'10.ค่าใช้จ่าย(แยกกลุ่ม)'!AG134</f>
        <v>-0.43131329918584599</v>
      </c>
      <c r="U75" s="16">
        <f>+'10.ค่าใช้จ่าย(แยกกลุ่ม)'!AH134</f>
        <v>-0.18378421926809907</v>
      </c>
      <c r="V75" s="16">
        <f>+'10.ค่าใช้จ่าย(แยกกลุ่ม)'!AI134</f>
        <v>-9.4000373015423161E-2</v>
      </c>
      <c r="W75" s="16">
        <f>+'10.ค่าใช้จ่าย(แยกกลุ่ม)'!AJ134</f>
        <v>-0.94487271782883697</v>
      </c>
      <c r="X75" s="16">
        <f>+'10.ค่าใช้จ่าย(แยกกลุ่ม)'!AK134</f>
        <v>-0.97195312357125363</v>
      </c>
    </row>
    <row r="76" spans="1:24">
      <c r="A76" s="299" t="str">
        <f>+'10.ค่าใช้จ่าย(แยกกลุ่ม)'!B143</f>
        <v>หนองคาย,รพท.</v>
      </c>
      <c r="B76" s="299">
        <f>+'10.ค่าใช้จ่าย(แยกกลุ่ม)'!C143</f>
        <v>6593.5751085224138</v>
      </c>
      <c r="C76" s="299">
        <f>+'10.ค่าใช้จ่าย(แยกกลุ่ม)'!D143</f>
        <v>118.66956033699161</v>
      </c>
      <c r="D76" s="299">
        <f>+'10.ค่าใช้จ่าย(แยกกลุ่ม)'!E143</f>
        <v>2809.3419173932912</v>
      </c>
      <c r="E76" s="299">
        <f>+'10.ค่าใช้จ่าย(แยกกลุ่ม)'!F143</f>
        <v>1635.5349230922527</v>
      </c>
      <c r="F76" s="299">
        <f>+'10.ค่าใช้จ่าย(แยกกลุ่ม)'!G143</f>
        <v>138.14105872450443</v>
      </c>
      <c r="G76" s="299">
        <f>+'10.ค่าใช้จ่าย(แยกกลุ่ม)'!H143</f>
        <v>352.27226656555484</v>
      </c>
      <c r="H76" s="299">
        <f>+'10.ค่าใช้จ่าย(แยกกลุ่ม)'!I143</f>
        <v>588.14533905403789</v>
      </c>
      <c r="I76" s="299">
        <f>+'10.ค่าใช้จ่าย(แยกกลุ่ม)'!J143</f>
        <v>447.71369385409082</v>
      </c>
      <c r="J76" s="299">
        <f>+'10.ค่าใช้จ่าย(แยกกลุ่ม)'!K143</f>
        <v>289.71110927574716</v>
      </c>
      <c r="K76" s="299">
        <f>+'10.ค่าใช้จ่าย(แยกกลุ่ม)'!L143</f>
        <v>259.57788880165697</v>
      </c>
      <c r="L76" s="299">
        <f>+'10.ค่าใช้จ่าย(แยกกลุ่ม)'!M143</f>
        <v>475.74997419801514</v>
      </c>
      <c r="M76" s="16" t="str">
        <f>+'10.ค่าใช้จ่าย(แยกกลุ่ม)'!Z143</f>
        <v>หนองคาย,รพท.</v>
      </c>
      <c r="N76" s="16">
        <f>+'10.ค่าใช้จ่าย(แยกกลุ่ม)'!AA143</f>
        <v>-8.219891500053475E-2</v>
      </c>
      <c r="O76" s="16">
        <f>+'10.ค่าใช้จ่าย(แยกกลุ่ม)'!AB143</f>
        <v>0.60004539355207964</v>
      </c>
      <c r="P76" s="16">
        <f>+'10.ค่าใช้จ่าย(แยกกลุ่ม)'!AC143</f>
        <v>0.24156331790093932</v>
      </c>
      <c r="Q76" s="16">
        <f>+'10.ค่าใช้จ่าย(แยกกลุ่ม)'!AD143</f>
        <v>0.10813393867335856</v>
      </c>
      <c r="R76" s="16">
        <f>+'10.ค่าใช้จ่าย(แยกกลุ่ม)'!AE143</f>
        <v>-0.37806803490364971</v>
      </c>
      <c r="S76" s="16">
        <f>+'10.ค่าใช้จ่าย(แยกกลุ่ม)'!AF143</f>
        <v>-0.25372913229898558</v>
      </c>
      <c r="T76" s="16">
        <f>+'10.ค่าใช้จ่าย(แยกกลุ่ม)'!AG143</f>
        <v>0.40757407310952037</v>
      </c>
      <c r="U76" s="16">
        <f>+'10.ค่าใช้จ่าย(แยกกลุ่ม)'!AH143</f>
        <v>-0.3774282820496272</v>
      </c>
      <c r="V76" s="16">
        <f>+'10.ค่าใช้จ่าย(แยกกลุ่ม)'!AI143</f>
        <v>-0.14383016903987386</v>
      </c>
      <c r="W76" s="16">
        <f>+'10.ค่าใช้จ่าย(แยกกลุ่ม)'!AJ143</f>
        <v>0.4548602217361295</v>
      </c>
      <c r="X76" s="16">
        <f>+'10.ค่าใช้จ่าย(แยกกลุ่ม)'!AK143</f>
        <v>1.2269674959428067</v>
      </c>
    </row>
    <row r="78" spans="1:24">
      <c r="A78" s="390" t="s">
        <v>88</v>
      </c>
      <c r="B78" s="402" t="s">
        <v>248</v>
      </c>
      <c r="C78" s="403"/>
      <c r="D78" s="403"/>
      <c r="E78" s="403"/>
      <c r="F78" s="403"/>
      <c r="G78" s="403"/>
      <c r="H78" s="403"/>
      <c r="I78" s="403"/>
      <c r="J78" s="403"/>
      <c r="K78" s="403"/>
      <c r="L78" s="404"/>
      <c r="M78" s="390" t="s">
        <v>88</v>
      </c>
      <c r="N78" s="402" t="s">
        <v>731</v>
      </c>
      <c r="O78" s="403"/>
      <c r="P78" s="403"/>
      <c r="Q78" s="403"/>
      <c r="R78" s="403"/>
      <c r="S78" s="403"/>
      <c r="T78" s="403"/>
      <c r="U78" s="403"/>
      <c r="V78" s="403"/>
      <c r="W78" s="403"/>
      <c r="X78" s="404"/>
    </row>
    <row r="79" spans="1:24">
      <c r="A79" s="390"/>
      <c r="B79" s="38" t="s">
        <v>5</v>
      </c>
      <c r="C79" s="38" t="s">
        <v>8</v>
      </c>
      <c r="D79" s="38" t="s">
        <v>11</v>
      </c>
      <c r="E79" s="38" t="s">
        <v>17</v>
      </c>
      <c r="F79" s="38" t="s">
        <v>20</v>
      </c>
      <c r="G79" s="38" t="s">
        <v>23</v>
      </c>
      <c r="H79" s="38" t="s">
        <v>26</v>
      </c>
      <c r="I79" s="38" t="s">
        <v>29</v>
      </c>
      <c r="J79" s="38" t="s">
        <v>32</v>
      </c>
      <c r="K79" s="38" t="s">
        <v>35</v>
      </c>
      <c r="L79" s="38" t="s">
        <v>38</v>
      </c>
      <c r="M79" s="390"/>
      <c r="N79" s="38" t="s">
        <v>5</v>
      </c>
      <c r="O79" s="38" t="s">
        <v>8</v>
      </c>
      <c r="P79" s="38" t="s">
        <v>11</v>
      </c>
      <c r="Q79" s="38" t="s">
        <v>17</v>
      </c>
      <c r="R79" s="38" t="s">
        <v>20</v>
      </c>
      <c r="S79" s="38" t="s">
        <v>23</v>
      </c>
      <c r="T79" s="38" t="s">
        <v>26</v>
      </c>
      <c r="U79" s="38" t="s">
        <v>29</v>
      </c>
      <c r="V79" s="38" t="s">
        <v>32</v>
      </c>
      <c r="W79" s="38" t="s">
        <v>35</v>
      </c>
      <c r="X79" s="38" t="s">
        <v>38</v>
      </c>
    </row>
    <row r="80" spans="1:24">
      <c r="A80" s="299" t="str">
        <f>+'10.ค่าใช้จ่าย(แยกกลุ่ม)'!B60</f>
        <v>นาวัง เฉลิมพระเกียรติ 80 พรรษา,รพช.</v>
      </c>
      <c r="B80" s="299">
        <f>+'10.ค่าใช้จ่าย(แยกกลุ่ม)'!C60</f>
        <v>11359.016071063636</v>
      </c>
      <c r="C80" s="299">
        <f>+'10.ค่าใช้จ่าย(แยกกลุ่ม)'!D60</f>
        <v>179.47458984743443</v>
      </c>
      <c r="D80" s="299">
        <f>+'10.ค่าใช้จ่าย(แยกกลุ่ม)'!E60</f>
        <v>1950.0261269001917</v>
      </c>
      <c r="E80" s="299">
        <f>+'10.ค่าใช้จ่าย(แยกกลุ่ม)'!F60</f>
        <v>840.87431739490989</v>
      </c>
      <c r="F80" s="299">
        <f>+'10.ค่าใช้จ่าย(แยกกลุ่ม)'!G60</f>
        <v>1353.7356525203577</v>
      </c>
      <c r="G80" s="299">
        <f>+'10.ค่าใช้จ่าย(แยกกลุ่ม)'!H60</f>
        <v>985.91852141694972</v>
      </c>
      <c r="H80" s="299">
        <f>+'10.ค่าใช้จ่าย(แยกกลุ่ม)'!I60</f>
        <v>602.11177357456131</v>
      </c>
      <c r="I80" s="299">
        <f>+'10.ค่าใช้จ่าย(แยกกลุ่ม)'!J60</f>
        <v>135.0143005643589</v>
      </c>
      <c r="J80" s="299">
        <f>+'10.ค่าใช้จ่าย(แยกกลุ่ม)'!K60</f>
        <v>592.95695264847825</v>
      </c>
      <c r="K80" s="299">
        <f>+'10.ค่าใช้จ่าย(แยกกลุ่ม)'!L60</f>
        <v>227.54445358187135</v>
      </c>
      <c r="L80" s="299">
        <f>+'10.ค่าใช้จ่าย(แยกกลุ่ม)'!M60</f>
        <v>184.92236134691566</v>
      </c>
      <c r="M80" s="16" t="str">
        <f>+'10.ค่าใช้จ่าย(แยกกลุ่ม)'!Z60</f>
        <v>นาวัง เฉลิมพระเกียรติ 80 พรรษา,รพช.</v>
      </c>
      <c r="N80" s="16">
        <f>+'10.ค่าใช้จ่าย(แยกกลุ่ม)'!AA60</f>
        <v>0.10381890304035814</v>
      </c>
      <c r="O80" s="16">
        <f>+'10.ค่าใช้จ่าย(แยกกลุ่ม)'!AB60</f>
        <v>1.2232966952800346</v>
      </c>
      <c r="P80" s="16">
        <f>+'10.ค่าใช้จ่าย(แยกกลุ่ม)'!AC60</f>
        <v>0.26798908292252543</v>
      </c>
      <c r="Q80" s="16">
        <f>+'10.ค่าใช้จ่าย(แยกกลุ่ม)'!AD60</f>
        <v>0.22540463742504852</v>
      </c>
      <c r="R80" s="16">
        <f>+'10.ค่าใช้จ่าย(แยกกลุ่ม)'!AE60</f>
        <v>0.74772866623977008</v>
      </c>
      <c r="S80" s="16">
        <f>+'10.ค่าใช้จ่าย(แยกกลุ่ม)'!AF60</f>
        <v>2.570158772297141E-2</v>
      </c>
      <c r="T80" s="16">
        <f>+'10.ค่าใช้จ่าย(แยกกลุ่ม)'!AG60</f>
        <v>-0.36205005000138057</v>
      </c>
      <c r="U80" s="16">
        <f>+'10.ค่าใช้จ่าย(แยกกลุ่ม)'!AH60</f>
        <v>-0.27451626461421841</v>
      </c>
      <c r="V80" s="16">
        <f>+'10.ค่าใช้จ่าย(แยกกลุ่ม)'!AI60</f>
        <v>0.39016354707920869</v>
      </c>
      <c r="W80" s="16">
        <f>+'10.ค่าใช้จ่าย(แยกกลุ่ม)'!AJ60</f>
        <v>2.7088963541546001</v>
      </c>
      <c r="X80" s="16">
        <f>+'10.ค่าใช้จ่าย(แยกกลุ่ม)'!AK60</f>
        <v>-0.60531336057747076</v>
      </c>
    </row>
    <row r="81" spans="1:24">
      <c r="A81" s="299" t="str">
        <f>+'10.ค่าใช้จ่าย(แยกกลุ่ม)'!B77</f>
        <v>โนนสัง,รพช.</v>
      </c>
      <c r="B81" s="299">
        <f>+'10.ค่าใช้จ่าย(แยกกลุ่ม)'!C77</f>
        <v>11587.342428351198</v>
      </c>
      <c r="C81" s="299">
        <f>+'10.ค่าใช้จ่าย(แยกกลุ่ม)'!D77</f>
        <v>98.431053799494535</v>
      </c>
      <c r="D81" s="299">
        <f>+'10.ค่าใช้จ่าย(แยกกลุ่ม)'!E77</f>
        <v>2514.8148985202456</v>
      </c>
      <c r="E81" s="299">
        <f>+'10.ค่าใช้จ่าย(แยกกลุ่ม)'!F77</f>
        <v>864.77170653291284</v>
      </c>
      <c r="F81" s="299">
        <f>+'10.ค่าใช้จ่าย(แยกกลุ่ม)'!G77</f>
        <v>793.61321175991134</v>
      </c>
      <c r="G81" s="299">
        <f>+'10.ค่าใช้จ่าย(แยกกลุ่ม)'!H77</f>
        <v>989.59556056279234</v>
      </c>
      <c r="H81" s="299">
        <f>+'10.ค่าใช้จ่าย(แยกกลุ่ม)'!I77</f>
        <v>940.82671906335679</v>
      </c>
      <c r="I81" s="299">
        <f>+'10.ค่าใช้จ่าย(แยกกลุ่ม)'!J77</f>
        <v>401.69743880466103</v>
      </c>
      <c r="J81" s="299">
        <f>+'10.ค่าใช้จ่าย(แยกกลุ่ม)'!K77</f>
        <v>614.76609795594595</v>
      </c>
      <c r="K81" s="299">
        <f>+'10.ค่าใช้จ่าย(แยกกลุ่ม)'!L77</f>
        <v>84.961226720021955</v>
      </c>
      <c r="L81" s="299">
        <f>+'10.ค่าใช้จ่าย(แยกกลุ่ม)'!M77</f>
        <v>132.0770799052631</v>
      </c>
      <c r="M81" s="16" t="str">
        <f>+'10.ค่าใช้จ่าย(แยกกลุ่ม)'!Z77</f>
        <v>โนนสัง,รพช.</v>
      </c>
      <c r="N81" s="16">
        <f>+'10.ค่าใช้จ่าย(แยกกลุ่ม)'!AA77</f>
        <v>7.7374930096086689E-2</v>
      </c>
      <c r="O81" s="16">
        <f>+'10.ค่าใช้จ่าย(แยกกลุ่ม)'!AB77</f>
        <v>0.24238873473224712</v>
      </c>
      <c r="P81" s="16">
        <f>+'10.ค่าใช้จ่าย(แยกกลุ่ม)'!AC77</f>
        <v>0.29725269844475605</v>
      </c>
      <c r="Q81" s="16">
        <f>+'10.ค่าใช้จ่าย(แยกกลุ่ม)'!AD77</f>
        <v>7.7742521231882716E-2</v>
      </c>
      <c r="R81" s="16">
        <f>+'10.ค่าใช้จ่าย(แยกกลุ่ม)'!AE77</f>
        <v>5.505613819377736E-2</v>
      </c>
      <c r="S81" s="16">
        <f>+'10.ค่าใช้จ่าย(แยกกลุ่ม)'!AF77</f>
        <v>7.3425701804119184E-2</v>
      </c>
      <c r="T81" s="16">
        <f>+'10.ค่าใช้จ่าย(แยกกลุ่ม)'!AG77</f>
        <v>0.23150268366011237</v>
      </c>
      <c r="U81" s="16">
        <f>+'10.ค่าใช้จ่าย(แยกกลุ่ม)'!AH77</f>
        <v>0.13910532064757758</v>
      </c>
      <c r="V81" s="16">
        <f>+'10.ค่าใช้จ่าย(แยกกลุ่ม)'!AI77</f>
        <v>0.30491283824879961</v>
      </c>
      <c r="W81" s="16">
        <f>+'10.ค่าใช้จ่าย(แยกกลุ่ม)'!AJ77</f>
        <v>0.12729399810422007</v>
      </c>
      <c r="X81" s="16">
        <f>+'10.ค่าใช้จ่าย(แยกกลุ่ม)'!AK77</f>
        <v>-0.81558471768140339</v>
      </c>
    </row>
    <row r="82" spans="1:24">
      <c r="A82" s="299" t="str">
        <f>+'10.ค่าใช้จ่าย(แยกกลุ่ม)'!B78</f>
        <v>สุวรรณคูหา,รพช.</v>
      </c>
      <c r="B82" s="299">
        <f>+'10.ค่าใช้จ่าย(แยกกลุ่ม)'!C78</f>
        <v>13267.699714313796</v>
      </c>
      <c r="C82" s="299">
        <f>+'10.ค่าใช้จ่าย(แยกกลุ่ม)'!D78</f>
        <v>90.970204699618932</v>
      </c>
      <c r="D82" s="299">
        <f>+'10.ค่าใช้จ่าย(แยกกลุ่ม)'!E78</f>
        <v>2572.1765378182763</v>
      </c>
      <c r="E82" s="299">
        <f>+'10.ค่าใช้จ่าย(แยกกลุ่ม)'!F78</f>
        <v>1072.1042810631391</v>
      </c>
      <c r="F82" s="299">
        <f>+'10.ค่าใช้จ่าย(แยกกลุ่ม)'!G78</f>
        <v>975.72871422131743</v>
      </c>
      <c r="G82" s="299">
        <f>+'10.ค่าใช้จ่าย(แยกกลุ่ม)'!H78</f>
        <v>1695.1947729667618</v>
      </c>
      <c r="H82" s="299">
        <f>+'10.ค่าใช้จ่าย(แยกกลุ่ม)'!I78</f>
        <v>936.52363183512227</v>
      </c>
      <c r="I82" s="299">
        <f>+'10.ค่าใช้จ่าย(แยกกลุ่ม)'!J78</f>
        <v>414.17993047155016</v>
      </c>
      <c r="J82" s="299">
        <f>+'10.ค่าใช้จ่าย(แยกกลุ่ม)'!K78</f>
        <v>479.89674718326006</v>
      </c>
      <c r="K82" s="299">
        <f>+'10.ค่าใช้จ่าย(แยกกลุ่ม)'!L78</f>
        <v>177.37679207028984</v>
      </c>
      <c r="L82" s="299">
        <f>+'10.ค่าใช้จ่าย(แยกกลุ่ม)'!M78</f>
        <v>274.46445904369563</v>
      </c>
      <c r="M82" s="16" t="str">
        <f>+'10.ค่าใช้จ่าย(แยกกลุ่ม)'!Z78</f>
        <v>สุวรรณคูหา,รพช.</v>
      </c>
      <c r="N82" s="16">
        <f>+'10.ค่าใช้จ่าย(แยกกลุ่ม)'!AA78</f>
        <v>0.2336122057867481</v>
      </c>
      <c r="O82" s="16">
        <f>+'10.ค่าใช้จ่าย(แยกกลุ่ม)'!AB78</f>
        <v>0.14821850577072121</v>
      </c>
      <c r="P82" s="16">
        <f>+'10.ค่าใช้จ่าย(แยกกลุ่ม)'!AC78</f>
        <v>0.3268423678118218</v>
      </c>
      <c r="Q82" s="16">
        <f>+'10.ค่าใช้จ่าย(แยกกลุ่ม)'!AD78</f>
        <v>0.33613572480184573</v>
      </c>
      <c r="R82" s="16">
        <f>+'10.ค่าใช้จ่าย(แยกกลุ่ม)'!AE78</f>
        <v>0.29716662209821931</v>
      </c>
      <c r="S82" s="16">
        <f>+'10.ค่าใช้จ่าย(แยกกลุ่ม)'!AF78</f>
        <v>0.8387972939487115</v>
      </c>
      <c r="T82" s="16">
        <f>+'10.ค่าใช้จ่าย(แยกกลุ่ม)'!AG78</f>
        <v>0.22587012310223401</v>
      </c>
      <c r="U82" s="16">
        <f>+'10.ค่าใช้จ่าย(แยกกลุ่ม)'!AH78</f>
        <v>0.17450229184810062</v>
      </c>
      <c r="V82" s="16">
        <f>+'10.ค่าใช้จ่าย(แยกกลุ่ม)'!AI78</f>
        <v>1.8636890543286922E-2</v>
      </c>
      <c r="W82" s="16">
        <f>+'10.ค่าใช้จ่าย(แยกกลุ่ม)'!AJ78</f>
        <v>1.3534946566007664</v>
      </c>
      <c r="X82" s="16">
        <f>+'10.ค่าใช้จ่าย(แยกกลุ่ม)'!AK78</f>
        <v>-0.6167734724505588</v>
      </c>
    </row>
    <row r="83" spans="1:24">
      <c r="A83" s="299" t="str">
        <f>+'10.ค่าใช้จ่าย(แยกกลุ่ม)'!B98</f>
        <v>นากลาง,รพช.</v>
      </c>
      <c r="B83" s="299">
        <f>+'10.ค่าใช้จ่าย(แยกกลุ่ม)'!C98</f>
        <v>9461.0740677346203</v>
      </c>
      <c r="C83" s="299">
        <f>+'10.ค่าใช้จ่าย(แยกกลุ่ม)'!D98</f>
        <v>49.126158464249727</v>
      </c>
      <c r="D83" s="299">
        <f>+'10.ค่าใช้จ่าย(แยกกลุ่ม)'!E98</f>
        <v>2066.0314020073051</v>
      </c>
      <c r="E83" s="299">
        <f>+'10.ค่าใช้จ่าย(แยกกลุ่ม)'!F98</f>
        <v>788.73086206145581</v>
      </c>
      <c r="F83" s="299">
        <f>+'10.ค่าใช้จ่าย(แยกกลุ่ม)'!G98</f>
        <v>474.21157135323949</v>
      </c>
      <c r="G83" s="299">
        <f>+'10.ค่าใช้จ่าย(แยกกลุ่ม)'!H98</f>
        <v>707.10279105029963</v>
      </c>
      <c r="H83" s="299">
        <f>+'10.ค่าใช้จ่าย(แยกกลุ่ม)'!I98</f>
        <v>1063.0785021292936</v>
      </c>
      <c r="I83" s="299">
        <f>+'10.ค่าใช้จ่าย(แยกกลุ่ม)'!J98</f>
        <v>351.39597958224817</v>
      </c>
      <c r="J83" s="299">
        <f>+'10.ค่าใช้จ่าย(แยกกลุ่ม)'!K98</f>
        <v>531.71675362052019</v>
      </c>
      <c r="K83" s="299">
        <f>+'10.ค่าใช้จ่าย(แยกกลุ่ม)'!L98</f>
        <v>52.058137909802724</v>
      </c>
      <c r="L83" s="299">
        <f>+'10.ค่าใช้จ่าย(แยกกลุ่ม)'!M98</f>
        <v>118.77143474302844</v>
      </c>
      <c r="M83" s="16" t="str">
        <f>+'10.ค่าใช้จ่าย(แยกกลุ่ม)'!Z98</f>
        <v>นากลาง,รพช.</v>
      </c>
      <c r="N83" s="16">
        <f>+'10.ค่าใช้จ่าย(แยกกลุ่ม)'!AA98</f>
        <v>0.16800489494052248</v>
      </c>
      <c r="O83" s="16">
        <f>+'10.ค่าใช้จ่าย(แยกกลุ่ม)'!AB98</f>
        <v>-0.10553720285571774</v>
      </c>
      <c r="P83" s="16">
        <f>+'10.ค่าใช้จ่าย(แยกกลุ่ม)'!AC98</f>
        <v>0.25080650721515629</v>
      </c>
      <c r="Q83" s="16">
        <f>+'10.ค่าใช้จ่าย(แยกกลุ่ม)'!AD98</f>
        <v>7.5275872296972676E-2</v>
      </c>
      <c r="R83" s="16">
        <f>+'10.ค่าใช้จ่าย(แยกกลุ่ม)'!AE98</f>
        <v>1.7427819270138135E-2</v>
      </c>
      <c r="S83" s="16">
        <f>+'10.ค่าใช้จ่าย(แยกกลุ่ม)'!AF98</f>
        <v>0.16329535898568198</v>
      </c>
      <c r="T83" s="16">
        <f>+'10.ค่าใช้จ่าย(แยกกลุ่ม)'!AG98</f>
        <v>0.17392968059788669</v>
      </c>
      <c r="U83" s="16">
        <f>+'10.ค่าใช้จ่าย(แยกกลุ่ม)'!AH98</f>
        <v>-0.17935356552036349</v>
      </c>
      <c r="V83" s="16">
        <f>+'10.ค่าใช้จ่าย(แยกกลุ่ม)'!AI98</f>
        <v>0.43328894427234887</v>
      </c>
      <c r="W83" s="16">
        <f>+'10.ค่าใช้จ่าย(แยกกลุ่ม)'!AJ98</f>
        <v>-0.32113821577772617</v>
      </c>
      <c r="X83" s="16">
        <f>+'10.ค่าใช้จ่าย(แยกกลุ่ม)'!AK98</f>
        <v>-0.77374356825388313</v>
      </c>
    </row>
    <row r="84" spans="1:24">
      <c r="A84" s="299" t="str">
        <f>+'10.ค่าใช้จ่าย(แยกกลุ่ม)'!B109</f>
        <v>ศรีบุญเรือง,รพช.</v>
      </c>
      <c r="B84" s="299">
        <f>+'10.ค่าใช้จ่าย(แยกกลุ่ม)'!C109</f>
        <v>8746.5567373295307</v>
      </c>
      <c r="C84" s="299">
        <f>+'10.ค่าใช้จ่าย(แยกกลุ่ม)'!D109</f>
        <v>54.648777996139039</v>
      </c>
      <c r="D84" s="299">
        <f>+'10.ค่าใช้จ่าย(แยกกลุ่ม)'!E109</f>
        <v>2079.7737914069462</v>
      </c>
      <c r="E84" s="299">
        <f>+'10.ค่าใช้จ่าย(แยกกลุ่ม)'!F109</f>
        <v>1164.9626627252358</v>
      </c>
      <c r="F84" s="299">
        <f>+'10.ค่าใช้จ่าย(แยกกลุ่ม)'!G109</f>
        <v>793.70904285913377</v>
      </c>
      <c r="G84" s="299">
        <f>+'10.ค่าใช้จ่าย(แยกกลุ่ม)'!H109</f>
        <v>675.36266299513863</v>
      </c>
      <c r="H84" s="299">
        <f>+'10.ค่าใช้จ่าย(แยกกลุ่ม)'!I109</f>
        <v>643.43492520689165</v>
      </c>
      <c r="I84" s="299">
        <f>+'10.ค่าใช้จ่าย(แยกกลุ่ม)'!J109</f>
        <v>534.30302085401843</v>
      </c>
      <c r="J84" s="299">
        <f>+'10.ค่าใช้จ่าย(แยกกลุ่ม)'!K109</f>
        <v>380.64242574878153</v>
      </c>
      <c r="K84" s="299">
        <f>+'10.ค่าใช้จ่าย(แยกกลุ่ม)'!L109</f>
        <v>86.516369242119808</v>
      </c>
      <c r="L84" s="299">
        <f>+'10.ค่าใช้จ่าย(แยกกลุ่ม)'!M109</f>
        <v>65.526080909071538</v>
      </c>
      <c r="M84" s="16" t="str">
        <f>+'10.ค่าใช้จ่าย(แยกกลุ่ม)'!Z109</f>
        <v>ศรีบุญเรือง,รพช.</v>
      </c>
      <c r="N84" s="16">
        <f>+'10.ค่าใช้จ่าย(แยกกลุ่ม)'!AA109</f>
        <v>6.0694835998852198E-2</v>
      </c>
      <c r="O84" s="16">
        <f>+'10.ค่าใช้จ่าย(แยกกลุ่ม)'!AB109</f>
        <v>-0.18327364991286604</v>
      </c>
      <c r="P84" s="16">
        <f>+'10.ค่าใช้จ่าย(แยกกลุ่ม)'!AC109</f>
        <v>0.13047801357270886</v>
      </c>
      <c r="Q84" s="16">
        <f>+'10.ค่าใช้จ่าย(แยกกลุ่ม)'!AD109</f>
        <v>0.33187301173840411</v>
      </c>
      <c r="R84" s="16">
        <f>+'10.ค่าใช้จ่าย(แยกกลุ่ม)'!AE109</f>
        <v>0.46410468321133697</v>
      </c>
      <c r="S84" s="16">
        <f>+'10.ค่าใช้จ่าย(แยกกลุ่ม)'!AF109</f>
        <v>2.1956998839308284E-2</v>
      </c>
      <c r="T84" s="16">
        <f>+'10.ค่าใช้จ่าย(แยกกลุ่ม)'!AG109</f>
        <v>-0.35949180044110834</v>
      </c>
      <c r="U84" s="16">
        <f>+'10.ค่าใช้จ่าย(แยกกลุ่ม)'!AH109</f>
        <v>0.18809723394881225</v>
      </c>
      <c r="V84" s="16">
        <f>+'10.ค่าใช้จ่าย(แยกกลุ่ม)'!AI109</f>
        <v>-1.0123066057127282E-2</v>
      </c>
      <c r="W84" s="16">
        <f>+'10.ค่าใช้จ่าย(แยกกลุ่ม)'!AJ109</f>
        <v>1.9646070108619329</v>
      </c>
      <c r="X84" s="16">
        <f>+'10.ค่าใช้จ่าย(แยกกลุ่ม)'!AK109</f>
        <v>-0.79113754698095473</v>
      </c>
    </row>
    <row r="85" spans="1:24">
      <c r="A85" s="299" t="str">
        <f>+'10.ค่าใช้จ่าย(แยกกลุ่ม)'!B141</f>
        <v>หนองบัวลำภู,รพท.</v>
      </c>
      <c r="B85" s="299">
        <f>+'10.ค่าใช้จ่าย(แยกกลุ่ม)'!C141</f>
        <v>7405.3293685033432</v>
      </c>
      <c r="C85" s="299">
        <f>+'10.ค่าใช้จ่าย(แยกกลุ่ม)'!D141</f>
        <v>42.672358536473737</v>
      </c>
      <c r="D85" s="299">
        <f>+'10.ค่าใช้จ่าย(แยกกลุ่ม)'!E141</f>
        <v>1954.8651900906646</v>
      </c>
      <c r="E85" s="299">
        <f>+'10.ค่าใช้จ่าย(แยกกลุ่ม)'!F141</f>
        <v>1291.4935931497496</v>
      </c>
      <c r="F85" s="299">
        <f>+'10.ค่าใช้จ่าย(แยกกลุ่ม)'!G141</f>
        <v>192.70226617643348</v>
      </c>
      <c r="G85" s="299">
        <f>+'10.ค่าใช้จ่าย(แยกกลุ่ม)'!H141</f>
        <v>538.67977468297204</v>
      </c>
      <c r="H85" s="299">
        <f>+'10.ค่าใช้จ่าย(แยกกลุ่ม)'!I141</f>
        <v>509.69865163307793</v>
      </c>
      <c r="I85" s="299">
        <f>+'10.ค่าใช้จ่าย(แยกกลุ่ม)'!J141</f>
        <v>826.69876250061884</v>
      </c>
      <c r="J85" s="299">
        <f>+'10.ค่าใช้จ่าย(แยกกลุ่ม)'!K141</f>
        <v>402.48577570385004</v>
      </c>
      <c r="K85" s="299">
        <f>+'10.ค่าใช้จ่าย(แยกกลุ่ม)'!L141</f>
        <v>4.8094206353728159</v>
      </c>
      <c r="L85" s="299">
        <f>+'10.ค่าใช้จ่าย(แยกกลุ่ม)'!M141</f>
        <v>145.77136301694208</v>
      </c>
      <c r="M85" s="16" t="str">
        <f>+'10.ค่าใช้จ่าย(แยกกลุ่ม)'!Z141</f>
        <v>หนองบัวลำภู,รพท.</v>
      </c>
      <c r="N85" s="16">
        <f>+'10.ค่าใช้จ่าย(แยกกลุ่ม)'!AA141</f>
        <v>3.0794253091303698E-2</v>
      </c>
      <c r="O85" s="16">
        <f>+'10.ค่าใช้จ่าย(แยกกลุ่ม)'!AB141</f>
        <v>-0.42464006342994698</v>
      </c>
      <c r="P85" s="16">
        <f>+'10.ค่าใช้จ่าย(แยกกลุ่ม)'!AC141</f>
        <v>-0.13606496367304305</v>
      </c>
      <c r="Q85" s="16">
        <f>+'10.ค่าใช้จ่าย(แยกกลุ่ม)'!AD141</f>
        <v>-0.12496647919775671</v>
      </c>
      <c r="R85" s="16">
        <f>+'10.ค่าใช้จ่าย(แยกกลุ่ม)'!AE141</f>
        <v>-0.13242521674426827</v>
      </c>
      <c r="S85" s="16">
        <f>+'10.ค่าใช้จ่าย(แยกกลุ่ม)'!AF141</f>
        <v>0.14116568637355265</v>
      </c>
      <c r="T85" s="16">
        <f>+'10.ค่าใช้จ่าย(แยกกลุ่ม)'!AG141</f>
        <v>0.21983217327117988</v>
      </c>
      <c r="U85" s="16">
        <f>+'10.ค่าใช้จ่าย(แยกกลุ่ม)'!AH141</f>
        <v>0.1495723178956207</v>
      </c>
      <c r="V85" s="16">
        <f>+'10.ค่าใช้จ่าย(แยกกลุ่ม)'!AI141</f>
        <v>0.18944758248891913</v>
      </c>
      <c r="W85" s="16">
        <f>+'10.ค่าใช้จ่าย(แยกกลุ่ม)'!AJ141</f>
        <v>-0.97304456552789342</v>
      </c>
      <c r="X85" s="16">
        <f>+'10.ค่าใช้จ่าย(แยกกลุ่ม)'!AK141</f>
        <v>-0.31764980581398061</v>
      </c>
    </row>
    <row r="87" spans="1:24">
      <c r="A87" s="390" t="s">
        <v>45</v>
      </c>
      <c r="B87" s="402" t="s">
        <v>248</v>
      </c>
      <c r="C87" s="403"/>
      <c r="D87" s="403"/>
      <c r="E87" s="403"/>
      <c r="F87" s="403"/>
      <c r="G87" s="403"/>
      <c r="H87" s="403"/>
      <c r="I87" s="403"/>
      <c r="J87" s="403"/>
      <c r="K87" s="403"/>
      <c r="L87" s="404"/>
      <c r="M87" s="390" t="s">
        <v>45</v>
      </c>
      <c r="N87" s="402" t="s">
        <v>731</v>
      </c>
      <c r="O87" s="403"/>
      <c r="P87" s="403"/>
      <c r="Q87" s="403"/>
      <c r="R87" s="403"/>
      <c r="S87" s="403"/>
      <c r="T87" s="403"/>
      <c r="U87" s="403"/>
      <c r="V87" s="403"/>
      <c r="W87" s="403"/>
      <c r="X87" s="404"/>
    </row>
    <row r="88" spans="1:24">
      <c r="A88" s="390"/>
      <c r="B88" s="38" t="s">
        <v>5</v>
      </c>
      <c r="C88" s="38" t="s">
        <v>8</v>
      </c>
      <c r="D88" s="38" t="s">
        <v>11</v>
      </c>
      <c r="E88" s="38" t="s">
        <v>17</v>
      </c>
      <c r="F88" s="38" t="s">
        <v>20</v>
      </c>
      <c r="G88" s="38" t="s">
        <v>23</v>
      </c>
      <c r="H88" s="38" t="s">
        <v>26</v>
      </c>
      <c r="I88" s="38" t="s">
        <v>29</v>
      </c>
      <c r="J88" s="38" t="s">
        <v>32</v>
      </c>
      <c r="K88" s="38" t="s">
        <v>35</v>
      </c>
      <c r="L88" s="38" t="s">
        <v>38</v>
      </c>
      <c r="M88" s="390"/>
      <c r="N88" s="38" t="s">
        <v>5</v>
      </c>
      <c r="O88" s="38" t="s">
        <v>8</v>
      </c>
      <c r="P88" s="38" t="s">
        <v>11</v>
      </c>
      <c r="Q88" s="38" t="s">
        <v>17</v>
      </c>
      <c r="R88" s="38" t="s">
        <v>20</v>
      </c>
      <c r="S88" s="38" t="s">
        <v>23</v>
      </c>
      <c r="T88" s="38" t="s">
        <v>26</v>
      </c>
      <c r="U88" s="38" t="s">
        <v>29</v>
      </c>
      <c r="V88" s="38" t="s">
        <v>32</v>
      </c>
      <c r="W88" s="38" t="s">
        <v>35</v>
      </c>
      <c r="X88" s="38" t="s">
        <v>38</v>
      </c>
    </row>
    <row r="89" spans="1:24">
      <c r="A89" s="299" t="str">
        <f>+'10.ค่าใช้จ่าย(แยกกลุ่ม)'!B4</f>
        <v>ห้วยเกิ้ง,รพช.</v>
      </c>
      <c r="B89" s="299">
        <f>+'10.ค่าใช้จ่าย(แยกกลุ่ม)'!C4</f>
        <v>13701.161073549045</v>
      </c>
      <c r="C89" s="299">
        <f>+'10.ค่าใช้จ่าย(แยกกลุ่ม)'!D4</f>
        <v>102.49871261893348</v>
      </c>
      <c r="D89" s="299">
        <f>+'10.ค่าใช้จ่าย(แยกกลุ่ม)'!E4</f>
        <v>2172.9940893994876</v>
      </c>
      <c r="E89" s="299">
        <f>+'10.ค่าใช้จ่าย(แยกกลุ่ม)'!F4</f>
        <v>346.86576934534929</v>
      </c>
      <c r="F89" s="299">
        <f>+'10.ค่าใช้จ่าย(แยกกลุ่ม)'!G4</f>
        <v>14.416265062456553</v>
      </c>
      <c r="G89" s="299">
        <f>+'10.ค่าใช้จ่าย(แยกกลุ่ม)'!H4</f>
        <v>685.74662290805168</v>
      </c>
      <c r="H89" s="299">
        <f>+'10.ค่าใช้จ่าย(แยกกลุ่ม)'!I4</f>
        <v>2915.5487622090332</v>
      </c>
      <c r="I89" s="299">
        <f>+'10.ค่าใช้จ่าย(แยกกลุ่ม)'!J4</f>
        <v>369.59250300666798</v>
      </c>
      <c r="J89" s="299">
        <f>+'10.ค่าใช้จ่าย(แยกกลุ่ม)'!K4</f>
        <v>790.0785512089808</v>
      </c>
      <c r="K89" s="299">
        <f>+'10.ค่าใช้จ่าย(แยกกลุ่ม)'!L4</f>
        <v>68.58204188616466</v>
      </c>
      <c r="L89" s="299">
        <f>+'10.ค่าใช้จ่าย(แยกกลุ่ม)'!M4</f>
        <v>1194.5556866788361</v>
      </c>
      <c r="M89" s="16" t="str">
        <f>+'10.ค่าใช้จ่าย(แยกกลุ่ม)'!Z4</f>
        <v>ห้วยเกิ้ง,รพช.</v>
      </c>
      <c r="N89" s="15">
        <f>+'10.ค่าใช้จ่าย(แยกกลุ่ม)'!AA4</f>
        <v>2.2946005321419057E-2</v>
      </c>
      <c r="O89" s="15">
        <f>+'10.ค่าใช้จ่าย(แยกกลุ่ม)'!AB4</f>
        <v>0.1053731287460524</v>
      </c>
      <c r="P89" s="15">
        <f>+'10.ค่าใช้จ่าย(แยกกลุ่ม)'!AC4</f>
        <v>0.37495153344266363</v>
      </c>
      <c r="Q89" s="15">
        <f>+'10.ค่าใช้จ่าย(แยกกลุ่ม)'!AD4</f>
        <v>-0.37395801378845711</v>
      </c>
      <c r="R89" s="15">
        <f>+'10.ค่าใช้จ่าย(แยกกลุ่ม)'!AE4</f>
        <v>-0.98048823169761445</v>
      </c>
      <c r="S89" s="15">
        <f>+'10.ค่าใช้จ่าย(แยกกลุ่ม)'!AF4</f>
        <v>-0.12007958854067922</v>
      </c>
      <c r="T89" s="15">
        <f>+'10.ค่าใช้จ่าย(แยกกลุ่ม)'!AG4</f>
        <v>1.1839142220445702</v>
      </c>
      <c r="U89" s="15">
        <f>+'10.ค่าใช้จ่าย(แยกกลุ่ม)'!AH4</f>
        <v>0.49835442023367288</v>
      </c>
      <c r="V89" s="15">
        <f>+'10.ค่าใช้จ่าย(แยกกลุ่ม)'!AI4</f>
        <v>0.53540429935121947</v>
      </c>
      <c r="W89" s="15">
        <f>+'10.ค่าใช้จ่าย(แยกกลุ่ม)'!AJ4</f>
        <v>0.29374903372512695</v>
      </c>
      <c r="X89" s="15">
        <f>+'10.ค่าใช้จ่าย(แยกกลุ่ม)'!AK4</f>
        <v>1.1184094310215249</v>
      </c>
    </row>
    <row r="90" spans="1:24">
      <c r="A90" s="299" t="str">
        <f>+'10.ค่าใช้จ่าย(แยกกลุ่ม)'!B8</f>
        <v>ประจักษ์ศิลปาคม,รพช.</v>
      </c>
      <c r="B90" s="299">
        <f>+'10.ค่าใช้จ่าย(แยกกลุ่ม)'!C8</f>
        <v>9655.8060007554959</v>
      </c>
      <c r="C90" s="299">
        <f>+'10.ค่าใช้จ่าย(แยกกลุ่ม)'!D8</f>
        <v>102.09044619145641</v>
      </c>
      <c r="D90" s="299">
        <f>+'10.ค่าใช้จ่าย(แยกกลุ่ม)'!E8</f>
        <v>1398.0215439970298</v>
      </c>
      <c r="E90" s="299">
        <f>+'10.ค่าใช้จ่าย(แยกกลุ่ม)'!F8</f>
        <v>646.13408388709934</v>
      </c>
      <c r="F90" s="299">
        <f>+'10.ค่าใช้จ่าย(แยกกลุ่ม)'!G8</f>
        <v>934.03676655027277</v>
      </c>
      <c r="G90" s="299">
        <f>+'10.ค่าใช้จ่าย(แยกกลุ่ม)'!H8</f>
        <v>482.71781607965471</v>
      </c>
      <c r="H90" s="299">
        <f>+'10.ค่าใช้จ่าย(แยกกลุ่ม)'!I8</f>
        <v>726.06780254241335</v>
      </c>
      <c r="I90" s="299">
        <f>+'10.ค่าใช้จ่าย(แยกกลุ่ม)'!J8</f>
        <v>173.32758705640649</v>
      </c>
      <c r="J90" s="299">
        <f>+'10.ค่าใช้จ่าย(แยกกลุ่ม)'!K8</f>
        <v>487.86534389072256</v>
      </c>
      <c r="K90" s="299">
        <f>+'10.ค่าใช้จ่าย(แยกกลุ่ม)'!L8</f>
        <v>12.193398778263967</v>
      </c>
      <c r="L90" s="299">
        <f>+'10.ค่าใช้จ่าย(แยกกลุ่ม)'!M8</f>
        <v>459.8687310627929</v>
      </c>
      <c r="M90" s="16" t="str">
        <f>+'10.ค่าใช้จ่าย(แยกกลุ่ม)'!Z8</f>
        <v>ประจักษ์ศิลปาคม,รพช.</v>
      </c>
      <c r="N90" s="15">
        <f>+'10.ค่าใช้จ่าย(แยกกลุ่ม)'!AA8</f>
        <v>-0.27908531812677517</v>
      </c>
      <c r="O90" s="15">
        <f>+'10.ค่าใช้จ่าย(แยกกลุ่ม)'!AB8</f>
        <v>0.10097027600018343</v>
      </c>
      <c r="P90" s="15">
        <f>+'10.ค่าใช้จ่าย(แยกกลุ่ม)'!AC8</f>
        <v>-0.11540860829685717</v>
      </c>
      <c r="Q90" s="15">
        <f>+'10.ค่าใช้จ่าย(แยกกลุ่ม)'!AD8</f>
        <v>0.16617752740229821</v>
      </c>
      <c r="R90" s="15">
        <f>+'10.ค่าใช้จ่าย(แยกกลุ่ม)'!AE8</f>
        <v>0.26417687909331322</v>
      </c>
      <c r="S90" s="15">
        <f>+'10.ค่าใช้จ่าย(แยกกลุ่ม)'!AF8</f>
        <v>-0.38059737349883016</v>
      </c>
      <c r="T90" s="15">
        <f>+'10.ค่าใช้จ่าย(แยกกลุ่ม)'!AG8</f>
        <v>-0.45613332875982993</v>
      </c>
      <c r="U90" s="15">
        <f>+'10.ค่าใช้จ่าย(แยกกลุ่ม)'!AH8</f>
        <v>-0.29731757516272472</v>
      </c>
      <c r="V90" s="15">
        <f>+'10.ค่าใช้จ่าย(แยกกลุ่ม)'!AI8</f>
        <v>-5.1903705817546372E-2</v>
      </c>
      <c r="W90" s="15">
        <f>+'10.ค่าใช้จ่าย(แยกกลุ่ม)'!AJ8</f>
        <v>-0.76998063263574901</v>
      </c>
      <c r="X90" s="15">
        <f>+'10.ค่าใช้จ่าย(แยกกลุ่ม)'!AK8</f>
        <v>-0.18447480701061789</v>
      </c>
    </row>
    <row r="91" spans="1:24">
      <c r="A91" s="299" t="str">
        <f>+'10.ค่าใช้จ่าย(แยกกลุ่ม)'!B16</f>
        <v>หนองแสง,รพช.</v>
      </c>
      <c r="B91" s="299">
        <f>+'10.ค่าใช้จ่าย(แยกกลุ่ม)'!C16</f>
        <v>11198.552210478154</v>
      </c>
      <c r="C91" s="299">
        <f>+'10.ค่าใช้จ่าย(แยกกลุ่ม)'!D16</f>
        <v>45.124057388780599</v>
      </c>
      <c r="D91" s="299">
        <f>+'10.ค่าใช้จ่าย(แยกกลุ่ม)'!E16</f>
        <v>1235.5788822706895</v>
      </c>
      <c r="E91" s="299">
        <f>+'10.ค่าใช้จ่าย(แยกกลุ่ม)'!F16</f>
        <v>496.61743262190674</v>
      </c>
      <c r="F91" s="299">
        <f>+'10.ค่าใช้จ่าย(แยกกลุ่ม)'!G16</f>
        <v>673.39155913902277</v>
      </c>
      <c r="G91" s="299">
        <f>+'10.ค่าใช้จ่าย(แยกกลุ่ม)'!H16</f>
        <v>612.37113322953871</v>
      </c>
      <c r="H91" s="299">
        <f>+'10.ค่าใช้จ่าย(แยกกลุ่ม)'!I16</f>
        <v>431.51680012062974</v>
      </c>
      <c r="I91" s="299">
        <f>+'10.ค่าใช้จ่าย(แยกกลุ่ม)'!J16</f>
        <v>41.553965893366865</v>
      </c>
      <c r="J91" s="299">
        <f>+'10.ค่าใช้จ่าย(แยกกลุ่ม)'!K16</f>
        <v>544.54973532737677</v>
      </c>
      <c r="K91" s="299">
        <f>+'10.ค่าใช้จ่าย(แยกกลุ่ม)'!L16</f>
        <v>12.02959489799164</v>
      </c>
      <c r="L91" s="299">
        <f>+'10.ค่าใช้จ่าย(แยกกลุ่ม)'!M16</f>
        <v>378.80334099850597</v>
      </c>
      <c r="M91" s="16" t="str">
        <f>+'10.ค่าใช้จ่าย(แยกกลุ่ม)'!Z16</f>
        <v>หนองแสง,รพช.</v>
      </c>
      <c r="N91" s="15">
        <f>+'10.ค่าใช้จ่าย(แยกกลุ่ม)'!AA16</f>
        <v>5.3533842576168118E-2</v>
      </c>
      <c r="O91" s="15">
        <f>+'10.ค่าใช้จ่าย(แยกกลุ่ม)'!AB16</f>
        <v>-0.43822268417539284</v>
      </c>
      <c r="P91" s="15">
        <f>+'10.ค่าใช้จ่าย(แยกกลุ่ม)'!AC16</f>
        <v>-0.15054400048754105</v>
      </c>
      <c r="Q91" s="15">
        <f>+'10.ค่าใช้จ่าย(แยกกลุ่ม)'!AD16</f>
        <v>-0.25938258893324273</v>
      </c>
      <c r="R91" s="15">
        <f>+'10.ค่าใช้จ่าย(แยกกลุ่ม)'!AE16</f>
        <v>-5.1692204426766877E-2</v>
      </c>
      <c r="S91" s="15">
        <f>+'10.ค่าใช้จ่าย(แยกกลุ่ม)'!AF16</f>
        <v>-0.1183709454588969</v>
      </c>
      <c r="T91" s="15">
        <f>+'10.ค่าใช้จ่าย(แยกกลุ่ม)'!AG16</f>
        <v>-0.24979333429783293</v>
      </c>
      <c r="U91" s="15">
        <f>+'10.ค่าใช้จ่าย(แยกกลุ่ม)'!AH16</f>
        <v>-0.78343734900169149</v>
      </c>
      <c r="V91" s="15">
        <f>+'10.ค่าใช้จ่าย(แยกกลุ่ม)'!AI16</f>
        <v>0.39605340261127681</v>
      </c>
      <c r="W91" s="15">
        <f>+'10.ค่าใช้จ่าย(แยกกลุ่ม)'!AJ16</f>
        <v>-0.86513086375199932</v>
      </c>
      <c r="X91" s="15">
        <f>+'10.ค่าใช้จ่าย(แยกกลุ่ม)'!AK16</f>
        <v>0.35527238619733509</v>
      </c>
    </row>
    <row r="92" spans="1:24">
      <c r="A92" s="299" t="str">
        <f>+'10.ค่าใช้จ่าย(แยกกลุ่ม)'!B17</f>
        <v>นายูง,รพช.</v>
      </c>
      <c r="B92" s="299">
        <f>+'10.ค่าใช้จ่าย(แยกกลุ่ม)'!C17</f>
        <v>10995.049434353587</v>
      </c>
      <c r="C92" s="299">
        <f>+'10.ค่าใช้จ่าย(แยกกลุ่ม)'!D17</f>
        <v>91.354543978915004</v>
      </c>
      <c r="D92" s="299">
        <f>+'10.ค่าใช้จ่าย(แยกกลุ่ม)'!E17</f>
        <v>1537.7238912739263</v>
      </c>
      <c r="E92" s="299">
        <f>+'10.ค่าใช้จ่าย(แยกกลุ่ม)'!F17</f>
        <v>486.25912173562358</v>
      </c>
      <c r="F92" s="299">
        <f>+'10.ค่าใช้จ่าย(แยกกลุ่ม)'!G17</f>
        <v>729.50689259572368</v>
      </c>
      <c r="G92" s="299">
        <f>+'10.ค่าใช้จ่าย(แยกกลุ่ม)'!H17</f>
        <v>902.98231895439403</v>
      </c>
      <c r="H92" s="299">
        <f>+'10.ค่าใช้จ่าย(แยกกลุ่ม)'!I17</f>
        <v>836.98164529588371</v>
      </c>
      <c r="I92" s="299">
        <f>+'10.ค่าใช้จ่าย(แยกกลุ่ม)'!J17</f>
        <v>85.193752479022535</v>
      </c>
      <c r="J92" s="299">
        <f>+'10.ค่าใช้จ่าย(แยกกลุ่ม)'!K17</f>
        <v>410.94952997116297</v>
      </c>
      <c r="K92" s="299">
        <f>+'10.ค่าใช้จ่าย(แยกกลุ่ม)'!L17</f>
        <v>123.88447434856199</v>
      </c>
      <c r="L92" s="299">
        <f>+'10.ค่าใช้จ่าย(แยกกลุ่ม)'!M17</f>
        <v>380.92522589759238</v>
      </c>
      <c r="M92" s="16" t="str">
        <f>+'10.ค่าใช้จ่าย(แยกกลุ่ม)'!Z17</f>
        <v>นายูง,รพช.</v>
      </c>
      <c r="N92" s="15">
        <f>+'10.ค่าใช้จ่าย(แยกกลุ่ม)'!AA17</f>
        <v>3.4388772956826769E-2</v>
      </c>
      <c r="O92" s="15">
        <f>+'10.ค่าใช้จ่าย(แยกกลุ่ม)'!AB17</f>
        <v>0.13732925349962113</v>
      </c>
      <c r="P92" s="15">
        <f>+'10.ค่าใช้จ่าย(แยกกลุ่ม)'!AC17</f>
        <v>5.7179597174527759E-2</v>
      </c>
      <c r="Q92" s="15">
        <f>+'10.ค่าใช้จ่าย(แยกกลุ่ม)'!AD17</f>
        <v>-0.27483018478408011</v>
      </c>
      <c r="R92" s="15">
        <f>+'10.ค่าใช้จ่าย(แยกกลุ่ม)'!AE17</f>
        <v>2.73325582777426E-2</v>
      </c>
      <c r="S92" s="15">
        <f>+'10.ค่าใช้จ่าย(แยกกลุ่ม)'!AF17</f>
        <v>0.30002118801489952</v>
      </c>
      <c r="T92" s="15">
        <f>+'10.ค่าใช้จ่าย(แยกกลุ่ม)'!AG17</f>
        <v>0.45512111972420988</v>
      </c>
      <c r="U92" s="15">
        <f>+'10.ค่าใช้จ่าย(แยกกลุ่ม)'!AH17</f>
        <v>-0.55600423476556993</v>
      </c>
      <c r="V92" s="15">
        <f>+'10.ค่าใช้จ่าย(แยกกลุ่ม)'!AI17</f>
        <v>5.3544703814502617E-2</v>
      </c>
      <c r="W92" s="15">
        <f>+'10.ค่าใช้จ่าย(แยกกลุ่ม)'!AJ17</f>
        <v>0.38892391569375406</v>
      </c>
      <c r="X92" s="15">
        <f>+'10.ค่าใช้จ่าย(แยกกลุ่ม)'!AK17</f>
        <v>0.36286400881301917</v>
      </c>
    </row>
    <row r="93" spans="1:24">
      <c r="A93" s="299" t="str">
        <f>+'10.ค่าใช้จ่าย(แยกกลุ่ม)'!B22</f>
        <v>กู่แก้ว,รพช.</v>
      </c>
      <c r="B93" s="299">
        <f>+'10.ค่าใช้จ่าย(แยกกลุ่ม)'!C22</f>
        <v>9549.065878631558</v>
      </c>
      <c r="C93" s="299">
        <f>+'10.ค่าใช้จ่าย(แยกกลุ่ม)'!D22</f>
        <v>68.343684792907808</v>
      </c>
      <c r="D93" s="299">
        <f>+'10.ค่าใช้จ่าย(แยกกลุ่ม)'!E22</f>
        <v>1325.5099222304621</v>
      </c>
      <c r="E93" s="299">
        <f>+'10.ค่าใช้จ่าย(แยกกลุ่ม)'!F22</f>
        <v>569.1705563382759</v>
      </c>
      <c r="F93" s="299">
        <f>+'10.ค่าใช้จ่าย(แยกกลุ่ม)'!G22</f>
        <v>717.72145420042818</v>
      </c>
      <c r="G93" s="299">
        <f>+'10.ค่าใช้จ่าย(แยกกลุ่ม)'!H22</f>
        <v>331.46168967256506</v>
      </c>
      <c r="H93" s="299">
        <f>+'10.ค่าใช้จ่าย(แยกกลุ่ม)'!I22</f>
        <v>522.90756640126563</v>
      </c>
      <c r="I93" s="299">
        <f>+'10.ค่าใช้จ่าย(แยกกลุ่ม)'!J22</f>
        <v>263.88843029870952</v>
      </c>
      <c r="J93" s="299">
        <f>+'10.ค่าใช้จ่าย(แยกกลุ่ม)'!K22</f>
        <v>304.21690656577175</v>
      </c>
      <c r="K93" s="299">
        <f>+'10.ค่าใช้จ่าย(แยกกลุ่ม)'!L22</f>
        <v>258.91127827731412</v>
      </c>
      <c r="L93" s="299">
        <f>+'10.ค่าใช้จ่าย(แยกกลุ่ม)'!M22</f>
        <v>935.17587163269093</v>
      </c>
      <c r="M93" s="16" t="str">
        <f>+'10.ค่าใช้จ่าย(แยกกลุ่ม)'!Z22</f>
        <v>กู่แก้ว,รพช.</v>
      </c>
      <c r="N93" s="15">
        <f>+'10.ค่าใช้จ่าย(แยกกลุ่ม)'!AA22</f>
        <v>-0.10164600931943803</v>
      </c>
      <c r="O93" s="15">
        <f>+'10.ค่าใช้จ่าย(แยกกลุ่ม)'!AB22</f>
        <v>-0.14914717296523883</v>
      </c>
      <c r="P93" s="15">
        <f>+'10.ค่าใช้จ่าย(แยกกลุ่ม)'!AC22</f>
        <v>-8.8716736739043706E-2</v>
      </c>
      <c r="Q93" s="15">
        <f>+'10.ค่าใช้จ่าย(แยกกลุ่ม)'!AD22</f>
        <v>-0.15118238668111353</v>
      </c>
      <c r="R93" s="15">
        <f>+'10.ค่าใช้จ่าย(แยกกลุ่ม)'!AE22</f>
        <v>1.0735642333627731E-2</v>
      </c>
      <c r="S93" s="15">
        <f>+'10.ค่าใช้จ่าย(แยกกลุ่ม)'!AF22</f>
        <v>-0.52279550712740219</v>
      </c>
      <c r="T93" s="15">
        <f>+'10.ค่าใช้จ่าย(แยกกลุ่ม)'!AG22</f>
        <v>-9.0907371970999962E-2</v>
      </c>
      <c r="U93" s="15">
        <f>+'10.ค่าใช้จ่าย(แยกกลุ่ม)'!AH22</f>
        <v>0.37528095825850644</v>
      </c>
      <c r="V93" s="15">
        <f>+'10.ค่าใช้จ่าย(แยกกลุ่ม)'!AI22</f>
        <v>-0.22008400704171469</v>
      </c>
      <c r="W93" s="15">
        <f>+'10.ค่าใช้จ่าย(แยกกลุ่ม)'!AJ22</f>
        <v>1.9027694417171861</v>
      </c>
      <c r="X93" s="15">
        <f>+'10.ค่าใช้จ่าย(แยกกลุ่ม)'!AK22</f>
        <v>2.3458470342974307</v>
      </c>
    </row>
    <row r="94" spans="1:24">
      <c r="A94" s="299" t="str">
        <f>+'10.ค่าใช้จ่าย(แยกกลุ่ม)'!B31</f>
        <v>ทุ่งฝน,รพช.</v>
      </c>
      <c r="B94" s="299">
        <f>+'10.ค่าใช้จ่าย(แยกกลุ่ม)'!C31</f>
        <v>11517.931505064893</v>
      </c>
      <c r="C94" s="299">
        <f>+'10.ค่าใช้จ่าย(แยกกลุ่ม)'!D31</f>
        <v>95.816933809914104</v>
      </c>
      <c r="D94" s="299">
        <f>+'10.ค่าใช้จ่าย(แยกกลุ่ม)'!E31</f>
        <v>1514.7426921534895</v>
      </c>
      <c r="E94" s="299">
        <f>+'10.ค่าใช้จ่าย(แยกกลุ่ม)'!F31</f>
        <v>684.70946491654297</v>
      </c>
      <c r="F94" s="299">
        <f>+'10.ค่าใช้จ่าย(แยกกลุ่ม)'!G31</f>
        <v>704.11994862491201</v>
      </c>
      <c r="G94" s="299">
        <f>+'10.ค่าใช้จ่าย(แยกกลุ่ม)'!H31</f>
        <v>912.69177110217925</v>
      </c>
      <c r="H94" s="299">
        <f>+'10.ค่าใช้จ่าย(แยกกลุ่ม)'!I31</f>
        <v>240.3017377765452</v>
      </c>
      <c r="I94" s="299">
        <f>+'10.ค่าใช้จ่าย(แยกกลุ่ม)'!J31</f>
        <v>238.20408030442667</v>
      </c>
      <c r="J94" s="299">
        <f>+'10.ค่าใช้จ่าย(แยกกลุ่ม)'!K31</f>
        <v>487.89671264713223</v>
      </c>
      <c r="K94" s="299">
        <f>+'10.ค่าใช้จ่าย(แยกกลุ่ม)'!L31</f>
        <v>109.165899510158</v>
      </c>
      <c r="L94" s="299">
        <f>+'10.ค่าใช้จ่าย(แยกกลุ่ม)'!M31</f>
        <v>120.70933426754289</v>
      </c>
      <c r="M94" s="16" t="str">
        <f>+'10.ค่าใช้จ่าย(แยกกลุ่ม)'!Z31</f>
        <v>ทุ่งฝน,รพช.</v>
      </c>
      <c r="N94" s="15">
        <f>+'10.ค่าใช้จ่าย(แยกกลุ่ม)'!AA31</f>
        <v>9.6955126973177513E-2</v>
      </c>
      <c r="O94" s="15">
        <f>+'10.ค่าใช้จ่าย(แยกกลุ่ม)'!AB31</f>
        <v>4.3593336924937651E-2</v>
      </c>
      <c r="P94" s="15">
        <f>+'10.ค่าใช้จ่าย(แยกกลุ่ม)'!AC31</f>
        <v>9.7486339757968707E-2</v>
      </c>
      <c r="Q94" s="15">
        <f>+'10.ค่าใช้จ่าย(แยกกลุ่ม)'!AD31</f>
        <v>-4.5867155968988785E-2</v>
      </c>
      <c r="R94" s="15">
        <f>+'10.ค่าใช้จ่าย(แยกกลุ่ม)'!AE31</f>
        <v>6.8330283633306982E-2</v>
      </c>
      <c r="S94" s="15">
        <f>+'10.ค่าใช้จ่าย(แยกกลุ่ม)'!AF31</f>
        <v>0.18322803783246047</v>
      </c>
      <c r="T94" s="15">
        <f>+'10.ค่าใช้จ่าย(แยกกลุ่ม)'!AG31</f>
        <v>-0.73477753713758398</v>
      </c>
      <c r="U94" s="15">
        <f>+'10.ค่าใช้จ่าย(แยกกลุ่ม)'!AH31</f>
        <v>0.17709320316351129</v>
      </c>
      <c r="V94" s="15">
        <f>+'10.ค่าใช้จ่าย(แยกกลุ่ม)'!AI31</f>
        <v>0.13116284025450567</v>
      </c>
      <c r="W94" s="15">
        <f>+'10.ค่าใช้จ่าย(แยกกลุ่ม)'!AJ31</f>
        <v>1.0893043398080768</v>
      </c>
      <c r="X94" s="15">
        <f>+'10.ค่าใช้จ่าย(แยกกลุ่ม)'!AK31</f>
        <v>-0.75841134928297649</v>
      </c>
    </row>
    <row r="95" spans="1:24">
      <c r="A95" s="299" t="str">
        <f>+'10.ค่าใช้จ่าย(แยกกลุ่ม)'!B32</f>
        <v>ไชยวาน,รพช.</v>
      </c>
      <c r="B95" s="299">
        <f>+'10.ค่าใช้จ่าย(แยกกลุ่ม)'!C32</f>
        <v>11339.652316703276</v>
      </c>
      <c r="C95" s="299">
        <f>+'10.ค่าใช้จ่าย(แยกกลุ่ม)'!D32</f>
        <v>92.423793008591417</v>
      </c>
      <c r="D95" s="299">
        <f>+'10.ค่าใช้จ่าย(แยกกลุ่ม)'!E32</f>
        <v>1193.4140437069775</v>
      </c>
      <c r="E95" s="299">
        <f>+'10.ค่าใช้จ่าย(แยกกลุ่ม)'!F32</f>
        <v>658.82770802374273</v>
      </c>
      <c r="F95" s="299">
        <f>+'10.ค่าใช้จ่าย(แยกกลุ่ม)'!G32</f>
        <v>980.35438756853932</v>
      </c>
      <c r="G95" s="299">
        <f>+'10.ค่าใช้จ่าย(แยกกลุ่ม)'!H32</f>
        <v>562.86583755073184</v>
      </c>
      <c r="H95" s="299">
        <f>+'10.ค่าใช้จ่าย(แยกกลุ่ม)'!I32</f>
        <v>679.08112780496106</v>
      </c>
      <c r="I95" s="299">
        <f>+'10.ค่าใช้จ่าย(แยกกลุ่ม)'!J32</f>
        <v>126.17382178712246</v>
      </c>
      <c r="J95" s="299">
        <f>+'10.ค่าใช้จ่าย(แยกกลุ่ม)'!K32</f>
        <v>319.4160596453296</v>
      </c>
      <c r="K95" s="299">
        <f>+'10.ค่าใช้จ่าย(แยกกลุ่ม)'!L32</f>
        <v>197.51391196525751</v>
      </c>
      <c r="L95" s="299">
        <f>+'10.ค่าใช้จ่าย(แยกกลุ่ม)'!M32</f>
        <v>317.99054469877842</v>
      </c>
      <c r="M95" s="16" t="str">
        <f>+'10.ค่าใช้จ่าย(แยกกลุ่ม)'!Z32</f>
        <v>ไชยวาน,รพช.</v>
      </c>
      <c r="N95" s="15">
        <f>+'10.ค่าใช้จ่าย(แยกกลุ่ม)'!AA32</f>
        <v>7.9976013178318109E-2</v>
      </c>
      <c r="O95" s="15">
        <f>+'10.ค่าใช้จ่าย(แยกกลุ่ม)'!AB32</f>
        <v>6.6368304838798431E-3</v>
      </c>
      <c r="P95" s="15">
        <f>+'10.ค่าใช้จ่าย(แยกกลุ่ม)'!AC32</f>
        <v>-0.13532798842444646</v>
      </c>
      <c r="Q95" s="15">
        <f>+'10.ค่าใช้จ่าย(แยกกลุ่ม)'!AD32</f>
        <v>-8.19330139393568E-2</v>
      </c>
      <c r="R95" s="15">
        <f>+'10.ค่าใช้จ่าย(แยกกลุ่ม)'!AE32</f>
        <v>0.48744866975808221</v>
      </c>
      <c r="S95" s="15">
        <f>+'10.ค่าใช้จ่าย(แยกกลุ่ม)'!AF32</f>
        <v>-0.27029183168397836</v>
      </c>
      <c r="T95" s="15">
        <f>+'10.ค่าใช้จ่าย(แยกกลุ่ม)'!AG32</f>
        <v>-0.25049410434434927</v>
      </c>
      <c r="U95" s="15">
        <f>+'10.ค่าใช้จ่าย(แยกกลุ่ม)'!AH32</f>
        <v>-0.3765079596748368</v>
      </c>
      <c r="V95" s="15">
        <f>+'10.ค่าใช้จ่าย(แยกกลุ่ม)'!AI32</f>
        <v>-0.25945068313540864</v>
      </c>
      <c r="W95" s="15">
        <f>+'10.ค่าใช้จ่าย(แยกกลุ่ม)'!AJ32</f>
        <v>2.7801792986012437</v>
      </c>
      <c r="X95" s="15">
        <f>+'10.ค่าใช้จ่าย(แยกกลุ่ม)'!AK32</f>
        <v>-0.36357111816823368</v>
      </c>
    </row>
    <row r="96" spans="1:24">
      <c r="A96" s="299" t="str">
        <f>+'10.ค่าใช้จ่าย(แยกกลุ่ม)'!B33</f>
        <v>สร้างคอม,รพช.</v>
      </c>
      <c r="B96" s="299">
        <f>+'10.ค่าใช้จ่าย(แยกกลุ่ม)'!C33</f>
        <v>9140.9654967624319</v>
      </c>
      <c r="C96" s="299">
        <f>+'10.ค่าใช้จ่าย(แยกกลุ่ม)'!D33</f>
        <v>48.067439910011132</v>
      </c>
      <c r="D96" s="299">
        <f>+'10.ค่าใช้จ่าย(แยกกลุ่ม)'!E33</f>
        <v>1172.9220322453718</v>
      </c>
      <c r="E96" s="299">
        <f>+'10.ค่าใช้จ่าย(แยกกลุ่ม)'!F33</f>
        <v>855.05797105383692</v>
      </c>
      <c r="F96" s="299">
        <f>+'10.ค่าใช้จ่าย(แยกกลุ่ม)'!G33</f>
        <v>233.16343553959786</v>
      </c>
      <c r="G96" s="299">
        <f>+'10.ค่าใช้จ่าย(แยกกลุ่ม)'!H33</f>
        <v>620.52581989962493</v>
      </c>
      <c r="H96" s="299">
        <f>+'10.ค่าใช้จ่าย(แยกกลุ่ม)'!I33</f>
        <v>945.40758647088171</v>
      </c>
      <c r="I96" s="299">
        <f>+'10.ค่าใช้จ่าย(แยกกลุ่ม)'!J33</f>
        <v>139.2885989829623</v>
      </c>
      <c r="J96" s="299">
        <f>+'10.ค่าใช้จ่าย(แยกกลุ่ม)'!K33</f>
        <v>490.09442850554478</v>
      </c>
      <c r="K96" s="299">
        <f>+'10.ค่าใช้จ่าย(แยกกลุ่ม)'!L33</f>
        <v>29.50569840060248</v>
      </c>
      <c r="L96" s="299">
        <f>+'10.ค่าใช้จ่าย(แยกกลุ่ม)'!M33</f>
        <v>138.05198121782632</v>
      </c>
      <c r="M96" s="16" t="str">
        <f>+'10.ค่าใช้จ่าย(แยกกลุ่ม)'!Z33</f>
        <v>สร้างคอม,รพช.</v>
      </c>
      <c r="N96" s="15">
        <f>+'10.ค่าใช้จ่าย(แยกกลุ่ม)'!AA33</f>
        <v>-0.12942450102702063</v>
      </c>
      <c r="O96" s="15">
        <f>+'10.ค่าใช้จ่าย(แยกกลุ่ม)'!AB33</f>
        <v>-0.47647187173988725</v>
      </c>
      <c r="P96" s="15">
        <f>+'10.ค่าใช้จ่าย(แยกกลุ่ม)'!AC33</f>
        <v>-0.15017519829697118</v>
      </c>
      <c r="Q96" s="15">
        <f>+'10.ค่าใช้จ่าย(แยกกลุ่ม)'!AD33</f>
        <v>0.19151105035830554</v>
      </c>
      <c r="R96" s="15">
        <f>+'10.ค่าใช้จ่าย(แยกกลุ่ม)'!AE33</f>
        <v>-0.64623135630598472</v>
      </c>
      <c r="S96" s="15">
        <f>+'10.ค่าใช้จ่าย(แยกกลุ่ม)'!AF33</f>
        <v>-0.19554051920775681</v>
      </c>
      <c r="T96" s="15">
        <f>+'10.ค่าใช้จ่าย(แยกกลุ่ม)'!AG33</f>
        <v>4.3451998361260638E-2</v>
      </c>
      <c r="U96" s="15">
        <f>+'10.ค่าใช้จ่าย(แยกกลุ่ม)'!AH33</f>
        <v>-0.31170086200254726</v>
      </c>
      <c r="V96" s="15">
        <f>+'10.ค่าใช้จ่าย(แยกกลุ่ม)'!AI33</f>
        <v>0.1362581287613423</v>
      </c>
      <c r="W96" s="15">
        <f>+'10.ค่าใช้จ่าย(แยกกลุ่ม)'!AJ33</f>
        <v>-0.43529633343321888</v>
      </c>
      <c r="X96" s="15">
        <f>+'10.ค่าใช้จ่าย(แยกกลุ่ม)'!AK33</f>
        <v>-0.72370163356791561</v>
      </c>
    </row>
    <row r="97" spans="1:24">
      <c r="A97" s="299" t="str">
        <f>+'10.ค่าใช้จ่าย(แยกกลุ่ม)'!B34</f>
        <v>พิบูลย์รักษ์,รพช.</v>
      </c>
      <c r="B97" s="299">
        <f>+'10.ค่าใช้จ่าย(แยกกลุ่ม)'!C34</f>
        <v>10143.665736795947</v>
      </c>
      <c r="C97" s="299">
        <f>+'10.ค่าใช้จ่าย(แยกกลุ่ม)'!D34</f>
        <v>54.046988976904579</v>
      </c>
      <c r="D97" s="299">
        <f>+'10.ค่าใช้จ่าย(แยกกลุ่ม)'!E34</f>
        <v>1197.0204254300393</v>
      </c>
      <c r="E97" s="299">
        <f>+'10.ค่าใช้จ่าย(แยกกลุ่ม)'!F34</f>
        <v>497.60036952614564</v>
      </c>
      <c r="F97" s="299">
        <f>+'10.ค่าใช้จ่าย(แยกกลุ่ม)'!G34</f>
        <v>558.90735736641284</v>
      </c>
      <c r="G97" s="299">
        <f>+'10.ค่าใช้จ่าย(แยกกลุ่ม)'!H34</f>
        <v>668.47317320533693</v>
      </c>
      <c r="H97" s="299">
        <f>+'10.ค่าใช้จ่าย(แยกกลุ่ม)'!I34</f>
        <v>456.04857011099239</v>
      </c>
      <c r="I97" s="299">
        <f>+'10.ค่าใช้จ่าย(แยกกลุ่ม)'!J34</f>
        <v>90.468050283303683</v>
      </c>
      <c r="J97" s="299">
        <f>+'10.ค่าใช้จ่าย(แยกกลุ่ม)'!K34</f>
        <v>424.58841680404089</v>
      </c>
      <c r="K97" s="299">
        <f>+'10.ค่าใช้จ่าย(แยกกลุ่ม)'!L34</f>
        <v>14.858301118691035</v>
      </c>
      <c r="L97" s="299">
        <f>+'10.ค่าใช้จ่าย(แยกกลุ่ม)'!M34</f>
        <v>329.44576431868057</v>
      </c>
      <c r="M97" s="16" t="str">
        <f>+'10.ค่าใช้จ่าย(แยกกลุ่ม)'!Z34</f>
        <v>พิบูลย์รักษ์,รพช.</v>
      </c>
      <c r="N97" s="15">
        <f>+'10.ค่าใช้จ่าย(แยกกลุ่ม)'!AA34</f>
        <v>-3.3928433122959699E-2</v>
      </c>
      <c r="O97" s="15">
        <f>+'10.ค่าใช้จ่าย(แยกกลุ่ม)'!AB34</f>
        <v>-0.41134541323302931</v>
      </c>
      <c r="P97" s="15">
        <f>+'10.ค่าใช้จ่าย(แยกกลุ่ม)'!AC34</f>
        <v>-0.13271503330176082</v>
      </c>
      <c r="Q97" s="15">
        <f>+'10.ค่าใช้จ่าย(แยกกลุ่ม)'!AD34</f>
        <v>-0.30660100364651377</v>
      </c>
      <c r="R97" s="15">
        <f>+'10.ค่าใช้จ่าย(แยกกลุ่ม)'!AE34</f>
        <v>-0.15199440551842877</v>
      </c>
      <c r="S97" s="15">
        <f>+'10.ค่าใช้จ่าย(แยกกลุ่ม)'!AF34</f>
        <v>-0.13338081253847656</v>
      </c>
      <c r="T97" s="15">
        <f>+'10.ค่าใช้จ่าย(แยกกลุ่ม)'!AG34</f>
        <v>-0.49665647003270907</v>
      </c>
      <c r="U97" s="15">
        <f>+'10.ค่าใช้จ่าย(แยกกลุ่ม)'!AH34</f>
        <v>-0.55294918980465257</v>
      </c>
      <c r="V97" s="15">
        <f>+'10.ค่าใช้จ่าย(แยกกลุ่ม)'!AI34</f>
        <v>-1.5614110442714072E-2</v>
      </c>
      <c r="W97" s="15">
        <f>+'10.ค่าใช้จ่าย(แยกกลุ่ม)'!AJ34</f>
        <v>-0.71562994351942522</v>
      </c>
      <c r="X97" s="15">
        <f>+'10.ค่าใช้จ่าย(แยกกลุ่ม)'!AK34</f>
        <v>-0.34064454775483483</v>
      </c>
    </row>
    <row r="98" spans="1:24">
      <c r="A98" s="299" t="str">
        <f>+'10.ค่าใช้จ่าย(แยกกลุ่ม)'!B66</f>
        <v>ศรีธาตุ,รพช.</v>
      </c>
      <c r="B98" s="299">
        <f>+'10.ค่าใช้จ่าย(แยกกลุ่ม)'!C66</f>
        <v>11342.589746793574</v>
      </c>
      <c r="C98" s="299">
        <f>+'10.ค่าใช้จ่าย(แยกกลุ่ม)'!D66</f>
        <v>87.903716798681415</v>
      </c>
      <c r="D98" s="299">
        <f>+'10.ค่าใช้จ่าย(แยกกลุ่ม)'!E66</f>
        <v>1869.6326212924955</v>
      </c>
      <c r="E98" s="299">
        <f>+'10.ค่าใช้จ่าย(แยกกลุ่ม)'!F66</f>
        <v>690.3579405580565</v>
      </c>
      <c r="F98" s="299">
        <f>+'10.ค่าใช้จ่าย(แยกกลุ่ม)'!G66</f>
        <v>742.69308773324735</v>
      </c>
      <c r="G98" s="299">
        <f>+'10.ค่าใช้จ่าย(แยกกลุ่ม)'!H66</f>
        <v>855.02801716245551</v>
      </c>
      <c r="H98" s="299">
        <f>+'10.ค่าใช้จ่าย(แยกกลุ่ม)'!I66</f>
        <v>850.91935327465649</v>
      </c>
      <c r="I98" s="299">
        <f>+'10.ค่าใช้จ่าย(แยกกลุ่ม)'!J66</f>
        <v>225.28952964816992</v>
      </c>
      <c r="J98" s="299">
        <f>+'10.ค่าใช้จ่าย(แยกกลุ่ม)'!K66</f>
        <v>428.52166305197096</v>
      </c>
      <c r="K98" s="299">
        <f>+'10.ค่าใช้จ่าย(แยกกลุ่ม)'!L66</f>
        <v>14.3784602422056</v>
      </c>
      <c r="L98" s="299">
        <f>+'10.ค่าใช้จ่าย(แยกกลุ่ม)'!M66</f>
        <v>1138.9664808880109</v>
      </c>
      <c r="M98" s="16" t="str">
        <f>+'10.ค่าใช้จ่าย(แยกกลุ่ม)'!Z66</f>
        <v>ศรีธาตุ,รพช.</v>
      </c>
      <c r="N98" s="15">
        <f>+'10.ค่าใช้จ่าย(แยกกลุ่ม)'!AA66</f>
        <v>0.11459056441280303</v>
      </c>
      <c r="O98" s="15">
        <f>+'10.ค่าใช้จ่าย(แยกกลุ่ม)'!AB66</f>
        <v>6.8772628469061695E-2</v>
      </c>
      <c r="P98" s="15">
        <f>+'10.ค่าใช้จ่าย(แยกกลุ่ม)'!AC66</f>
        <v>6.4350273615682851E-2</v>
      </c>
      <c r="Q98" s="15">
        <f>+'10.ค่าใช้จ่าย(แยกกลุ่ม)'!AD66</f>
        <v>-8.6140493714943027E-3</v>
      </c>
      <c r="R98" s="15">
        <f>+'10.ค่าใช้จ่าย(แยกกลุ่ม)'!AE66</f>
        <v>5.4439707836099596E-2</v>
      </c>
      <c r="S98" s="15">
        <f>+'10.ค่าใช้จ่าย(แยกกลุ่ม)'!AF66</f>
        <v>-6.5827047700083255E-2</v>
      </c>
      <c r="T98" s="15">
        <f>+'10.ค่าใช้จ่าย(แยกกลุ่ม)'!AG66</f>
        <v>-0.16899613935756899</v>
      </c>
      <c r="U98" s="15">
        <f>+'10.ค่าใช้จ่าย(แยกกลุ่ม)'!AH66</f>
        <v>-0.31057123052089436</v>
      </c>
      <c r="V98" s="15">
        <f>+'10.ค่าใช้จ่าย(แยกกลุ่ม)'!AI66</f>
        <v>7.1986976347845802E-2</v>
      </c>
      <c r="W98" s="15">
        <f>+'10.ค่าใช้จ่าย(แยกกลุ่ม)'!AJ66</f>
        <v>-0.51621200971738945</v>
      </c>
      <c r="X98" s="15">
        <f>+'10.ค่าใช้จ่าย(แยกกลุ่ม)'!AK66</f>
        <v>0.78502338819711559</v>
      </c>
    </row>
    <row r="99" spans="1:24">
      <c r="A99" s="299" t="str">
        <f>+'10.ค่าใช้จ่าย(แยกกลุ่ม)'!B79</f>
        <v>โนนสะอาด,รพช.</v>
      </c>
      <c r="B99" s="299">
        <f>+'10.ค่าใช้จ่าย(แยกกลุ่ม)'!C79</f>
        <v>9822.7821590244148</v>
      </c>
      <c r="C99" s="299">
        <f>+'10.ค่าใช้จ่าย(แยกกลุ่ม)'!D79</f>
        <v>47.690939469177977</v>
      </c>
      <c r="D99" s="299">
        <f>+'10.ค่าใช้จ่าย(แยกกลุ่ม)'!E79</f>
        <v>1742.1809049099895</v>
      </c>
      <c r="E99" s="299">
        <f>+'10.ค่าใช้จ่าย(แยกกลุ่ม)'!F79</f>
        <v>596.45046223457825</v>
      </c>
      <c r="F99" s="299">
        <f>+'10.ค่าใช้จ่าย(แยกกลุ่ม)'!G79</f>
        <v>685.02581178949936</v>
      </c>
      <c r="G99" s="299">
        <f>+'10.ค่าใช้จ่าย(แยกกลุ่ม)'!H79</f>
        <v>536.1375112207304</v>
      </c>
      <c r="H99" s="299">
        <f>+'10.ค่าใช้จ่าย(แยกกลุ่ม)'!I79</f>
        <v>680.24949916478658</v>
      </c>
      <c r="I99" s="299">
        <f>+'10.ค่าใช้จ่าย(แยกกลุ่ม)'!J79</f>
        <v>141.51081715258815</v>
      </c>
      <c r="J99" s="299">
        <f>+'10.ค่าใช้จ่าย(แยกกลุ่ม)'!K79</f>
        <v>479.68520643404383</v>
      </c>
      <c r="K99" s="299">
        <f>+'10.ค่าใช้จ่าย(แยกกลุ่ม)'!L79</f>
        <v>33.390155496509415</v>
      </c>
      <c r="L99" s="299">
        <f>+'10.ค่าใช้จ่าย(แยกกลุ่ม)'!M79</f>
        <v>288.11361396984012</v>
      </c>
      <c r="M99" s="16" t="str">
        <f>+'10.ค่าใช้จ่าย(แยกกลุ่ม)'!Z79</f>
        <v>โนนสะอาด,รพช.</v>
      </c>
      <c r="N99" s="15">
        <f>+'10.ค่าใช้จ่าย(แยกกลุ่ม)'!AA79</f>
        <v>-8.6691421491555787E-2</v>
      </c>
      <c r="O99" s="15">
        <f>+'10.ค่าใช้จ่าย(แยกกลุ่ม)'!AB79</f>
        <v>-0.39804885086368474</v>
      </c>
      <c r="P99" s="15">
        <f>+'10.ค่าใช้จ่าย(แยกกลุ่ม)'!AC79</f>
        <v>-0.10130607170998664</v>
      </c>
      <c r="Q99" s="15">
        <f>+'10.ค่าใช้จ่าย(แยกกลุ่ม)'!AD79</f>
        <v>-0.25665927770018832</v>
      </c>
      <c r="R99" s="15">
        <f>+'10.ค่าใช้จ่าย(แยกกลุ่ม)'!AE79</f>
        <v>-8.9303609314994092E-2</v>
      </c>
      <c r="S99" s="15">
        <f>+'10.ค่าใช้จ่าย(แยกกลุ่ม)'!AF79</f>
        <v>-0.41844546683462092</v>
      </c>
      <c r="T99" s="15">
        <f>+'10.ค่าใช้จ่าย(แยกกลุ่ม)'!AG79</f>
        <v>-0.10958195934966002</v>
      </c>
      <c r="U99" s="15">
        <f>+'10.ค่าใช้จ่าย(แยกกลุ่ม)'!AH79</f>
        <v>-0.59871358595819546</v>
      </c>
      <c r="V99" s="15">
        <f>+'10.ค่าใช้จ่าย(แยกกลุ่ม)'!AI79</f>
        <v>1.8187870598330876E-2</v>
      </c>
      <c r="W99" s="15">
        <f>+'10.ค่าใช้จ่าย(แยกกลุ่ม)'!AJ79</f>
        <v>-0.55696823904131154</v>
      </c>
      <c r="X99" s="15">
        <f>+'10.ค่าใช้จ่าย(แยกกลุ่ม)'!AK79</f>
        <v>-0.59771556504587753</v>
      </c>
    </row>
    <row r="100" spans="1:24">
      <c r="A100" s="299" t="str">
        <f>+'10.ค่าใช้จ่าย(แยกกลุ่ม)'!B88</f>
        <v>กุดจับ,รพช.</v>
      </c>
      <c r="B100" s="299">
        <f>+'10.ค่าใช้จ่าย(แยกกลุ่ม)'!C88</f>
        <v>9112.4290229049893</v>
      </c>
      <c r="C100" s="299">
        <f>+'10.ค่าใช้จ่าย(แยกกลุ่ม)'!D88</f>
        <v>40.27519910804358</v>
      </c>
      <c r="D100" s="299">
        <f>+'10.ค่าใช้จ่าย(แยกกลุ่ม)'!E88</f>
        <v>1566.8578484130378</v>
      </c>
      <c r="E100" s="299">
        <f>+'10.ค่าใช้จ่าย(แยกกลุ่ม)'!F88</f>
        <v>612.70268152334893</v>
      </c>
      <c r="F100" s="299">
        <f>+'10.ค่าใช้จ่าย(แยกกลุ่ม)'!G88</f>
        <v>557.54599398286518</v>
      </c>
      <c r="G100" s="299">
        <f>+'10.ค่าใช้จ่าย(แยกกลุ่ม)'!H88</f>
        <v>644.91961976786524</v>
      </c>
      <c r="H100" s="299">
        <f>+'10.ค่าใช้จ่าย(แยกกลุ่ม)'!I88</f>
        <v>774.14021729534454</v>
      </c>
      <c r="I100" s="299">
        <f>+'10.ค่าใช้จ่าย(แยกกลุ่ม)'!J88</f>
        <v>286.52126778432353</v>
      </c>
      <c r="J100" s="299">
        <f>+'10.ค่าใช้จ่าย(แยกกลุ่ม)'!K88</f>
        <v>485.49517468637197</v>
      </c>
      <c r="K100" s="299">
        <f>+'10.ค่าใช้จ่าย(แยกกลุ่ม)'!L88</f>
        <v>5.356499864599587E-3</v>
      </c>
      <c r="L100" s="299">
        <f>+'10.ค่าใช้จ่าย(แยกกลุ่ม)'!M88</f>
        <v>169.88598888427086</v>
      </c>
      <c r="M100" s="16" t="str">
        <f>+'10.ค่าใช้จ่าย(แยกกลุ่ม)'!Z88</f>
        <v>กุดจับ,รพช.</v>
      </c>
      <c r="N100" s="15">
        <f>+'10.ค่าใช้จ่าย(แยกกลุ่ม)'!AA88</f>
        <v>-5.1645313002894495E-2</v>
      </c>
      <c r="O100" s="15">
        <f>+'10.ค่าใช้จ่าย(แยกกลุ่ม)'!AB88</f>
        <v>-0.14562796457608271</v>
      </c>
      <c r="P100" s="15">
        <f>+'10.ค่าใช้จ่าย(แยกกลุ่ม)'!AC88</f>
        <v>-2.8130538955142174E-2</v>
      </c>
      <c r="Q100" s="15">
        <f>+'10.ค่าใช้จ่าย(แยกกลุ่ม)'!AD88</f>
        <v>-2.5903864024028153E-2</v>
      </c>
      <c r="R100" s="15">
        <f>+'10.ค่าใช้จ่าย(แยกกลุ่ม)'!AE88</f>
        <v>-0.21944487570894622</v>
      </c>
      <c r="S100" s="15">
        <f>+'10.ค่าใช้จ่าย(แยกกลุ่ม)'!AF88</f>
        <v>-0.31736395809770923</v>
      </c>
      <c r="T100" s="15">
        <f>+'10.ค่าใช้จ่าย(แยกกลุ่ม)'!AG88</f>
        <v>-0.12978245307671699</v>
      </c>
      <c r="U100" s="15">
        <f>+'10.ค่าใช้จ่าย(แยกกลุ่ม)'!AH88</f>
        <v>0.66076309097856689</v>
      </c>
      <c r="V100" s="15">
        <f>+'10.ค่าใช้จ่าย(แยกกลุ่ม)'!AI88</f>
        <v>0.20663030349852868</v>
      </c>
      <c r="W100" s="15">
        <f>+'10.ค่าใช้จ่าย(แยกกลุ่ม)'!AJ88</f>
        <v>-0.99983494892378655</v>
      </c>
      <c r="X100" s="15">
        <f>+'10.ค่าใช้จ่าย(แยกกลุ่ม)'!AK88</f>
        <v>-0.62906203364348778</v>
      </c>
    </row>
    <row r="101" spans="1:24">
      <c r="A101" s="299" t="str">
        <f>+'10.ค่าใช้จ่าย(แยกกลุ่ม)'!B89</f>
        <v>หนองวัวซอ,รพช.</v>
      </c>
      <c r="B101" s="299">
        <f>+'10.ค่าใช้จ่าย(แยกกลุ่ม)'!C89</f>
        <v>11214.514197604683</v>
      </c>
      <c r="C101" s="299">
        <f>+'10.ค่าใช้จ่าย(แยกกลุ่ม)'!D89</f>
        <v>54.43900673156346</v>
      </c>
      <c r="D101" s="299">
        <f>+'10.ค่าใช้จ่าย(แยกกลุ่ม)'!E89</f>
        <v>1584.8705062439262</v>
      </c>
      <c r="E101" s="299">
        <f>+'10.ค่าใช้จ่าย(แยกกลุ่ม)'!F89</f>
        <v>768.25329734569175</v>
      </c>
      <c r="F101" s="299">
        <f>+'10.ค่าใช้จ่าย(แยกกลุ่ม)'!G89</f>
        <v>595.04409108511823</v>
      </c>
      <c r="G101" s="299">
        <f>+'10.ค่าใช้จ่าย(แยกกลุ่ม)'!H89</f>
        <v>703.98145855858002</v>
      </c>
      <c r="H101" s="299">
        <f>+'10.ค่าใช้จ่าย(แยกกลุ่ม)'!I89</f>
        <v>361.44887968373945</v>
      </c>
      <c r="I101" s="299">
        <f>+'10.ค่าใช้จ่าย(แยกกลุ่ม)'!J89</f>
        <v>124.43757722289703</v>
      </c>
      <c r="J101" s="299">
        <f>+'10.ค่าใช้จ่าย(แยกกลุ่ม)'!K89</f>
        <v>256.7920201677303</v>
      </c>
      <c r="K101" s="299">
        <f>+'10.ค่าใช้จ่าย(แยกกลุ่ม)'!L89</f>
        <v>25.667629075363983</v>
      </c>
      <c r="L101" s="299">
        <f>+'10.ค่าใช้จ่าย(แยกกลุ่ม)'!M89</f>
        <v>307.56065175514954</v>
      </c>
      <c r="M101" s="16" t="str">
        <f>+'10.ค่าใช้จ่าย(แยกกลุ่ม)'!Z89</f>
        <v>หนองวัวซอ,รพช.</v>
      </c>
      <c r="N101" s="15">
        <f>+'10.ค่าใช้จ่าย(แยกกลุ่ม)'!AA89</f>
        <v>0.16712427333711094</v>
      </c>
      <c r="O101" s="15">
        <f>+'10.ค่าใช้จ่าย(แยกกลุ่ม)'!AB89</f>
        <v>0.15483389325847446</v>
      </c>
      <c r="P101" s="15">
        <f>+'10.ค่าใช้จ่าย(แยกกลุ่ม)'!AC89</f>
        <v>-1.6957890411548035E-2</v>
      </c>
      <c r="Q101" s="15">
        <f>+'10.ค่าใช้จ่าย(แยกกลุ่ม)'!AD89</f>
        <v>0.22139594123307163</v>
      </c>
      <c r="R101" s="15">
        <f>+'10.ค่าใช้จ่าย(แยกกลุ่ม)'!AE89</f>
        <v>-0.16694816304271437</v>
      </c>
      <c r="S101" s="15">
        <f>+'10.ค่าใช้จ่าย(แยกกลุ่ม)'!AF89</f>
        <v>-0.25484804351896406</v>
      </c>
      <c r="T101" s="15">
        <f>+'10.ค่าใช้จ่าย(แยกกลุ่ม)'!AG89</f>
        <v>-0.59369226609169712</v>
      </c>
      <c r="U101" s="15">
        <f>+'10.ค่าใช้จ่าย(แยกกลุ่ม)'!AH89</f>
        <v>-0.27872252911380674</v>
      </c>
      <c r="V101" s="15">
        <f>+'10.ค่าใช้จ่าย(แยกกลุ่ม)'!AI89</f>
        <v>-0.36177937621902712</v>
      </c>
      <c r="W101" s="15">
        <f>+'10.ค่าใช้จ่าย(แยกกลุ่ม)'!AJ89</f>
        <v>-0.2090973751841663</v>
      </c>
      <c r="X101" s="15">
        <f>+'10.ค่าใช้จ่าย(แยกกลุ่ม)'!AK89</f>
        <v>-0.3284559636577456</v>
      </c>
    </row>
    <row r="102" spans="1:24">
      <c r="A102" s="299" t="str">
        <f>+'10.ค่าใช้จ่าย(แยกกลุ่ม)'!B90</f>
        <v>วังสามหมอ,รพช.</v>
      </c>
      <c r="B102" s="299">
        <f>+'10.ค่าใช้จ่าย(แยกกลุ่ม)'!C90</f>
        <v>8836.5067952625122</v>
      </c>
      <c r="C102" s="299">
        <f>+'10.ค่าใช้จ่าย(แยกกลุ่ม)'!D90</f>
        <v>15.49844683275027</v>
      </c>
      <c r="D102" s="299">
        <f>+'10.ค่าใช้จ่าย(แยกกลุ่ม)'!E90</f>
        <v>1796.1931662000675</v>
      </c>
      <c r="E102" s="299">
        <f>+'10.ค่าใช้จ่าย(แยกกลุ่ม)'!F90</f>
        <v>682.31640975733205</v>
      </c>
      <c r="F102" s="299">
        <f>+'10.ค่าใช้จ่าย(แยกกลุ่ม)'!G90</f>
        <v>738.74974965180127</v>
      </c>
      <c r="G102" s="299">
        <f>+'10.ค่าใช้จ่าย(แยกกลุ่ม)'!H90</f>
        <v>1746.8495498309958</v>
      </c>
      <c r="H102" s="299">
        <f>+'10.ค่าใช้จ่าย(แยกกลุ่ม)'!I90</f>
        <v>2484.795590055578</v>
      </c>
      <c r="I102" s="299">
        <f>+'10.ค่าใช้จ่าย(แยกกลุ่ม)'!J90</f>
        <v>248.40068347607615</v>
      </c>
      <c r="J102" s="299">
        <f>+'10.ค่าใช้จ่าย(แยกกลุ่ม)'!K90</f>
        <v>401.75348578282831</v>
      </c>
      <c r="K102" s="299">
        <f>+'10.ค่าใช้จ่าย(แยกกลุ่ม)'!L90</f>
        <v>9.12761714426161E-2</v>
      </c>
      <c r="L102" s="299">
        <f>+'10.ค่าใช้จ่าย(แยกกลุ่ม)'!M90</f>
        <v>725.81800947042473</v>
      </c>
      <c r="M102" s="16" t="str">
        <f>+'10.ค่าใช้จ่าย(แยกกลุ่ม)'!Z90</f>
        <v>วังสามหมอ,รพช.</v>
      </c>
      <c r="N102" s="15">
        <f>+'10.ค่าใช้จ่าย(แยกกลุ่ม)'!AA90</f>
        <v>-8.0361271961113728E-2</v>
      </c>
      <c r="O102" s="15">
        <f>+'10.ค่าใช้จ่าย(แยกกลุ่ม)'!AB90</f>
        <v>-0.67122596884290286</v>
      </c>
      <c r="P102" s="15">
        <f>+'10.ค่าใช้จ่าย(แยกกลุ่ม)'!AC90</f>
        <v>0.11411847994722703</v>
      </c>
      <c r="Q102" s="15">
        <f>+'10.ค่าใช้จ่าย(แยกกลุ่ม)'!AD90</f>
        <v>8.477047400075205E-2</v>
      </c>
      <c r="R102" s="15">
        <f>+'10.ค่าใช้จ่าย(แยกกลุ่ม)'!AE90</f>
        <v>3.4237370338218324E-2</v>
      </c>
      <c r="S102" s="15">
        <f>+'10.ค่าใช้จ่าย(แยกกลุ่ม)'!AF90</f>
        <v>0.84900943612887558</v>
      </c>
      <c r="T102" s="15">
        <f>+'10.ค่าใช้จ่าย(แยกกลุ่ม)'!AG90</f>
        <v>1.7931796781448008</v>
      </c>
      <c r="U102" s="15">
        <f>+'10.ค่าใช้จ่าย(แยกกลุ่ม)'!AH90</f>
        <v>0.43980476591164908</v>
      </c>
      <c r="V102" s="15">
        <f>+'10.ค่าใช้จ่าย(แยกกลุ่ม)'!AI90</f>
        <v>-1.4979432187267772E-3</v>
      </c>
      <c r="W102" s="15">
        <f>+'10.ค่าใช้จ่าย(แยกกลุ่ม)'!AJ90</f>
        <v>-0.99718748609911956</v>
      </c>
      <c r="X102" s="15">
        <f>+'10.ค่าใช้จ่าย(แยกกลุ่ม)'!AK90</f>
        <v>0.58478905850968865</v>
      </c>
    </row>
    <row r="103" spans="1:24">
      <c r="A103" s="299" t="str">
        <f>+'10.ค่าใช้จ่าย(แยกกลุ่ม)'!B91</f>
        <v>น้ำโสม,รพช.</v>
      </c>
      <c r="B103" s="299">
        <f>+'10.ค่าใช้จ่าย(แยกกลุ่ม)'!C91</f>
        <v>10244.088527307616</v>
      </c>
      <c r="C103" s="299">
        <f>+'10.ค่าใช้จ่าย(แยกกลุ่ม)'!D91</f>
        <v>86.50858174184809</v>
      </c>
      <c r="D103" s="299">
        <f>+'10.ค่าใช้จ่าย(แยกกลุ่ม)'!E91</f>
        <v>1704.5761158773648</v>
      </c>
      <c r="E103" s="299">
        <f>+'10.ค่าใช้จ่าย(แยกกลุ่ม)'!F91</f>
        <v>534.77206101308775</v>
      </c>
      <c r="F103" s="299">
        <f>+'10.ค่าใช้จ่าย(แยกกลุ่ม)'!G91</f>
        <v>729.92870744831544</v>
      </c>
      <c r="G103" s="299">
        <f>+'10.ค่าใช้จ่าย(แยกกลุ่ม)'!H91</f>
        <v>765.44668264895506</v>
      </c>
      <c r="H103" s="299">
        <f>+'10.ค่าใช้จ่าย(แยกกลุ่ม)'!I91</f>
        <v>482.27740592414636</v>
      </c>
      <c r="I103" s="299">
        <f>+'10.ค่าใช้จ่าย(แยกกลุ่ม)'!J91</f>
        <v>91.419867447151532</v>
      </c>
      <c r="J103" s="299">
        <f>+'10.ค่าใช้จ่าย(แยกกลุ่ม)'!K91</f>
        <v>499.30051849224998</v>
      </c>
      <c r="K103" s="299">
        <f>+'10.ค่าใช้จ่าย(แยกกลุ่ม)'!L91</f>
        <v>17.891775883608048</v>
      </c>
      <c r="L103" s="299">
        <f>+'10.ค่าใช้จ่าย(แยกกลุ่ม)'!M91</f>
        <v>880.75023626722259</v>
      </c>
      <c r="M103" s="16" t="str">
        <f>+'10.ค่าใช้จ่าย(แยกกลุ่ม)'!Z91</f>
        <v>น้ำโสม,รพช.</v>
      </c>
      <c r="N103" s="15">
        <f>+'10.ค่าใช้จ่าย(แยกกลุ่ม)'!AA91</f>
        <v>6.6129496807686441E-2</v>
      </c>
      <c r="O103" s="15">
        <f>+'10.ค่าใช้จ่าย(แยกกลุ่ม)'!AB91</f>
        <v>0.83513712411810292</v>
      </c>
      <c r="P103" s="15">
        <f>+'10.ค่าใช้จ่าย(แยกกลุ่ม)'!AC91</f>
        <v>5.7291491200400405E-2</v>
      </c>
      <c r="Q103" s="15">
        <f>+'10.ค่าใช้จ่าย(แยกกลุ่ม)'!AD91</f>
        <v>-0.14980068805051544</v>
      </c>
      <c r="R103" s="15">
        <f>+'10.ค่าใช้จ่าย(แยกกลุ่ม)'!AE91</f>
        <v>2.1888057872832524E-2</v>
      </c>
      <c r="S103" s="15">
        <f>+'10.ค่าใช้จ่าย(แยกกลุ่ม)'!AF91</f>
        <v>-0.18978818799341252</v>
      </c>
      <c r="T103" s="15">
        <f>+'10.ค่าใช้จ่าย(แยกกลุ่ม)'!AG91</f>
        <v>-0.45786790074527373</v>
      </c>
      <c r="U103" s="15">
        <f>+'10.ค่าใช้จ่าย(แยกกลุ่ม)'!AH91</f>
        <v>-0.4701030649052253</v>
      </c>
      <c r="V103" s="15">
        <f>+'10.ค่าใช้จ่าย(แยกกลุ่ม)'!AI91</f>
        <v>0.24094155323885633</v>
      </c>
      <c r="W103" s="15">
        <f>+'10.ค่าใช้จ่าย(แยกกลุ่ม)'!AJ91</f>
        <v>-0.44869654819251847</v>
      </c>
      <c r="X103" s="15">
        <f>+'10.ค่าใช้จ่าย(แยกกลุ่ม)'!AK91</f>
        <v>0.92307619748169534</v>
      </c>
    </row>
    <row r="104" spans="1:24">
      <c r="A104" s="299" t="str">
        <f>+'10.ค่าใช้จ่าย(แยกกลุ่ม)'!B119</f>
        <v>หนองหาน,รพช.</v>
      </c>
      <c r="B104" s="299">
        <f>+'10.ค่าใช้จ่าย(แยกกลุ่ม)'!C119</f>
        <v>7183.7741794726335</v>
      </c>
      <c r="C104" s="299">
        <f>+'10.ค่าใช้จ่าย(แยกกลุ่ม)'!D119</f>
        <v>38.71709680640565</v>
      </c>
      <c r="D104" s="299">
        <f>+'10.ค่าใช้จ่าย(แยกกลุ่ม)'!E119</f>
        <v>1763.5697053447341</v>
      </c>
      <c r="E104" s="299">
        <f>+'10.ค่าใช้จ่าย(แยกกลุ่ม)'!F119</f>
        <v>856.74869648143499</v>
      </c>
      <c r="F104" s="299">
        <f>+'10.ค่าใช้จ่าย(แยกกลุ่ม)'!G119</f>
        <v>600.26238483304553</v>
      </c>
      <c r="G104" s="299">
        <f>+'10.ค่าใช้จ่าย(แยกกลุ่ม)'!H119</f>
        <v>508.67029045635769</v>
      </c>
      <c r="H104" s="299">
        <f>+'10.ค่าใช้จ่าย(แยกกลุ่ม)'!I119</f>
        <v>610.48704054148118</v>
      </c>
      <c r="I104" s="299">
        <f>+'10.ค่าใช้จ่าย(แยกกลุ่ม)'!J119</f>
        <v>536.50720230619697</v>
      </c>
      <c r="J104" s="299">
        <f>+'10.ค่าใช้จ่าย(แยกกลุ่ม)'!K119</f>
        <v>367.71539667116429</v>
      </c>
      <c r="K104" s="299">
        <f>+'10.ค่าใช้จ่าย(แยกกลุ่ม)'!L119</f>
        <v>50.549672349500391</v>
      </c>
      <c r="L104" s="299">
        <f>+'10.ค่าใช้จ่าย(แยกกลุ่ม)'!M119</f>
        <v>223.13125580046469</v>
      </c>
      <c r="M104" s="16" t="str">
        <f>+'10.ค่าใช้จ่าย(แยกกลุ่ม)'!Z119</f>
        <v>หนองหาน,รพช.</v>
      </c>
      <c r="N104" s="15">
        <f>+'10.ค่าใช้จ่าย(แยกกลุ่ม)'!AA119</f>
        <v>-2.732147115408123E-2</v>
      </c>
      <c r="O104" s="15">
        <f>+'10.ค่าใช้จ่าย(แยกกลุ่ม)'!AB119</f>
        <v>-0.36958980798369367</v>
      </c>
      <c r="P104" s="15">
        <f>+'10.ค่าใช้จ่าย(แยกกลุ่ม)'!AC119</f>
        <v>3.6287580094357029E-2</v>
      </c>
      <c r="Q104" s="15">
        <f>+'10.ค่าใช้จ่าย(แยกกลุ่ม)'!AD119</f>
        <v>7.7957339123703354E-2</v>
      </c>
      <c r="R104" s="15">
        <f>+'10.ค่าใช้จ่าย(แยกกลุ่ม)'!AE119</f>
        <v>-6.5804953242938502E-2</v>
      </c>
      <c r="S104" s="15">
        <f>+'10.ค่าใช้จ่าย(แยกกลุ่ม)'!AF119</f>
        <v>-0.10949004210759025</v>
      </c>
      <c r="T104" s="15">
        <f>+'10.ค่าใช้จ่าย(แยกกลุ่ม)'!AG119</f>
        <v>-0.14676745423665691</v>
      </c>
      <c r="U104" s="15">
        <f>+'10.ค่าใช้จ่าย(แยกกลุ่ม)'!AH119</f>
        <v>-5.9356060759991405E-2</v>
      </c>
      <c r="V104" s="15">
        <f>+'10.ค่าใช้จ่าย(แยกกลุ่ม)'!AI119</f>
        <v>-1.2734094375319168E-2</v>
      </c>
      <c r="W104" s="15">
        <f>+'10.ค่าใช้จ่าย(แยกกลุ่ม)'!AJ119</f>
        <v>0.21015879011641533</v>
      </c>
      <c r="X104" s="15">
        <f>+'10.ค่าใช้จ่าย(แยกกลุ่ม)'!AK119</f>
        <v>4.5246771809126625E-2</v>
      </c>
    </row>
    <row r="105" spans="1:24">
      <c r="A105" s="299" t="str">
        <f>+'10.ค่าใช้จ่าย(แยกกลุ่ม)'!B120</f>
        <v>บ้านผือ,รพช.</v>
      </c>
      <c r="B105" s="299">
        <f>+'10.ค่าใช้จ่าย(แยกกลุ่ม)'!C120</f>
        <v>6891.5354153284652</v>
      </c>
      <c r="C105" s="299">
        <f>+'10.ค่าใช้จ่าย(แยกกลุ่ม)'!D120</f>
        <v>34.345363686227699</v>
      </c>
      <c r="D105" s="299">
        <f>+'10.ค่าใช้จ่าย(แยกกลุ่ม)'!E120</f>
        <v>1556.8802830146371</v>
      </c>
      <c r="E105" s="299">
        <f>+'10.ค่าใช้จ่าย(แยกกลุ่ม)'!F120</f>
        <v>657.41186545650658</v>
      </c>
      <c r="F105" s="299">
        <f>+'10.ค่าใช้จ่าย(แยกกลุ่ม)'!G120</f>
        <v>426.91285651369475</v>
      </c>
      <c r="G105" s="299">
        <f>+'10.ค่าใช้จ่าย(แยกกลุ่ม)'!H120</f>
        <v>397.32869739902975</v>
      </c>
      <c r="H105" s="299">
        <f>+'10.ค่าใช้จ่าย(แยกกลุ่ม)'!I120</f>
        <v>665.18804853059373</v>
      </c>
      <c r="I105" s="299">
        <f>+'10.ค่าใช้จ่าย(แยกกลุ่ม)'!J120</f>
        <v>761.18075670653377</v>
      </c>
      <c r="J105" s="299">
        <f>+'10.ค่าใช้จ่าย(แยกกลุ่ม)'!K120</f>
        <v>330.28951896020988</v>
      </c>
      <c r="K105" s="299">
        <f>+'10.ค่าใช้จ่าย(แยกกลุ่ม)'!L120</f>
        <v>4.4488522452471546</v>
      </c>
      <c r="L105" s="299">
        <f>+'10.ค่าใช้จ่าย(แยกกลุ่ม)'!M120</f>
        <v>124.2156072016255</v>
      </c>
      <c r="M105" s="16" t="str">
        <f>+'10.ค่าใช้จ่าย(แยกกลุ่ม)'!Z120</f>
        <v>บ้านผือ,รพช.</v>
      </c>
      <c r="N105" s="15">
        <f>+'10.ค่าใช้จ่าย(แยกกลุ่ม)'!AA120</f>
        <v>-6.6890416958606272E-2</v>
      </c>
      <c r="O105" s="15">
        <f>+'10.ค่าใช้จ่าย(แยกกลุ่ม)'!AB120</f>
        <v>-0.44077244674186256</v>
      </c>
      <c r="P105" s="15">
        <f>+'10.ค่าใช้จ่าย(แยกกลุ่ม)'!AC120</f>
        <v>-8.5164767747878067E-2</v>
      </c>
      <c r="Q105" s="15">
        <f>+'10.ค่าใช้จ่าย(แยกกลุ่ม)'!AD120</f>
        <v>-0.17284736106837836</v>
      </c>
      <c r="R105" s="15">
        <f>+'10.ค่าใช้จ่าย(แยกกลุ่ม)'!AE120</f>
        <v>-0.3355907582599435</v>
      </c>
      <c r="S105" s="15">
        <f>+'10.ค่าใช้จ่าย(แยกกลุ่ม)'!AF120</f>
        <v>-0.30441158402858781</v>
      </c>
      <c r="T105" s="15">
        <f>+'10.ค่าใช้จ่าย(แยกกลุ่ม)'!AG120</f>
        <v>-7.0315904567438053E-2</v>
      </c>
      <c r="U105" s="15">
        <f>+'10.ค่าใช้จ่าย(แยกกลุ่ม)'!AH120</f>
        <v>0.33455816135248612</v>
      </c>
      <c r="V105" s="15">
        <f>+'10.ค่าใช้จ่าย(แยกกลุ่ม)'!AI120</f>
        <v>-0.11321749372872317</v>
      </c>
      <c r="W105" s="15">
        <f>+'10.ค่าใช้จ่าย(แยกกลุ่ม)'!AJ120</f>
        <v>-0.89349450945416065</v>
      </c>
      <c r="X105" s="15">
        <f>+'10.ค่าใช้จ่าย(แยกกลุ่ม)'!AK120</f>
        <v>-0.41811844346936555</v>
      </c>
    </row>
    <row r="106" spans="1:24">
      <c r="A106" s="299" t="str">
        <f>+'10.ค่าใช้จ่าย(แยกกลุ่ม)'!B121</f>
        <v>เพ็ญ,รพช.</v>
      </c>
      <c r="B106" s="299">
        <f>+'10.ค่าใช้จ่าย(แยกกลุ่ม)'!C121</f>
        <v>7898.876273042054</v>
      </c>
      <c r="C106" s="299">
        <f>+'10.ค่าใช้จ่าย(แยกกลุ่ม)'!D121</f>
        <v>40.072320219440655</v>
      </c>
      <c r="D106" s="299">
        <f>+'10.ค่าใช้จ่าย(แยกกลุ่ม)'!E121</f>
        <v>2087.2234487133283</v>
      </c>
      <c r="E106" s="299">
        <f>+'10.ค่าใช้จ่าย(แยกกลุ่ม)'!F121</f>
        <v>795.10040957322246</v>
      </c>
      <c r="F106" s="299">
        <f>+'10.ค่าใช้จ่าย(แยกกลุ่ม)'!G121</f>
        <v>536.90863753974861</v>
      </c>
      <c r="G106" s="299">
        <f>+'10.ค่าใช้จ่าย(แยกกลุ่ม)'!H121</f>
        <v>480.36538407967282</v>
      </c>
      <c r="H106" s="299">
        <f>+'10.ค่าใช้จ่าย(แยกกลุ่ม)'!I121</f>
        <v>926.83441916216998</v>
      </c>
      <c r="I106" s="299">
        <f>+'10.ค่าใช้จ่าย(แยกกลุ่ม)'!J121</f>
        <v>744.49229343539139</v>
      </c>
      <c r="J106" s="299">
        <f>+'10.ค่าใช้จ่าย(แยกกลุ่ม)'!K121</f>
        <v>437.78889839157364</v>
      </c>
      <c r="K106" s="299">
        <f>+'10.ค่าใช้จ่าย(แยกกลุ่ม)'!L121</f>
        <v>46.615332606797374</v>
      </c>
      <c r="L106" s="299">
        <f>+'10.ค่าใช้จ่าย(แยกกลุ่ม)'!M121</f>
        <v>64.57759336434664</v>
      </c>
      <c r="M106" s="16" t="str">
        <f>+'10.ค่าใช้จ่าย(แยกกลุ่ม)'!Z121</f>
        <v>เพ็ญ,รพช.</v>
      </c>
      <c r="N106" s="15">
        <f>+'10.ค่าใช้จ่าย(แยกกลุ่ม)'!AA121</f>
        <v>6.9502904859197412E-2</v>
      </c>
      <c r="O106" s="15">
        <f>+'10.ค่าใช้จ่าย(แยกกลุ่ม)'!AB121</f>
        <v>-0.34752341554966582</v>
      </c>
      <c r="P106" s="15">
        <f>+'10.ค่าใช้จ่าย(แยกกลุ่ม)'!AC121</f>
        <v>0.2264690929018468</v>
      </c>
      <c r="Q106" s="15">
        <f>+'10.ค่าใช้จ่าย(แยกกลุ่ม)'!AD121</f>
        <v>3.917430626518407E-4</v>
      </c>
      <c r="R106" s="15">
        <f>+'10.ค่าใช้จ่าย(แยกกลุ่ม)'!AE121</f>
        <v>-0.16440309700528333</v>
      </c>
      <c r="S106" s="15">
        <f>+'10.ค่าใช้จ่าย(แยกกลุ่ม)'!AF121</f>
        <v>-0.159042377792532</v>
      </c>
      <c r="T106" s="15">
        <f>+'10.ค่าใช้จ่าย(แยกกลุ่ม)'!AG121</f>
        <v>0.29536785950674793</v>
      </c>
      <c r="U106" s="15">
        <f>+'10.ค่าใช้จ่าย(แยกกลุ่ม)'!AH121</f>
        <v>0.30529871848992707</v>
      </c>
      <c r="V106" s="15">
        <f>+'10.ค่าใช้จ่าย(แยกกลุ่ม)'!AI121</f>
        <v>0.17540374201274758</v>
      </c>
      <c r="W106" s="15">
        <f>+'10.ค่าใช้จ่าย(แยกกลุ่ม)'!AJ121</f>
        <v>0.11597072515691083</v>
      </c>
      <c r="X106" s="15">
        <f>+'10.ค่าใช้จ่าย(แยกกลุ่ม)'!AK121</f>
        <v>-0.69748961994079706</v>
      </c>
    </row>
    <row r="107" spans="1:24">
      <c r="A107" s="299" t="str">
        <f>+'10.ค่าใช้จ่าย(แยกกลุ่ม)'!B124</f>
        <v>สมเด็จพระยุพราชบ้านดุง,รพช.</v>
      </c>
      <c r="B107" s="299">
        <f>+'10.ค่าใช้จ่าย(แยกกลุ่ม)'!C124</f>
        <v>5948.2624587611945</v>
      </c>
      <c r="C107" s="299">
        <f>+'10.ค่าใช้จ่าย(แยกกลุ่ม)'!D124</f>
        <v>70.907293235174251</v>
      </c>
      <c r="D107" s="299">
        <f>+'10.ค่าใช้จ่าย(แยกกลุ่ม)'!E124</f>
        <v>1590.8939713311734</v>
      </c>
      <c r="E107" s="299">
        <f>+'10.ค่าใช้จ่าย(แยกกลุ่ม)'!F124</f>
        <v>888.19033592194285</v>
      </c>
      <c r="F107" s="299">
        <f>+'10.ค่าใช้จ่าย(แยกกลุ่ม)'!G124</f>
        <v>742.63042889078986</v>
      </c>
      <c r="G107" s="299">
        <f>+'10.ค่าใช้จ่าย(แยกกลุ่ม)'!H124</f>
        <v>573.47799683095229</v>
      </c>
      <c r="H107" s="299">
        <f>+'10.ค่าใช้จ่าย(แยกกลุ่ม)'!I124</f>
        <v>900.53217701508356</v>
      </c>
      <c r="I107" s="299">
        <f>+'10.ค่าใช้จ่าย(แยกกลุ่ม)'!J124</f>
        <v>360.79874849351012</v>
      </c>
      <c r="J107" s="299">
        <f>+'10.ค่าใช้จ่าย(แยกกลุ่ม)'!K124</f>
        <v>327.40281043444702</v>
      </c>
      <c r="K107" s="299">
        <f>+'10.ค่าใช้จ่าย(แยกกลุ่ม)'!L124</f>
        <v>8.5098596688468007</v>
      </c>
      <c r="L107" s="299">
        <f>+'10.ค่าใช้จ่าย(แยกกลุ่ม)'!M124</f>
        <v>214.17723475302239</v>
      </c>
      <c r="M107" s="16" t="str">
        <f>+'10.ค่าใช้จ่าย(แยกกลุ่ม)'!Z124</f>
        <v>สมเด็จพระยุพราชบ้านดุง,รพช.</v>
      </c>
      <c r="N107" s="15">
        <f>+'10.ค่าใช้จ่าย(แยกกลุ่ม)'!AA124</f>
        <v>-0.19460898504997512</v>
      </c>
      <c r="O107" s="15">
        <f>+'10.ค่าใช้จ่าย(แยกกลุ่ม)'!AB124</f>
        <v>0.15454628654768146</v>
      </c>
      <c r="P107" s="15">
        <f>+'10.ค่าใช้จ่าย(แยกกลุ่ม)'!AC124</f>
        <v>-6.5178054067776089E-2</v>
      </c>
      <c r="Q107" s="15">
        <f>+'10.ค่าใช้จ่าย(แยกกลุ่ม)'!AD124</f>
        <v>0.11751706781447373</v>
      </c>
      <c r="R107" s="15">
        <f>+'10.ค่าใช้จ่าย(แยกกลุ่ม)'!AE124</f>
        <v>0.1557640221514264</v>
      </c>
      <c r="S107" s="15">
        <f>+'10.ค่าใช้จ่าย(แยกกลุ่ม)'!AF124</f>
        <v>3.9663734872092491E-3</v>
      </c>
      <c r="T107" s="15">
        <f>+'10.ค่าใช้จ่าย(แยกกลุ่ม)'!AG124</f>
        <v>0.25860716265962524</v>
      </c>
      <c r="U107" s="15">
        <f>+'10.ค่าใช้จ่าย(แยกกลุ่ม)'!AH124</f>
        <v>-0.36742106238844729</v>
      </c>
      <c r="V107" s="15">
        <f>+'10.ค่าใช้จ่าย(แยกกลุ่ม)'!AI124</f>
        <v>-0.1209679141156899</v>
      </c>
      <c r="W107" s="15">
        <f>+'10.ค่าใช้จ่าย(แยกกลุ่ม)'!AJ124</f>
        <v>-0.79627402113094192</v>
      </c>
      <c r="X107" s="15">
        <f>+'10.ค่าใช้จ่าย(แยกกลุ่ม)'!AK124</f>
        <v>3.3021255471100074E-3</v>
      </c>
    </row>
    <row r="108" spans="1:24">
      <c r="A108" s="299" t="str">
        <f>+'10.ค่าใช้จ่าย(แยกกลุ่ม)'!B131</f>
        <v>กุมภวาปี,รพท.</v>
      </c>
      <c r="B108" s="299">
        <f>+'10.ค่าใช้จ่าย(แยกกลุ่ม)'!C131</f>
        <v>7263.2610930088904</v>
      </c>
      <c r="C108" s="299">
        <f>+'10.ค่าใช้จ่าย(แยกกลุ่ม)'!D131</f>
        <v>98.490398024456809</v>
      </c>
      <c r="D108" s="299">
        <f>+'10.ค่าใช้จ่าย(แยกกลุ่ม)'!E131</f>
        <v>2245.371494464327</v>
      </c>
      <c r="E108" s="299">
        <f>+'10.ค่าใช้จ่าย(แยกกลุ่ม)'!F131</f>
        <v>1143.4745080846949</v>
      </c>
      <c r="F108" s="299">
        <f>+'10.ค่าใช้จ่าย(แยกกลุ่ม)'!G131</f>
        <v>493.13802679821157</v>
      </c>
      <c r="G108" s="299">
        <f>+'10.ค่าใช้จ่าย(แยกกลุ่ม)'!H131</f>
        <v>392.05656848280159</v>
      </c>
      <c r="H108" s="299">
        <f>+'10.ค่าใช้จ่าย(แยกกลุ่ม)'!I131</f>
        <v>1259.1555286927198</v>
      </c>
      <c r="I108" s="299">
        <f>+'10.ค่าใช้จ่าย(แยกกลุ่ม)'!J131</f>
        <v>406.90609195796071</v>
      </c>
      <c r="J108" s="299">
        <f>+'10.ค่าใช้จ่าย(แยกกลุ่ม)'!K131</f>
        <v>455.96936768244592</v>
      </c>
      <c r="K108" s="299">
        <f>+'10.ค่าใช้จ่าย(แยกกลุ่ม)'!L131</f>
        <v>51.176631633934129</v>
      </c>
      <c r="L108" s="299">
        <f>+'10.ค่าใช้จ่าย(แยกกลุ่ม)'!M131</f>
        <v>244.18790525861905</v>
      </c>
      <c r="M108" s="16" t="str">
        <f>+'10.ค่าใช้จ่าย(แยกกลุ่ม)'!Z131</f>
        <v>กุมภวาปี,รพท.</v>
      </c>
      <c r="N108" s="15">
        <f>+'10.ค่าใช้จ่าย(แยกกลุ่ม)'!AA131</f>
        <v>2.1554596724588104E-2</v>
      </c>
      <c r="O108" s="15">
        <f>+'10.ค่าใช้จ่าย(แยกกลุ่ม)'!AB131</f>
        <v>0.50135661789670205</v>
      </c>
      <c r="P108" s="15">
        <f>+'10.ค่าใช้จ่าย(แยกกลุ่ม)'!AC131</f>
        <v>-7.0915057248180965E-2</v>
      </c>
      <c r="Q108" s="15">
        <f>+'10.ค่าใช้จ่าย(แยกกลุ่ม)'!AD131</f>
        <v>-0.22421209840551728</v>
      </c>
      <c r="R108" s="15">
        <f>+'10.ค่าใช้จ่าย(แยกกลุ่ม)'!AE131</f>
        <v>-0.10761859564839579</v>
      </c>
      <c r="S108" s="15">
        <f>+'10.ค่าใช้จ่าย(แยกกลุ่ม)'!AF131</f>
        <v>-0.2177204663963192</v>
      </c>
      <c r="T108" s="15">
        <f>+'10.ค่าใช้จ่าย(แยกกลุ่ม)'!AG131</f>
        <v>0.14395721328520689</v>
      </c>
      <c r="U108" s="15">
        <f>+'10.ค่าใช้จ่าย(แยกกลุ่ม)'!AH131</f>
        <v>-0.28068900494272425</v>
      </c>
      <c r="V108" s="15">
        <f>+'10.ค่าใช้จ่าย(แยกกลุ่ม)'!AI131</f>
        <v>0.17169901962757894</v>
      </c>
      <c r="W108" s="15">
        <f>+'10.ค่าใช้จ่าย(แยกกลุ่ม)'!AJ131</f>
        <v>0.76396241208342897</v>
      </c>
      <c r="X108" s="15">
        <f>+'10.ค่าใช้จ่าย(แยกกลุ่ม)'!AK131</f>
        <v>0.43135569509226174</v>
      </c>
    </row>
    <row r="109" spans="1:24">
      <c r="A109" s="299" t="str">
        <f>+'10.ค่าใช้จ่าย(แยกกลุ่ม)'!B150</f>
        <v>อุดรธานี,รพศ.</v>
      </c>
      <c r="B109" s="299">
        <f>+'10.ค่าใช้จ่าย(แยกกลุ่ม)'!C150</f>
        <v>6763.0410662662398</v>
      </c>
      <c r="C109" s="299">
        <f>+'10.ค่าใช้จ่าย(แยกกลุ่ม)'!D150</f>
        <v>64.341087950900501</v>
      </c>
      <c r="D109" s="299">
        <f>+'10.ค่าใช้จ่าย(แยกกลุ่ม)'!E150</f>
        <v>3954.7963833730187</v>
      </c>
      <c r="E109" s="299">
        <f>+'10.ค่าใช้จ่าย(แยกกลุ่ม)'!F150</f>
        <v>2496.3544143380809</v>
      </c>
      <c r="F109" s="299">
        <f>+'10.ค่าใช้จ่าย(แยกกลุ่ม)'!G150</f>
        <v>94.743906410923799</v>
      </c>
      <c r="G109" s="299">
        <f>+'10.ค่าใช้จ่าย(แยกกลุ่ม)'!H150</f>
        <v>454.4547888134008</v>
      </c>
      <c r="H109" s="299">
        <f>+'10.ค่าใช้จ่าย(แยกกลุ่ม)'!I150</f>
        <v>780.06747263690022</v>
      </c>
      <c r="I109" s="299">
        <f>+'10.ค่าใช้จ่าย(แยกกลุ่ม)'!J150</f>
        <v>687.31890127228144</v>
      </c>
      <c r="J109" s="299">
        <f>+'10.ค่าใช้จ่าย(แยกกลุ่ม)'!K150</f>
        <v>305.31811545444299</v>
      </c>
      <c r="K109" s="299">
        <f>+'10.ค่าใช้จ่าย(แยกกลุ่ม)'!L150</f>
        <v>7.0198090526909427</v>
      </c>
      <c r="L109" s="299">
        <f>+'10.ค่าใช้จ่าย(แยกกลุ่ม)'!M150</f>
        <v>197.20020707977986</v>
      </c>
      <c r="M109" s="16" t="str">
        <f>+'10.ค่าใช้จ่าย(แยกกลุ่ม)'!Z150</f>
        <v>อุดรธานี,รพศ.</v>
      </c>
      <c r="N109" s="15">
        <f>+'10.ค่าใช้จ่าย(แยกกลุ่ม)'!AA150</f>
        <v>4.0218499622811897E-2</v>
      </c>
      <c r="O109" s="15">
        <f>+'10.ค่าใช้จ่าย(แยกกลุ่ม)'!AB150</f>
        <v>0.16427760967546437</v>
      </c>
      <c r="P109" s="15">
        <f>+'10.ค่าใช้จ่าย(แยกกลุ่ม)'!AC150</f>
        <v>9.8947705219819007E-2</v>
      </c>
      <c r="Q109" s="15">
        <f>+'10.ค่าใช้จ่าย(แยกกลุ่ม)'!AD150</f>
        <v>0.22450083007100485</v>
      </c>
      <c r="R109" s="15">
        <f>+'10.ค่าใช้จ่าย(แยกกลุ่ม)'!AE150</f>
        <v>-0.43903190689002669</v>
      </c>
      <c r="S109" s="15">
        <f>+'10.ค่าใช้จ่าย(แยกกลุ่ม)'!AF150</f>
        <v>8.9360723037005943E-2</v>
      </c>
      <c r="T109" s="15">
        <f>+'10.ค่าใช้จ่าย(แยกกลุ่ม)'!AG150</f>
        <v>-4.5961913783062719E-2</v>
      </c>
      <c r="U109" s="15">
        <f>+'10.ค่าใช้จ่าย(แยกกลุ่ม)'!AH150</f>
        <v>0.15659516023309511</v>
      </c>
      <c r="V109" s="15">
        <f>+'10.ค่าใช้จ่าย(แยกกลุ่ม)'!AI150</f>
        <v>-6.3142103767538385E-2</v>
      </c>
      <c r="W109" s="15">
        <f>+'10.ค่าใช้จ่าย(แยกกลุ่ม)'!AJ150</f>
        <v>0.32302166030968427</v>
      </c>
      <c r="X109" s="15">
        <f>+'10.ค่าใช้จ่าย(แยกกลุ่ม)'!AK150</f>
        <v>0.68696114483291704</v>
      </c>
    </row>
  </sheetData>
  <mergeCells count="28">
    <mergeCell ref="N78:X78"/>
    <mergeCell ref="N87:X87"/>
    <mergeCell ref="N2:X2"/>
    <mergeCell ref="N17:X17"/>
    <mergeCell ref="N28:X28"/>
    <mergeCell ref="N45:X45"/>
    <mergeCell ref="N66:X66"/>
    <mergeCell ref="A28:A29"/>
    <mergeCell ref="M28:M29"/>
    <mergeCell ref="A45:A46"/>
    <mergeCell ref="M45:M46"/>
    <mergeCell ref="B87:L87"/>
    <mergeCell ref="A2:A3"/>
    <mergeCell ref="M2:M3"/>
    <mergeCell ref="A17:A18"/>
    <mergeCell ref="M17:M18"/>
    <mergeCell ref="A87:A88"/>
    <mergeCell ref="M87:M88"/>
    <mergeCell ref="B2:L2"/>
    <mergeCell ref="B17:L17"/>
    <mergeCell ref="B28:L28"/>
    <mergeCell ref="B45:L45"/>
    <mergeCell ref="B66:L66"/>
    <mergeCell ref="B78:L78"/>
    <mergeCell ref="A66:A67"/>
    <mergeCell ref="M66:M67"/>
    <mergeCell ref="A78:A79"/>
    <mergeCell ref="M78:M7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K35"/>
  <sheetViews>
    <sheetView zoomScale="60" zoomScaleNormal="60" zoomScaleSheetLayoutView="76" workbookViewId="0">
      <selection activeCell="D23" sqref="D23"/>
    </sheetView>
  </sheetViews>
  <sheetFormatPr defaultColWidth="9" defaultRowHeight="13.2"/>
  <cols>
    <col min="1" max="1" width="20.5546875" style="36" customWidth="1"/>
    <col min="2" max="2" width="22.44140625" style="36" customWidth="1"/>
    <col min="3" max="4" width="16.5546875" style="36" customWidth="1"/>
    <col min="5" max="8" width="13" style="36" customWidth="1"/>
    <col min="9" max="11" width="16.5546875" style="36" customWidth="1"/>
    <col min="12" max="256" width="9" style="36"/>
    <col min="257" max="257" width="20.5546875" style="36" customWidth="1"/>
    <col min="258" max="260" width="16.5546875" style="36" customWidth="1"/>
    <col min="261" max="264" width="13" style="36" customWidth="1"/>
    <col min="265" max="267" width="16.5546875" style="36" customWidth="1"/>
    <col min="268" max="512" width="9" style="36"/>
    <col min="513" max="513" width="20.5546875" style="36" customWidth="1"/>
    <col min="514" max="516" width="16.5546875" style="36" customWidth="1"/>
    <col min="517" max="520" width="13" style="36" customWidth="1"/>
    <col min="521" max="523" width="16.5546875" style="36" customWidth="1"/>
    <col min="524" max="768" width="9" style="36"/>
    <col min="769" max="769" width="20.5546875" style="36" customWidth="1"/>
    <col min="770" max="772" width="16.5546875" style="36" customWidth="1"/>
    <col min="773" max="776" width="13" style="36" customWidth="1"/>
    <col min="777" max="779" width="16.5546875" style="36" customWidth="1"/>
    <col min="780" max="1024" width="9" style="36"/>
    <col min="1025" max="1025" width="20.5546875" style="36" customWidth="1"/>
    <col min="1026" max="1028" width="16.5546875" style="36" customWidth="1"/>
    <col min="1029" max="1032" width="13" style="36" customWidth="1"/>
    <col min="1033" max="1035" width="16.5546875" style="36" customWidth="1"/>
    <col min="1036" max="1280" width="9" style="36"/>
    <col min="1281" max="1281" width="20.5546875" style="36" customWidth="1"/>
    <col min="1282" max="1284" width="16.5546875" style="36" customWidth="1"/>
    <col min="1285" max="1288" width="13" style="36" customWidth="1"/>
    <col min="1289" max="1291" width="16.5546875" style="36" customWidth="1"/>
    <col min="1292" max="1536" width="9" style="36"/>
    <col min="1537" max="1537" width="20.5546875" style="36" customWidth="1"/>
    <col min="1538" max="1540" width="16.5546875" style="36" customWidth="1"/>
    <col min="1541" max="1544" width="13" style="36" customWidth="1"/>
    <col min="1545" max="1547" width="16.5546875" style="36" customWidth="1"/>
    <col min="1548" max="1792" width="9" style="36"/>
    <col min="1793" max="1793" width="20.5546875" style="36" customWidth="1"/>
    <col min="1794" max="1796" width="16.5546875" style="36" customWidth="1"/>
    <col min="1797" max="1800" width="13" style="36" customWidth="1"/>
    <col min="1801" max="1803" width="16.5546875" style="36" customWidth="1"/>
    <col min="1804" max="2048" width="9" style="36"/>
    <col min="2049" max="2049" width="20.5546875" style="36" customWidth="1"/>
    <col min="2050" max="2052" width="16.5546875" style="36" customWidth="1"/>
    <col min="2053" max="2056" width="13" style="36" customWidth="1"/>
    <col min="2057" max="2059" width="16.5546875" style="36" customWidth="1"/>
    <col min="2060" max="2304" width="9" style="36"/>
    <col min="2305" max="2305" width="20.5546875" style="36" customWidth="1"/>
    <col min="2306" max="2308" width="16.5546875" style="36" customWidth="1"/>
    <col min="2309" max="2312" width="13" style="36" customWidth="1"/>
    <col min="2313" max="2315" width="16.5546875" style="36" customWidth="1"/>
    <col min="2316" max="2560" width="9" style="36"/>
    <col min="2561" max="2561" width="20.5546875" style="36" customWidth="1"/>
    <col min="2562" max="2564" width="16.5546875" style="36" customWidth="1"/>
    <col min="2565" max="2568" width="13" style="36" customWidth="1"/>
    <col min="2569" max="2571" width="16.5546875" style="36" customWidth="1"/>
    <col min="2572" max="2816" width="9" style="36"/>
    <col min="2817" max="2817" width="20.5546875" style="36" customWidth="1"/>
    <col min="2818" max="2820" width="16.5546875" style="36" customWidth="1"/>
    <col min="2821" max="2824" width="13" style="36" customWidth="1"/>
    <col min="2825" max="2827" width="16.5546875" style="36" customWidth="1"/>
    <col min="2828" max="3072" width="9" style="36"/>
    <col min="3073" max="3073" width="20.5546875" style="36" customWidth="1"/>
    <col min="3074" max="3076" width="16.5546875" style="36" customWidth="1"/>
    <col min="3077" max="3080" width="13" style="36" customWidth="1"/>
    <col min="3081" max="3083" width="16.5546875" style="36" customWidth="1"/>
    <col min="3084" max="3328" width="9" style="36"/>
    <col min="3329" max="3329" width="20.5546875" style="36" customWidth="1"/>
    <col min="3330" max="3332" width="16.5546875" style="36" customWidth="1"/>
    <col min="3333" max="3336" width="13" style="36" customWidth="1"/>
    <col min="3337" max="3339" width="16.5546875" style="36" customWidth="1"/>
    <col min="3340" max="3584" width="9" style="36"/>
    <col min="3585" max="3585" width="20.5546875" style="36" customWidth="1"/>
    <col min="3586" max="3588" width="16.5546875" style="36" customWidth="1"/>
    <col min="3589" max="3592" width="13" style="36" customWidth="1"/>
    <col min="3593" max="3595" width="16.5546875" style="36" customWidth="1"/>
    <col min="3596" max="3840" width="9" style="36"/>
    <col min="3841" max="3841" width="20.5546875" style="36" customWidth="1"/>
    <col min="3842" max="3844" width="16.5546875" style="36" customWidth="1"/>
    <col min="3845" max="3848" width="13" style="36" customWidth="1"/>
    <col min="3849" max="3851" width="16.5546875" style="36" customWidth="1"/>
    <col min="3852" max="4096" width="9" style="36"/>
    <col min="4097" max="4097" width="20.5546875" style="36" customWidth="1"/>
    <col min="4098" max="4100" width="16.5546875" style="36" customWidth="1"/>
    <col min="4101" max="4104" width="13" style="36" customWidth="1"/>
    <col min="4105" max="4107" width="16.5546875" style="36" customWidth="1"/>
    <col min="4108" max="4352" width="9" style="36"/>
    <col min="4353" max="4353" width="20.5546875" style="36" customWidth="1"/>
    <col min="4354" max="4356" width="16.5546875" style="36" customWidth="1"/>
    <col min="4357" max="4360" width="13" style="36" customWidth="1"/>
    <col min="4361" max="4363" width="16.5546875" style="36" customWidth="1"/>
    <col min="4364" max="4608" width="9" style="36"/>
    <col min="4609" max="4609" width="20.5546875" style="36" customWidth="1"/>
    <col min="4610" max="4612" width="16.5546875" style="36" customWidth="1"/>
    <col min="4613" max="4616" width="13" style="36" customWidth="1"/>
    <col min="4617" max="4619" width="16.5546875" style="36" customWidth="1"/>
    <col min="4620" max="4864" width="9" style="36"/>
    <col min="4865" max="4865" width="20.5546875" style="36" customWidth="1"/>
    <col min="4866" max="4868" width="16.5546875" style="36" customWidth="1"/>
    <col min="4869" max="4872" width="13" style="36" customWidth="1"/>
    <col min="4873" max="4875" width="16.5546875" style="36" customWidth="1"/>
    <col min="4876" max="5120" width="9" style="36"/>
    <col min="5121" max="5121" width="20.5546875" style="36" customWidth="1"/>
    <col min="5122" max="5124" width="16.5546875" style="36" customWidth="1"/>
    <col min="5125" max="5128" width="13" style="36" customWidth="1"/>
    <col min="5129" max="5131" width="16.5546875" style="36" customWidth="1"/>
    <col min="5132" max="5376" width="9" style="36"/>
    <col min="5377" max="5377" width="20.5546875" style="36" customWidth="1"/>
    <col min="5378" max="5380" width="16.5546875" style="36" customWidth="1"/>
    <col min="5381" max="5384" width="13" style="36" customWidth="1"/>
    <col min="5385" max="5387" width="16.5546875" style="36" customWidth="1"/>
    <col min="5388" max="5632" width="9" style="36"/>
    <col min="5633" max="5633" width="20.5546875" style="36" customWidth="1"/>
    <col min="5634" max="5636" width="16.5546875" style="36" customWidth="1"/>
    <col min="5637" max="5640" width="13" style="36" customWidth="1"/>
    <col min="5641" max="5643" width="16.5546875" style="36" customWidth="1"/>
    <col min="5644" max="5888" width="9" style="36"/>
    <col min="5889" max="5889" width="20.5546875" style="36" customWidth="1"/>
    <col min="5890" max="5892" width="16.5546875" style="36" customWidth="1"/>
    <col min="5893" max="5896" width="13" style="36" customWidth="1"/>
    <col min="5897" max="5899" width="16.5546875" style="36" customWidth="1"/>
    <col min="5900" max="6144" width="9" style="36"/>
    <col min="6145" max="6145" width="20.5546875" style="36" customWidth="1"/>
    <col min="6146" max="6148" width="16.5546875" style="36" customWidth="1"/>
    <col min="6149" max="6152" width="13" style="36" customWidth="1"/>
    <col min="6153" max="6155" width="16.5546875" style="36" customWidth="1"/>
    <col min="6156" max="6400" width="9" style="36"/>
    <col min="6401" max="6401" width="20.5546875" style="36" customWidth="1"/>
    <col min="6402" max="6404" width="16.5546875" style="36" customWidth="1"/>
    <col min="6405" max="6408" width="13" style="36" customWidth="1"/>
    <col min="6409" max="6411" width="16.5546875" style="36" customWidth="1"/>
    <col min="6412" max="6656" width="9" style="36"/>
    <col min="6657" max="6657" width="20.5546875" style="36" customWidth="1"/>
    <col min="6658" max="6660" width="16.5546875" style="36" customWidth="1"/>
    <col min="6661" max="6664" width="13" style="36" customWidth="1"/>
    <col min="6665" max="6667" width="16.5546875" style="36" customWidth="1"/>
    <col min="6668" max="6912" width="9" style="36"/>
    <col min="6913" max="6913" width="20.5546875" style="36" customWidth="1"/>
    <col min="6914" max="6916" width="16.5546875" style="36" customWidth="1"/>
    <col min="6917" max="6920" width="13" style="36" customWidth="1"/>
    <col min="6921" max="6923" width="16.5546875" style="36" customWidth="1"/>
    <col min="6924" max="7168" width="9" style="36"/>
    <col min="7169" max="7169" width="20.5546875" style="36" customWidth="1"/>
    <col min="7170" max="7172" width="16.5546875" style="36" customWidth="1"/>
    <col min="7173" max="7176" width="13" style="36" customWidth="1"/>
    <col min="7177" max="7179" width="16.5546875" style="36" customWidth="1"/>
    <col min="7180" max="7424" width="9" style="36"/>
    <col min="7425" max="7425" width="20.5546875" style="36" customWidth="1"/>
    <col min="7426" max="7428" width="16.5546875" style="36" customWidth="1"/>
    <col min="7429" max="7432" width="13" style="36" customWidth="1"/>
    <col min="7433" max="7435" width="16.5546875" style="36" customWidth="1"/>
    <col min="7436" max="7680" width="9" style="36"/>
    <col min="7681" max="7681" width="20.5546875" style="36" customWidth="1"/>
    <col min="7682" max="7684" width="16.5546875" style="36" customWidth="1"/>
    <col min="7685" max="7688" width="13" style="36" customWidth="1"/>
    <col min="7689" max="7691" width="16.5546875" style="36" customWidth="1"/>
    <col min="7692" max="7936" width="9" style="36"/>
    <col min="7937" max="7937" width="20.5546875" style="36" customWidth="1"/>
    <col min="7938" max="7940" width="16.5546875" style="36" customWidth="1"/>
    <col min="7941" max="7944" width="13" style="36" customWidth="1"/>
    <col min="7945" max="7947" width="16.5546875" style="36" customWidth="1"/>
    <col min="7948" max="8192" width="9" style="36"/>
    <col min="8193" max="8193" width="20.5546875" style="36" customWidth="1"/>
    <col min="8194" max="8196" width="16.5546875" style="36" customWidth="1"/>
    <col min="8197" max="8200" width="13" style="36" customWidth="1"/>
    <col min="8201" max="8203" width="16.5546875" style="36" customWidth="1"/>
    <col min="8204" max="8448" width="9" style="36"/>
    <col min="8449" max="8449" width="20.5546875" style="36" customWidth="1"/>
    <col min="8450" max="8452" width="16.5546875" style="36" customWidth="1"/>
    <col min="8453" max="8456" width="13" style="36" customWidth="1"/>
    <col min="8457" max="8459" width="16.5546875" style="36" customWidth="1"/>
    <col min="8460" max="8704" width="9" style="36"/>
    <col min="8705" max="8705" width="20.5546875" style="36" customWidth="1"/>
    <col min="8706" max="8708" width="16.5546875" style="36" customWidth="1"/>
    <col min="8709" max="8712" width="13" style="36" customWidth="1"/>
    <col min="8713" max="8715" width="16.5546875" style="36" customWidth="1"/>
    <col min="8716" max="8960" width="9" style="36"/>
    <col min="8961" max="8961" width="20.5546875" style="36" customWidth="1"/>
    <col min="8962" max="8964" width="16.5546875" style="36" customWidth="1"/>
    <col min="8965" max="8968" width="13" style="36" customWidth="1"/>
    <col min="8969" max="8971" width="16.5546875" style="36" customWidth="1"/>
    <col min="8972" max="9216" width="9" style="36"/>
    <col min="9217" max="9217" width="20.5546875" style="36" customWidth="1"/>
    <col min="9218" max="9220" width="16.5546875" style="36" customWidth="1"/>
    <col min="9221" max="9224" width="13" style="36" customWidth="1"/>
    <col min="9225" max="9227" width="16.5546875" style="36" customWidth="1"/>
    <col min="9228" max="9472" width="9" style="36"/>
    <col min="9473" max="9473" width="20.5546875" style="36" customWidth="1"/>
    <col min="9474" max="9476" width="16.5546875" style="36" customWidth="1"/>
    <col min="9477" max="9480" width="13" style="36" customWidth="1"/>
    <col min="9481" max="9483" width="16.5546875" style="36" customWidth="1"/>
    <col min="9484" max="9728" width="9" style="36"/>
    <col min="9729" max="9729" width="20.5546875" style="36" customWidth="1"/>
    <col min="9730" max="9732" width="16.5546875" style="36" customWidth="1"/>
    <col min="9733" max="9736" width="13" style="36" customWidth="1"/>
    <col min="9737" max="9739" width="16.5546875" style="36" customWidth="1"/>
    <col min="9740" max="9984" width="9" style="36"/>
    <col min="9985" max="9985" width="20.5546875" style="36" customWidth="1"/>
    <col min="9986" max="9988" width="16.5546875" style="36" customWidth="1"/>
    <col min="9989" max="9992" width="13" style="36" customWidth="1"/>
    <col min="9993" max="9995" width="16.5546875" style="36" customWidth="1"/>
    <col min="9996" max="10240" width="9" style="36"/>
    <col min="10241" max="10241" width="20.5546875" style="36" customWidth="1"/>
    <col min="10242" max="10244" width="16.5546875" style="36" customWidth="1"/>
    <col min="10245" max="10248" width="13" style="36" customWidth="1"/>
    <col min="10249" max="10251" width="16.5546875" style="36" customWidth="1"/>
    <col min="10252" max="10496" width="9" style="36"/>
    <col min="10497" max="10497" width="20.5546875" style="36" customWidth="1"/>
    <col min="10498" max="10500" width="16.5546875" style="36" customWidth="1"/>
    <col min="10501" max="10504" width="13" style="36" customWidth="1"/>
    <col min="10505" max="10507" width="16.5546875" style="36" customWidth="1"/>
    <col min="10508" max="10752" width="9" style="36"/>
    <col min="10753" max="10753" width="20.5546875" style="36" customWidth="1"/>
    <col min="10754" max="10756" width="16.5546875" style="36" customWidth="1"/>
    <col min="10757" max="10760" width="13" style="36" customWidth="1"/>
    <col min="10761" max="10763" width="16.5546875" style="36" customWidth="1"/>
    <col min="10764" max="11008" width="9" style="36"/>
    <col min="11009" max="11009" width="20.5546875" style="36" customWidth="1"/>
    <col min="11010" max="11012" width="16.5546875" style="36" customWidth="1"/>
    <col min="11013" max="11016" width="13" style="36" customWidth="1"/>
    <col min="11017" max="11019" width="16.5546875" style="36" customWidth="1"/>
    <col min="11020" max="11264" width="9" style="36"/>
    <col min="11265" max="11265" width="20.5546875" style="36" customWidth="1"/>
    <col min="11266" max="11268" width="16.5546875" style="36" customWidth="1"/>
    <col min="11269" max="11272" width="13" style="36" customWidth="1"/>
    <col min="11273" max="11275" width="16.5546875" style="36" customWidth="1"/>
    <col min="11276" max="11520" width="9" style="36"/>
    <col min="11521" max="11521" width="20.5546875" style="36" customWidth="1"/>
    <col min="11522" max="11524" width="16.5546875" style="36" customWidth="1"/>
    <col min="11525" max="11528" width="13" style="36" customWidth="1"/>
    <col min="11529" max="11531" width="16.5546875" style="36" customWidth="1"/>
    <col min="11532" max="11776" width="9" style="36"/>
    <col min="11777" max="11777" width="20.5546875" style="36" customWidth="1"/>
    <col min="11778" max="11780" width="16.5546875" style="36" customWidth="1"/>
    <col min="11781" max="11784" width="13" style="36" customWidth="1"/>
    <col min="11785" max="11787" width="16.5546875" style="36" customWidth="1"/>
    <col min="11788" max="12032" width="9" style="36"/>
    <col min="12033" max="12033" width="20.5546875" style="36" customWidth="1"/>
    <col min="12034" max="12036" width="16.5546875" style="36" customWidth="1"/>
    <col min="12037" max="12040" width="13" style="36" customWidth="1"/>
    <col min="12041" max="12043" width="16.5546875" style="36" customWidth="1"/>
    <col min="12044" max="12288" width="9" style="36"/>
    <col min="12289" max="12289" width="20.5546875" style="36" customWidth="1"/>
    <col min="12290" max="12292" width="16.5546875" style="36" customWidth="1"/>
    <col min="12293" max="12296" width="13" style="36" customWidth="1"/>
    <col min="12297" max="12299" width="16.5546875" style="36" customWidth="1"/>
    <col min="12300" max="12544" width="9" style="36"/>
    <col min="12545" max="12545" width="20.5546875" style="36" customWidth="1"/>
    <col min="12546" max="12548" width="16.5546875" style="36" customWidth="1"/>
    <col min="12549" max="12552" width="13" style="36" customWidth="1"/>
    <col min="12553" max="12555" width="16.5546875" style="36" customWidth="1"/>
    <col min="12556" max="12800" width="9" style="36"/>
    <col min="12801" max="12801" width="20.5546875" style="36" customWidth="1"/>
    <col min="12802" max="12804" width="16.5546875" style="36" customWidth="1"/>
    <col min="12805" max="12808" width="13" style="36" customWidth="1"/>
    <col min="12809" max="12811" width="16.5546875" style="36" customWidth="1"/>
    <col min="12812" max="13056" width="9" style="36"/>
    <col min="13057" max="13057" width="20.5546875" style="36" customWidth="1"/>
    <col min="13058" max="13060" width="16.5546875" style="36" customWidth="1"/>
    <col min="13061" max="13064" width="13" style="36" customWidth="1"/>
    <col min="13065" max="13067" width="16.5546875" style="36" customWidth="1"/>
    <col min="13068" max="13312" width="9" style="36"/>
    <col min="13313" max="13313" width="20.5546875" style="36" customWidth="1"/>
    <col min="13314" max="13316" width="16.5546875" style="36" customWidth="1"/>
    <col min="13317" max="13320" width="13" style="36" customWidth="1"/>
    <col min="13321" max="13323" width="16.5546875" style="36" customWidth="1"/>
    <col min="13324" max="13568" width="9" style="36"/>
    <col min="13569" max="13569" width="20.5546875" style="36" customWidth="1"/>
    <col min="13570" max="13572" width="16.5546875" style="36" customWidth="1"/>
    <col min="13573" max="13576" width="13" style="36" customWidth="1"/>
    <col min="13577" max="13579" width="16.5546875" style="36" customWidth="1"/>
    <col min="13580" max="13824" width="9" style="36"/>
    <col min="13825" max="13825" width="20.5546875" style="36" customWidth="1"/>
    <col min="13826" max="13828" width="16.5546875" style="36" customWidth="1"/>
    <col min="13829" max="13832" width="13" style="36" customWidth="1"/>
    <col min="13833" max="13835" width="16.5546875" style="36" customWidth="1"/>
    <col min="13836" max="14080" width="9" style="36"/>
    <col min="14081" max="14081" width="20.5546875" style="36" customWidth="1"/>
    <col min="14082" max="14084" width="16.5546875" style="36" customWidth="1"/>
    <col min="14085" max="14088" width="13" style="36" customWidth="1"/>
    <col min="14089" max="14091" width="16.5546875" style="36" customWidth="1"/>
    <col min="14092" max="14336" width="9" style="36"/>
    <col min="14337" max="14337" width="20.5546875" style="36" customWidth="1"/>
    <col min="14338" max="14340" width="16.5546875" style="36" customWidth="1"/>
    <col min="14341" max="14344" width="13" style="36" customWidth="1"/>
    <col min="14345" max="14347" width="16.5546875" style="36" customWidth="1"/>
    <col min="14348" max="14592" width="9" style="36"/>
    <col min="14593" max="14593" width="20.5546875" style="36" customWidth="1"/>
    <col min="14594" max="14596" width="16.5546875" style="36" customWidth="1"/>
    <col min="14597" max="14600" width="13" style="36" customWidth="1"/>
    <col min="14601" max="14603" width="16.5546875" style="36" customWidth="1"/>
    <col min="14604" max="14848" width="9" style="36"/>
    <col min="14849" max="14849" width="20.5546875" style="36" customWidth="1"/>
    <col min="14850" max="14852" width="16.5546875" style="36" customWidth="1"/>
    <col min="14853" max="14856" width="13" style="36" customWidth="1"/>
    <col min="14857" max="14859" width="16.5546875" style="36" customWidth="1"/>
    <col min="14860" max="15104" width="9" style="36"/>
    <col min="15105" max="15105" width="20.5546875" style="36" customWidth="1"/>
    <col min="15106" max="15108" width="16.5546875" style="36" customWidth="1"/>
    <col min="15109" max="15112" width="13" style="36" customWidth="1"/>
    <col min="15113" max="15115" width="16.5546875" style="36" customWidth="1"/>
    <col min="15116" max="15360" width="9" style="36"/>
    <col min="15361" max="15361" width="20.5546875" style="36" customWidth="1"/>
    <col min="15362" max="15364" width="16.5546875" style="36" customWidth="1"/>
    <col min="15365" max="15368" width="13" style="36" customWidth="1"/>
    <col min="15369" max="15371" width="16.5546875" style="36" customWidth="1"/>
    <col min="15372" max="15616" width="9" style="36"/>
    <col min="15617" max="15617" width="20.5546875" style="36" customWidth="1"/>
    <col min="15618" max="15620" width="16.5546875" style="36" customWidth="1"/>
    <col min="15621" max="15624" width="13" style="36" customWidth="1"/>
    <col min="15625" max="15627" width="16.5546875" style="36" customWidth="1"/>
    <col min="15628" max="15872" width="9" style="36"/>
    <col min="15873" max="15873" width="20.5546875" style="36" customWidth="1"/>
    <col min="15874" max="15876" width="16.5546875" style="36" customWidth="1"/>
    <col min="15877" max="15880" width="13" style="36" customWidth="1"/>
    <col min="15881" max="15883" width="16.5546875" style="36" customWidth="1"/>
    <col min="15884" max="16128" width="9" style="36"/>
    <col min="16129" max="16129" width="20.5546875" style="36" customWidth="1"/>
    <col min="16130" max="16132" width="16.5546875" style="36" customWidth="1"/>
    <col min="16133" max="16136" width="13" style="36" customWidth="1"/>
    <col min="16137" max="16139" width="16.5546875" style="36" customWidth="1"/>
    <col min="16140" max="16384" width="9" style="36"/>
  </cols>
  <sheetData>
    <row r="1" spans="1:11" s="27" customFormat="1" ht="15">
      <c r="A1" s="27" t="s">
        <v>1361</v>
      </c>
      <c r="I1" s="27" t="s">
        <v>1361</v>
      </c>
    </row>
    <row r="2" spans="1:11" s="27" customFormat="1" ht="15" customHeight="1">
      <c r="A2" s="405" t="s">
        <v>247</v>
      </c>
      <c r="B2" s="406" t="s">
        <v>135</v>
      </c>
      <c r="C2" s="406"/>
      <c r="D2" s="406"/>
      <c r="E2" s="406"/>
      <c r="F2" s="406"/>
      <c r="G2" s="406"/>
      <c r="H2" s="406"/>
    </row>
    <row r="3" spans="1:11" s="27" customFormat="1" ht="15" customHeight="1">
      <c r="A3" s="405"/>
      <c r="B3" s="28" t="s">
        <v>137</v>
      </c>
      <c r="C3" s="29" t="s">
        <v>253</v>
      </c>
      <c r="D3" s="28" t="s">
        <v>139</v>
      </c>
      <c r="E3" s="28" t="s">
        <v>140</v>
      </c>
      <c r="F3" s="28" t="s">
        <v>141</v>
      </c>
      <c r="G3" s="28" t="s">
        <v>142</v>
      </c>
      <c r="H3" s="28" t="s">
        <v>143</v>
      </c>
    </row>
    <row r="4" spans="1:11" s="27" customFormat="1" ht="15">
      <c r="A4" s="30">
        <v>1</v>
      </c>
      <c r="B4" s="31">
        <f>+'9.รายได้(แยกกลุ่ม)'!C11</f>
        <v>1310.8955132670294</v>
      </c>
      <c r="C4" s="31">
        <f>+'9.รายได้(แยกกลุ่ม)'!D11</f>
        <v>726.14352288136968</v>
      </c>
      <c r="D4" s="31">
        <f>+'9.รายได้(แยกกลุ่ม)'!E11</f>
        <v>2405.4209130227437</v>
      </c>
      <c r="E4" s="31">
        <f>+'9.รายได้(แยกกลุ่ม)'!F11</f>
        <v>10571.672031228174</v>
      </c>
      <c r="F4" s="31">
        <f>+'9.รายได้(แยกกลุ่ม)'!G11</f>
        <v>18.102017295156429</v>
      </c>
      <c r="G4" s="31">
        <f>+'9.รายได้(แยกกลุ่ม)'!H11</f>
        <v>85.879792012224954</v>
      </c>
      <c r="H4" s="31">
        <f>+'9.รายได้(แยกกลุ่ม)'!I11</f>
        <v>1889.9203267632361</v>
      </c>
      <c r="I4" s="32"/>
      <c r="K4" s="32"/>
    </row>
    <row r="5" spans="1:11" s="27" customFormat="1" ht="15">
      <c r="A5" s="33">
        <v>2</v>
      </c>
      <c r="B5" s="34">
        <f>+'9.รายได้(แยกกลุ่ม)'!C26</f>
        <v>1370.5928838232464</v>
      </c>
      <c r="C5" s="34">
        <f>+'9.รายได้(แยกกลุ่ม)'!D26</f>
        <v>467.82553207983176</v>
      </c>
      <c r="D5" s="34">
        <f>+'9.รายได้(แยกกลุ่ม)'!E26</f>
        <v>1230.3732003860366</v>
      </c>
      <c r="E5" s="34">
        <f>+'9.รายได้(แยกกลุ่ม)'!F26</f>
        <v>3447.6852637505631</v>
      </c>
      <c r="F5" s="34">
        <f>+'9.รายได้(แยกกลุ่ม)'!G26</f>
        <v>17.946567660776626</v>
      </c>
      <c r="G5" s="34">
        <f>+'9.รายได้(แยกกลุ่ม)'!H26</f>
        <v>57.964118376906661</v>
      </c>
      <c r="H5" s="34">
        <f>+'9.รายได้(แยกกลุ่ม)'!I26</f>
        <v>1162.7979249883676</v>
      </c>
      <c r="I5" s="32"/>
      <c r="K5" s="32"/>
    </row>
    <row r="6" spans="1:11" s="27" customFormat="1" ht="15">
      <c r="A6" s="33">
        <v>3</v>
      </c>
      <c r="B6" s="34">
        <f>+'9.รายได้(แยกกลุ่ม)'!C44</f>
        <v>1207.2503695613939</v>
      </c>
      <c r="C6" s="34">
        <f>+'9.รายได้(แยกกลุ่ม)'!D44</f>
        <v>426.52897780928845</v>
      </c>
      <c r="D6" s="34">
        <f>+'9.รายได้(แยกกลุ่ม)'!E44</f>
        <v>1149.5503038539841</v>
      </c>
      <c r="E6" s="34">
        <f>+'9.รายได้(แยกกลุ่ม)'!F44</f>
        <v>3979.5570969375035</v>
      </c>
      <c r="F6" s="34">
        <f>+'9.รายได้(แยกกลุ่ม)'!G44</f>
        <v>10.22756149354959</v>
      </c>
      <c r="G6" s="34">
        <f>+'9.รายได้(แยกกลุ่ม)'!H44</f>
        <v>52.817255549057151</v>
      </c>
      <c r="H6" s="34">
        <f>+'9.รายได้(แยกกลุ่ม)'!I44</f>
        <v>1166.9751241312183</v>
      </c>
      <c r="I6" s="32"/>
      <c r="K6" s="32"/>
    </row>
    <row r="7" spans="1:11" s="27" customFormat="1" ht="15">
      <c r="A7" s="33">
        <v>4</v>
      </c>
      <c r="B7" s="34">
        <f>+'9.รายได้(แยกกลุ่ม)'!C61</f>
        <v>1270.68987734457</v>
      </c>
      <c r="C7" s="34">
        <f>+'9.รายได้(แยกกลุ่ม)'!D61</f>
        <v>391.83527691812833</v>
      </c>
      <c r="D7" s="34">
        <f>+'9.รายได้(แยกกลุ่ม)'!E61</f>
        <v>1086.2392769646988</v>
      </c>
      <c r="E7" s="34">
        <f>+'9.รายได้(แยกกลุ่ม)'!F61</f>
        <v>4202.4576256624468</v>
      </c>
      <c r="F7" s="34">
        <f>+'9.รายได้(แยกกลุ่ม)'!G61</f>
        <v>10.961848693855293</v>
      </c>
      <c r="G7" s="34">
        <f>+'9.รายได้(แยกกลุ่ม)'!H61</f>
        <v>97.555558405265529</v>
      </c>
      <c r="H7" s="34">
        <f>+'9.รายได้(แยกกลุ่ม)'!I61</f>
        <v>1236.83609315129</v>
      </c>
      <c r="I7" s="32"/>
      <c r="K7" s="32"/>
    </row>
    <row r="8" spans="1:11" s="27" customFormat="1" ht="15">
      <c r="A8" s="33">
        <v>5</v>
      </c>
      <c r="B8" s="34">
        <f>+'9.รายได้(แยกกลุ่ม)'!C72</f>
        <v>1094.2709111455863</v>
      </c>
      <c r="C8" s="34">
        <f>+'9.รายได้(แยกกลุ่ม)'!D72</f>
        <v>498.73781604456138</v>
      </c>
      <c r="D8" s="34">
        <f>+'9.รายได้(แยกกลุ่ม)'!E72</f>
        <v>1733.9915864008615</v>
      </c>
      <c r="E8" s="34">
        <f>+'9.รายได้(แยกกลุ่ม)'!F72</f>
        <v>7102.1072075927141</v>
      </c>
      <c r="F8" s="34">
        <f>+'9.รายได้(แยกกลุ่ม)'!G72</f>
        <v>14.594391692298329</v>
      </c>
      <c r="G8" s="34">
        <f>+'9.รายได้(แยกกลุ่ม)'!H72</f>
        <v>78.330759052872722</v>
      </c>
      <c r="H8" s="34">
        <f>+'9.รายได้(แยกกลุ่ม)'!I72</f>
        <v>1273.6987708326897</v>
      </c>
      <c r="I8" s="32"/>
      <c r="K8" s="32"/>
    </row>
    <row r="9" spans="1:11" s="27" customFormat="1" ht="15">
      <c r="A9" s="33">
        <v>6</v>
      </c>
      <c r="B9" s="34">
        <f>+'9.รายได้(แยกกลุ่ม)'!C83</f>
        <v>1113.8126549642939</v>
      </c>
      <c r="C9" s="34">
        <f>+'9.รายได้(แยกกลุ่ม)'!D83</f>
        <v>373.65092364658994</v>
      </c>
      <c r="D9" s="34">
        <f>+'9.รายได้(แยกกลุ่ม)'!E83</f>
        <v>1016.3418374035181</v>
      </c>
      <c r="E9" s="34">
        <f>+'9.รายได้(แยกกลุ่ม)'!F83</f>
        <v>2661.0057265814321</v>
      </c>
      <c r="F9" s="34">
        <f>+'9.รายได้(แยกกลุ่ม)'!G83</f>
        <v>9.1268056442848593</v>
      </c>
      <c r="G9" s="34">
        <f>+'9.รายได้(แยกกลุ่ม)'!H83</f>
        <v>61.992911262307864</v>
      </c>
      <c r="H9" s="34">
        <f>+'9.รายได้(แยกกลุ่ม)'!I83</f>
        <v>979.67295889898458</v>
      </c>
      <c r="I9" s="32"/>
      <c r="K9" s="32"/>
    </row>
    <row r="10" spans="1:11" s="27" customFormat="1" ht="15">
      <c r="A10" s="33">
        <v>7</v>
      </c>
      <c r="B10" s="34">
        <f>+'9.รายได้(แยกกลุ่ม)'!C93</f>
        <v>1208.7641529025427</v>
      </c>
      <c r="C10" s="34">
        <f>+'9.รายได้(แยกกลุ่ม)'!D93</f>
        <v>518.15688282158885</v>
      </c>
      <c r="D10" s="34">
        <f>+'9.รายได้(แยกกลุ่ม)'!E93</f>
        <v>989.08741300900022</v>
      </c>
      <c r="E10" s="34">
        <f>+'9.รายได้(แยกกลุ่ม)'!F93</f>
        <v>4262.5687172742673</v>
      </c>
      <c r="F10" s="34">
        <f>+'9.รายได้(แยกกลุ่ม)'!G93</f>
        <v>10.528707662729227</v>
      </c>
      <c r="G10" s="34">
        <f>+'9.รายได้(แยกกลุ่ม)'!H93</f>
        <v>51.184357777356198</v>
      </c>
      <c r="H10" s="34">
        <f>+'9.รายได้(แยกกลุ่ม)'!I93</f>
        <v>1044.8907317107696</v>
      </c>
      <c r="I10" s="32"/>
      <c r="K10" s="32"/>
    </row>
    <row r="11" spans="1:11" s="27" customFormat="1" ht="15">
      <c r="A11" s="33">
        <v>8</v>
      </c>
      <c r="B11" s="34">
        <f>+'9.รายได้(แยกกลุ่ม)'!C104</f>
        <v>1195.1782287024271</v>
      </c>
      <c r="C11" s="34">
        <f>+'9.รายได้(แยกกลุ่ม)'!D104</f>
        <v>569.17426097580176</v>
      </c>
      <c r="D11" s="34">
        <f>+'9.รายได้(แยกกลุ่ม)'!E104</f>
        <v>1693.5131135919419</v>
      </c>
      <c r="E11" s="34">
        <f>+'9.รายได้(แยกกลุ่ม)'!F104</f>
        <v>4818.7668404054639</v>
      </c>
      <c r="F11" s="34">
        <f>+'9.รายได้(แยกกลุ่ม)'!G104</f>
        <v>13.727231866553593</v>
      </c>
      <c r="G11" s="34">
        <f>+'9.รายได้(แยกกลุ่ม)'!H104</f>
        <v>122.34984551218231</v>
      </c>
      <c r="H11" s="34">
        <f>+'9.รายได้(แยกกลุ่ม)'!I104</f>
        <v>1030.4451123597735</v>
      </c>
      <c r="I11" s="32"/>
      <c r="K11" s="32"/>
    </row>
    <row r="12" spans="1:11" s="27" customFormat="1" ht="15">
      <c r="A12" s="33">
        <v>9</v>
      </c>
      <c r="B12" s="34">
        <f>+'9.รายได้(แยกกลุ่ม)'!C114</f>
        <v>1149.4448313955575</v>
      </c>
      <c r="C12" s="34">
        <f>+'9.รายได้(แยกกลุ่ม)'!D114</f>
        <v>534.25484795866873</v>
      </c>
      <c r="D12" s="34">
        <f>+'9.รายได้(แยกกลุ่ม)'!E114</f>
        <v>1967.4192920782393</v>
      </c>
      <c r="E12" s="34">
        <f>+'9.รายได้(แยกกลุ่ม)'!F114</f>
        <v>6608.944798603884</v>
      </c>
      <c r="F12" s="34">
        <f>+'9.รายได้(แยกกลุ่ม)'!G114</f>
        <v>15.526715474733697</v>
      </c>
      <c r="G12" s="34">
        <f>+'9.รายได้(แยกกลุ่ม)'!H114</f>
        <v>108.84957320860568</v>
      </c>
      <c r="H12" s="34">
        <f>+'9.รายได้(แยกกลุ่ม)'!I114</f>
        <v>1210.9399867693255</v>
      </c>
      <c r="I12" s="32"/>
      <c r="K12" s="32"/>
    </row>
    <row r="13" spans="1:11" s="27" customFormat="1" ht="15">
      <c r="A13" s="33">
        <v>10</v>
      </c>
      <c r="B13" s="34">
        <f>+'9.รายได้(แยกกลุ่ม)'!C126</f>
        <v>1273.177609135895</v>
      </c>
      <c r="C13" s="34">
        <f>+'9.รายได้(แยกกลุ่ม)'!D126</f>
        <v>465.52874008884373</v>
      </c>
      <c r="D13" s="34">
        <f>+'9.รายได้(แยกกลุ่ม)'!E126</f>
        <v>1439.1747628032911</v>
      </c>
      <c r="E13" s="34">
        <f>+'9.รายได้(แยกกลุ่ม)'!F126</f>
        <v>7525.5693351413775</v>
      </c>
      <c r="F13" s="34">
        <f>+'9.รายได้(แยกกลุ่ม)'!G126</f>
        <v>24.777368080002283</v>
      </c>
      <c r="G13" s="34">
        <f>+'9.รายได้(แยกกลุ่ม)'!H126</f>
        <v>133.14541864097458</v>
      </c>
      <c r="H13" s="34">
        <f>+'9.รายได้(แยกกลุ่ม)'!I126</f>
        <v>1080.7340163544272</v>
      </c>
      <c r="I13" s="32"/>
      <c r="K13" s="32"/>
    </row>
    <row r="14" spans="1:11" s="27" customFormat="1" ht="15">
      <c r="A14" s="33">
        <v>11</v>
      </c>
      <c r="B14" s="35">
        <f>+'9.รายได้(แยกกลุ่ม)'!C136</f>
        <v>2040.8504300859011</v>
      </c>
      <c r="C14" s="35">
        <f>+'9.รายได้(แยกกลุ่ม)'!D136</f>
        <v>1517.5135094996454</v>
      </c>
      <c r="D14" s="35">
        <f>+'9.รายได้(แยกกลุ่ม)'!E136</f>
        <v>4387.4493388710544</v>
      </c>
      <c r="E14" s="35">
        <f>+'9.รายได้(แยกกลุ่ม)'!F136</f>
        <v>15224.407805170558</v>
      </c>
      <c r="F14" s="35">
        <f>+'9.รายได้(แยกกลุ่ม)'!G136</f>
        <v>67.007677522238296</v>
      </c>
      <c r="G14" s="35">
        <f>+'9.รายได้(แยกกลุ่ม)'!H136</f>
        <v>431.86142807795886</v>
      </c>
      <c r="H14" s="35">
        <f>+'9.รายได้(แยกกลุ่ม)'!I136</f>
        <v>1790.418091605444</v>
      </c>
      <c r="I14" s="32"/>
      <c r="K14" s="32"/>
    </row>
    <row r="15" spans="1:11" s="27" customFormat="1" ht="15">
      <c r="A15" s="33">
        <v>12</v>
      </c>
      <c r="B15" s="35">
        <f>+'9.รายได้(แยกกลุ่ม)'!C145</f>
        <v>2130.4146684547732</v>
      </c>
      <c r="C15" s="35">
        <f>+'9.รายได้(แยกกลุ่ม)'!D145</f>
        <v>1963.1473177046757</v>
      </c>
      <c r="D15" s="35">
        <f>+'9.รายได้(แยกกลุ่ม)'!E145</f>
        <v>7215.6929249178402</v>
      </c>
      <c r="E15" s="35">
        <f>+'9.รายได้(แยกกลุ่ม)'!F145</f>
        <v>17386.427608039034</v>
      </c>
      <c r="F15" s="35">
        <f>+'9.รายได้(แยกกลุ่ม)'!G145</f>
        <v>141.09155455825422</v>
      </c>
      <c r="G15" s="35">
        <f>+'9.รายได้(แยกกลุ่ม)'!H145</f>
        <v>631.48831892045928</v>
      </c>
      <c r="H15" s="35">
        <f>+'9.รายได้(แยกกลุ่ม)'!I145</f>
        <v>2979.2870548897126</v>
      </c>
      <c r="I15" s="32"/>
      <c r="K15" s="32"/>
    </row>
    <row r="16" spans="1:11" s="27" customFormat="1" ht="15">
      <c r="A16" s="33">
        <v>13</v>
      </c>
      <c r="B16" s="35">
        <f>+'9.รายได้(แยกกลุ่ม)'!C152</f>
        <v>3555.191021014045</v>
      </c>
      <c r="C16" s="35">
        <f>+'9.รายได้(แยกกลุ่ม)'!D152</f>
        <v>3666.7279064051954</v>
      </c>
      <c r="D16" s="35">
        <f>+'9.รายได้(แยกกลุ่ม)'!E152</f>
        <v>11383.391034682194</v>
      </c>
      <c r="E16" s="35">
        <f>+'9.รายได้(แยกกลุ่ม)'!F152</f>
        <v>31784.888789761266</v>
      </c>
      <c r="F16" s="35">
        <f>+'9.รายได้(แยกกลุ่ม)'!G152</f>
        <v>148.9857859864621</v>
      </c>
      <c r="G16" s="35">
        <f>+'9.รายได้(แยกกลุ่ม)'!H152</f>
        <v>712.41585976340411</v>
      </c>
      <c r="H16" s="35">
        <f>+'9.รายได้(แยกกลุ่ม)'!I152</f>
        <v>3565.185744581604</v>
      </c>
      <c r="I16" s="32"/>
      <c r="K16" s="32"/>
    </row>
    <row r="17" spans="1:11" s="27" customFormat="1" ht="15">
      <c r="A17" s="36"/>
      <c r="B17" s="36"/>
      <c r="C17" s="36"/>
      <c r="D17" s="36"/>
      <c r="E17" s="36"/>
      <c r="F17" s="36"/>
      <c r="G17" s="36"/>
      <c r="H17" s="36"/>
      <c r="I17" s="32"/>
      <c r="K17" s="32"/>
    </row>
    <row r="35" spans="1:1" ht="15">
      <c r="A35" s="27" t="s">
        <v>1361</v>
      </c>
    </row>
  </sheetData>
  <mergeCells count="2">
    <mergeCell ref="A2:A3"/>
    <mergeCell ref="B2:H2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>
    <oddHeader>&amp;Cสรุปรายได้&amp;Rสิ่งที่ส่งมาด้วย 1</oddHeader>
    <oddFooter>หน้าที่ &amp;P จาก &amp;N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</sheetPr>
  <dimension ref="A1:O41"/>
  <sheetViews>
    <sheetView view="pageBreakPreview" zoomScale="75" zoomScaleNormal="75" zoomScaleSheetLayoutView="75" workbookViewId="0">
      <selection activeCell="J31" sqref="J31"/>
    </sheetView>
  </sheetViews>
  <sheetFormatPr defaultColWidth="9" defaultRowHeight="13.2"/>
  <cols>
    <col min="1" max="1" width="8.6640625" style="36" customWidth="1"/>
    <col min="2" max="2" width="12.88671875" style="36" customWidth="1"/>
    <col min="3" max="3" width="11.109375" style="36" customWidth="1"/>
    <col min="4" max="4" width="8.88671875" style="36" customWidth="1"/>
    <col min="5" max="5" width="13.88671875" style="36" customWidth="1"/>
    <col min="6" max="6" width="16.88671875" style="36" customWidth="1"/>
    <col min="7" max="7" width="7.44140625" style="36" customWidth="1"/>
    <col min="8" max="8" width="19.5546875" style="36" customWidth="1"/>
    <col min="9" max="9" width="13.5546875" style="36" customWidth="1"/>
    <col min="10" max="10" width="16.5546875" style="36" customWidth="1"/>
    <col min="11" max="11" width="13.21875" style="36" customWidth="1"/>
    <col min="12" max="12" width="14.21875" style="36" customWidth="1"/>
    <col min="13" max="18" width="10.6640625" style="36" customWidth="1"/>
    <col min="19" max="256" width="9" style="36"/>
    <col min="257" max="257" width="8.6640625" style="36" customWidth="1"/>
    <col min="258" max="258" width="12.88671875" style="36" customWidth="1"/>
    <col min="259" max="259" width="11.109375" style="36" customWidth="1"/>
    <col min="260" max="260" width="8.88671875" style="36" customWidth="1"/>
    <col min="261" max="261" width="13.88671875" style="36" customWidth="1"/>
    <col min="262" max="262" width="16.88671875" style="36" customWidth="1"/>
    <col min="263" max="263" width="7.44140625" style="36" customWidth="1"/>
    <col min="264" max="264" width="19.5546875" style="36" customWidth="1"/>
    <col min="265" max="265" width="13.5546875" style="36" customWidth="1"/>
    <col min="266" max="266" width="16.5546875" style="36" customWidth="1"/>
    <col min="267" max="267" width="13.21875" style="36" customWidth="1"/>
    <col min="268" max="268" width="14.21875" style="36" customWidth="1"/>
    <col min="269" max="274" width="10.6640625" style="36" customWidth="1"/>
    <col min="275" max="512" width="9" style="36"/>
    <col min="513" max="513" width="8.6640625" style="36" customWidth="1"/>
    <col min="514" max="514" width="12.88671875" style="36" customWidth="1"/>
    <col min="515" max="515" width="11.109375" style="36" customWidth="1"/>
    <col min="516" max="516" width="8.88671875" style="36" customWidth="1"/>
    <col min="517" max="517" width="13.88671875" style="36" customWidth="1"/>
    <col min="518" max="518" width="16.88671875" style="36" customWidth="1"/>
    <col min="519" max="519" width="7.44140625" style="36" customWidth="1"/>
    <col min="520" max="520" width="19.5546875" style="36" customWidth="1"/>
    <col min="521" max="521" width="13.5546875" style="36" customWidth="1"/>
    <col min="522" max="522" width="16.5546875" style="36" customWidth="1"/>
    <col min="523" max="523" width="13.21875" style="36" customWidth="1"/>
    <col min="524" max="524" width="14.21875" style="36" customWidth="1"/>
    <col min="525" max="530" width="10.6640625" style="36" customWidth="1"/>
    <col min="531" max="768" width="9" style="36"/>
    <col min="769" max="769" width="8.6640625" style="36" customWidth="1"/>
    <col min="770" max="770" width="12.88671875" style="36" customWidth="1"/>
    <col min="771" max="771" width="11.109375" style="36" customWidth="1"/>
    <col min="772" max="772" width="8.88671875" style="36" customWidth="1"/>
    <col min="773" max="773" width="13.88671875" style="36" customWidth="1"/>
    <col min="774" max="774" width="16.88671875" style="36" customWidth="1"/>
    <col min="775" max="775" width="7.44140625" style="36" customWidth="1"/>
    <col min="776" max="776" width="19.5546875" style="36" customWidth="1"/>
    <col min="777" max="777" width="13.5546875" style="36" customWidth="1"/>
    <col min="778" max="778" width="16.5546875" style="36" customWidth="1"/>
    <col min="779" max="779" width="13.21875" style="36" customWidth="1"/>
    <col min="780" max="780" width="14.21875" style="36" customWidth="1"/>
    <col min="781" max="786" width="10.6640625" style="36" customWidth="1"/>
    <col min="787" max="1024" width="9" style="36"/>
    <col min="1025" max="1025" width="8.6640625" style="36" customWidth="1"/>
    <col min="1026" max="1026" width="12.88671875" style="36" customWidth="1"/>
    <col min="1027" max="1027" width="11.109375" style="36" customWidth="1"/>
    <col min="1028" max="1028" width="8.88671875" style="36" customWidth="1"/>
    <col min="1029" max="1029" width="13.88671875" style="36" customWidth="1"/>
    <col min="1030" max="1030" width="16.88671875" style="36" customWidth="1"/>
    <col min="1031" max="1031" width="7.44140625" style="36" customWidth="1"/>
    <col min="1032" max="1032" width="19.5546875" style="36" customWidth="1"/>
    <col min="1033" max="1033" width="13.5546875" style="36" customWidth="1"/>
    <col min="1034" max="1034" width="16.5546875" style="36" customWidth="1"/>
    <col min="1035" max="1035" width="13.21875" style="36" customWidth="1"/>
    <col min="1036" max="1036" width="14.21875" style="36" customWidth="1"/>
    <col min="1037" max="1042" width="10.6640625" style="36" customWidth="1"/>
    <col min="1043" max="1280" width="9" style="36"/>
    <col min="1281" max="1281" width="8.6640625" style="36" customWidth="1"/>
    <col min="1282" max="1282" width="12.88671875" style="36" customWidth="1"/>
    <col min="1283" max="1283" width="11.109375" style="36" customWidth="1"/>
    <col min="1284" max="1284" width="8.88671875" style="36" customWidth="1"/>
    <col min="1285" max="1285" width="13.88671875" style="36" customWidth="1"/>
    <col min="1286" max="1286" width="16.88671875" style="36" customWidth="1"/>
    <col min="1287" max="1287" width="7.44140625" style="36" customWidth="1"/>
    <col min="1288" max="1288" width="19.5546875" style="36" customWidth="1"/>
    <col min="1289" max="1289" width="13.5546875" style="36" customWidth="1"/>
    <col min="1290" max="1290" width="16.5546875" style="36" customWidth="1"/>
    <col min="1291" max="1291" width="13.21875" style="36" customWidth="1"/>
    <col min="1292" max="1292" width="14.21875" style="36" customWidth="1"/>
    <col min="1293" max="1298" width="10.6640625" style="36" customWidth="1"/>
    <col min="1299" max="1536" width="9" style="36"/>
    <col min="1537" max="1537" width="8.6640625" style="36" customWidth="1"/>
    <col min="1538" max="1538" width="12.88671875" style="36" customWidth="1"/>
    <col min="1539" max="1539" width="11.109375" style="36" customWidth="1"/>
    <col min="1540" max="1540" width="8.88671875" style="36" customWidth="1"/>
    <col min="1541" max="1541" width="13.88671875" style="36" customWidth="1"/>
    <col min="1542" max="1542" width="16.88671875" style="36" customWidth="1"/>
    <col min="1543" max="1543" width="7.44140625" style="36" customWidth="1"/>
    <col min="1544" max="1544" width="19.5546875" style="36" customWidth="1"/>
    <col min="1545" max="1545" width="13.5546875" style="36" customWidth="1"/>
    <col min="1546" max="1546" width="16.5546875" style="36" customWidth="1"/>
    <col min="1547" max="1547" width="13.21875" style="36" customWidth="1"/>
    <col min="1548" max="1548" width="14.21875" style="36" customWidth="1"/>
    <col min="1549" max="1554" width="10.6640625" style="36" customWidth="1"/>
    <col min="1555" max="1792" width="9" style="36"/>
    <col min="1793" max="1793" width="8.6640625" style="36" customWidth="1"/>
    <col min="1794" max="1794" width="12.88671875" style="36" customWidth="1"/>
    <col min="1795" max="1795" width="11.109375" style="36" customWidth="1"/>
    <col min="1796" max="1796" width="8.88671875" style="36" customWidth="1"/>
    <col min="1797" max="1797" width="13.88671875" style="36" customWidth="1"/>
    <col min="1798" max="1798" width="16.88671875" style="36" customWidth="1"/>
    <col min="1799" max="1799" width="7.44140625" style="36" customWidth="1"/>
    <col min="1800" max="1800" width="19.5546875" style="36" customWidth="1"/>
    <col min="1801" max="1801" width="13.5546875" style="36" customWidth="1"/>
    <col min="1802" max="1802" width="16.5546875" style="36" customWidth="1"/>
    <col min="1803" max="1803" width="13.21875" style="36" customWidth="1"/>
    <col min="1804" max="1804" width="14.21875" style="36" customWidth="1"/>
    <col min="1805" max="1810" width="10.6640625" style="36" customWidth="1"/>
    <col min="1811" max="2048" width="9" style="36"/>
    <col min="2049" max="2049" width="8.6640625" style="36" customWidth="1"/>
    <col min="2050" max="2050" width="12.88671875" style="36" customWidth="1"/>
    <col min="2051" max="2051" width="11.109375" style="36" customWidth="1"/>
    <col min="2052" max="2052" width="8.88671875" style="36" customWidth="1"/>
    <col min="2053" max="2053" width="13.88671875" style="36" customWidth="1"/>
    <col min="2054" max="2054" width="16.88671875" style="36" customWidth="1"/>
    <col min="2055" max="2055" width="7.44140625" style="36" customWidth="1"/>
    <col min="2056" max="2056" width="19.5546875" style="36" customWidth="1"/>
    <col min="2057" max="2057" width="13.5546875" style="36" customWidth="1"/>
    <col min="2058" max="2058" width="16.5546875" style="36" customWidth="1"/>
    <col min="2059" max="2059" width="13.21875" style="36" customWidth="1"/>
    <col min="2060" max="2060" width="14.21875" style="36" customWidth="1"/>
    <col min="2061" max="2066" width="10.6640625" style="36" customWidth="1"/>
    <col min="2067" max="2304" width="9" style="36"/>
    <col min="2305" max="2305" width="8.6640625" style="36" customWidth="1"/>
    <col min="2306" max="2306" width="12.88671875" style="36" customWidth="1"/>
    <col min="2307" max="2307" width="11.109375" style="36" customWidth="1"/>
    <col min="2308" max="2308" width="8.88671875" style="36" customWidth="1"/>
    <col min="2309" max="2309" width="13.88671875" style="36" customWidth="1"/>
    <col min="2310" max="2310" width="16.88671875" style="36" customWidth="1"/>
    <col min="2311" max="2311" width="7.44140625" style="36" customWidth="1"/>
    <col min="2312" max="2312" width="19.5546875" style="36" customWidth="1"/>
    <col min="2313" max="2313" width="13.5546875" style="36" customWidth="1"/>
    <col min="2314" max="2314" width="16.5546875" style="36" customWidth="1"/>
    <col min="2315" max="2315" width="13.21875" style="36" customWidth="1"/>
    <col min="2316" max="2316" width="14.21875" style="36" customWidth="1"/>
    <col min="2317" max="2322" width="10.6640625" style="36" customWidth="1"/>
    <col min="2323" max="2560" width="9" style="36"/>
    <col min="2561" max="2561" width="8.6640625" style="36" customWidth="1"/>
    <col min="2562" max="2562" width="12.88671875" style="36" customWidth="1"/>
    <col min="2563" max="2563" width="11.109375" style="36" customWidth="1"/>
    <col min="2564" max="2564" width="8.88671875" style="36" customWidth="1"/>
    <col min="2565" max="2565" width="13.88671875" style="36" customWidth="1"/>
    <col min="2566" max="2566" width="16.88671875" style="36" customWidth="1"/>
    <col min="2567" max="2567" width="7.44140625" style="36" customWidth="1"/>
    <col min="2568" max="2568" width="19.5546875" style="36" customWidth="1"/>
    <col min="2569" max="2569" width="13.5546875" style="36" customWidth="1"/>
    <col min="2570" max="2570" width="16.5546875" style="36" customWidth="1"/>
    <col min="2571" max="2571" width="13.21875" style="36" customWidth="1"/>
    <col min="2572" max="2572" width="14.21875" style="36" customWidth="1"/>
    <col min="2573" max="2578" width="10.6640625" style="36" customWidth="1"/>
    <col min="2579" max="2816" width="9" style="36"/>
    <col min="2817" max="2817" width="8.6640625" style="36" customWidth="1"/>
    <col min="2818" max="2818" width="12.88671875" style="36" customWidth="1"/>
    <col min="2819" max="2819" width="11.109375" style="36" customWidth="1"/>
    <col min="2820" max="2820" width="8.88671875" style="36" customWidth="1"/>
    <col min="2821" max="2821" width="13.88671875" style="36" customWidth="1"/>
    <col min="2822" max="2822" width="16.88671875" style="36" customWidth="1"/>
    <col min="2823" max="2823" width="7.44140625" style="36" customWidth="1"/>
    <col min="2824" max="2824" width="19.5546875" style="36" customWidth="1"/>
    <col min="2825" max="2825" width="13.5546875" style="36" customWidth="1"/>
    <col min="2826" max="2826" width="16.5546875" style="36" customWidth="1"/>
    <col min="2827" max="2827" width="13.21875" style="36" customWidth="1"/>
    <col min="2828" max="2828" width="14.21875" style="36" customWidth="1"/>
    <col min="2829" max="2834" width="10.6640625" style="36" customWidth="1"/>
    <col min="2835" max="3072" width="9" style="36"/>
    <col min="3073" max="3073" width="8.6640625" style="36" customWidth="1"/>
    <col min="3074" max="3074" width="12.88671875" style="36" customWidth="1"/>
    <col min="3075" max="3075" width="11.109375" style="36" customWidth="1"/>
    <col min="3076" max="3076" width="8.88671875" style="36" customWidth="1"/>
    <col min="3077" max="3077" width="13.88671875" style="36" customWidth="1"/>
    <col min="3078" max="3078" width="16.88671875" style="36" customWidth="1"/>
    <col min="3079" max="3079" width="7.44140625" style="36" customWidth="1"/>
    <col min="3080" max="3080" width="19.5546875" style="36" customWidth="1"/>
    <col min="3081" max="3081" width="13.5546875" style="36" customWidth="1"/>
    <col min="3082" max="3082" width="16.5546875" style="36" customWidth="1"/>
    <col min="3083" max="3083" width="13.21875" style="36" customWidth="1"/>
    <col min="3084" max="3084" width="14.21875" style="36" customWidth="1"/>
    <col min="3085" max="3090" width="10.6640625" style="36" customWidth="1"/>
    <col min="3091" max="3328" width="9" style="36"/>
    <col min="3329" max="3329" width="8.6640625" style="36" customWidth="1"/>
    <col min="3330" max="3330" width="12.88671875" style="36" customWidth="1"/>
    <col min="3331" max="3331" width="11.109375" style="36" customWidth="1"/>
    <col min="3332" max="3332" width="8.88671875" style="36" customWidth="1"/>
    <col min="3333" max="3333" width="13.88671875" style="36" customWidth="1"/>
    <col min="3334" max="3334" width="16.88671875" style="36" customWidth="1"/>
    <col min="3335" max="3335" width="7.44140625" style="36" customWidth="1"/>
    <col min="3336" max="3336" width="19.5546875" style="36" customWidth="1"/>
    <col min="3337" max="3337" width="13.5546875" style="36" customWidth="1"/>
    <col min="3338" max="3338" width="16.5546875" style="36" customWidth="1"/>
    <col min="3339" max="3339" width="13.21875" style="36" customWidth="1"/>
    <col min="3340" max="3340" width="14.21875" style="36" customWidth="1"/>
    <col min="3341" max="3346" width="10.6640625" style="36" customWidth="1"/>
    <col min="3347" max="3584" width="9" style="36"/>
    <col min="3585" max="3585" width="8.6640625" style="36" customWidth="1"/>
    <col min="3586" max="3586" width="12.88671875" style="36" customWidth="1"/>
    <col min="3587" max="3587" width="11.109375" style="36" customWidth="1"/>
    <col min="3588" max="3588" width="8.88671875" style="36" customWidth="1"/>
    <col min="3589" max="3589" width="13.88671875" style="36" customWidth="1"/>
    <col min="3590" max="3590" width="16.88671875" style="36" customWidth="1"/>
    <col min="3591" max="3591" width="7.44140625" style="36" customWidth="1"/>
    <col min="3592" max="3592" width="19.5546875" style="36" customWidth="1"/>
    <col min="3593" max="3593" width="13.5546875" style="36" customWidth="1"/>
    <col min="3594" max="3594" width="16.5546875" style="36" customWidth="1"/>
    <col min="3595" max="3595" width="13.21875" style="36" customWidth="1"/>
    <col min="3596" max="3596" width="14.21875" style="36" customWidth="1"/>
    <col min="3597" max="3602" width="10.6640625" style="36" customWidth="1"/>
    <col min="3603" max="3840" width="9" style="36"/>
    <col min="3841" max="3841" width="8.6640625" style="36" customWidth="1"/>
    <col min="3842" max="3842" width="12.88671875" style="36" customWidth="1"/>
    <col min="3843" max="3843" width="11.109375" style="36" customWidth="1"/>
    <col min="3844" max="3844" width="8.88671875" style="36" customWidth="1"/>
    <col min="3845" max="3845" width="13.88671875" style="36" customWidth="1"/>
    <col min="3846" max="3846" width="16.88671875" style="36" customWidth="1"/>
    <col min="3847" max="3847" width="7.44140625" style="36" customWidth="1"/>
    <col min="3848" max="3848" width="19.5546875" style="36" customWidth="1"/>
    <col min="3849" max="3849" width="13.5546875" style="36" customWidth="1"/>
    <col min="3850" max="3850" width="16.5546875" style="36" customWidth="1"/>
    <col min="3851" max="3851" width="13.21875" style="36" customWidth="1"/>
    <col min="3852" max="3852" width="14.21875" style="36" customWidth="1"/>
    <col min="3853" max="3858" width="10.6640625" style="36" customWidth="1"/>
    <col min="3859" max="4096" width="9" style="36"/>
    <col min="4097" max="4097" width="8.6640625" style="36" customWidth="1"/>
    <col min="4098" max="4098" width="12.88671875" style="36" customWidth="1"/>
    <col min="4099" max="4099" width="11.109375" style="36" customWidth="1"/>
    <col min="4100" max="4100" width="8.88671875" style="36" customWidth="1"/>
    <col min="4101" max="4101" width="13.88671875" style="36" customWidth="1"/>
    <col min="4102" max="4102" width="16.88671875" style="36" customWidth="1"/>
    <col min="4103" max="4103" width="7.44140625" style="36" customWidth="1"/>
    <col min="4104" max="4104" width="19.5546875" style="36" customWidth="1"/>
    <col min="4105" max="4105" width="13.5546875" style="36" customWidth="1"/>
    <col min="4106" max="4106" width="16.5546875" style="36" customWidth="1"/>
    <col min="4107" max="4107" width="13.21875" style="36" customWidth="1"/>
    <col min="4108" max="4108" width="14.21875" style="36" customWidth="1"/>
    <col min="4109" max="4114" width="10.6640625" style="36" customWidth="1"/>
    <col min="4115" max="4352" width="9" style="36"/>
    <col min="4353" max="4353" width="8.6640625" style="36" customWidth="1"/>
    <col min="4354" max="4354" width="12.88671875" style="36" customWidth="1"/>
    <col min="4355" max="4355" width="11.109375" style="36" customWidth="1"/>
    <col min="4356" max="4356" width="8.88671875" style="36" customWidth="1"/>
    <col min="4357" max="4357" width="13.88671875" style="36" customWidth="1"/>
    <col min="4358" max="4358" width="16.88671875" style="36" customWidth="1"/>
    <col min="4359" max="4359" width="7.44140625" style="36" customWidth="1"/>
    <col min="4360" max="4360" width="19.5546875" style="36" customWidth="1"/>
    <col min="4361" max="4361" width="13.5546875" style="36" customWidth="1"/>
    <col min="4362" max="4362" width="16.5546875" style="36" customWidth="1"/>
    <col min="4363" max="4363" width="13.21875" style="36" customWidth="1"/>
    <col min="4364" max="4364" width="14.21875" style="36" customWidth="1"/>
    <col min="4365" max="4370" width="10.6640625" style="36" customWidth="1"/>
    <col min="4371" max="4608" width="9" style="36"/>
    <col min="4609" max="4609" width="8.6640625" style="36" customWidth="1"/>
    <col min="4610" max="4610" width="12.88671875" style="36" customWidth="1"/>
    <col min="4611" max="4611" width="11.109375" style="36" customWidth="1"/>
    <col min="4612" max="4612" width="8.88671875" style="36" customWidth="1"/>
    <col min="4613" max="4613" width="13.88671875" style="36" customWidth="1"/>
    <col min="4614" max="4614" width="16.88671875" style="36" customWidth="1"/>
    <col min="4615" max="4615" width="7.44140625" style="36" customWidth="1"/>
    <col min="4616" max="4616" width="19.5546875" style="36" customWidth="1"/>
    <col min="4617" max="4617" width="13.5546875" style="36" customWidth="1"/>
    <col min="4618" max="4618" width="16.5546875" style="36" customWidth="1"/>
    <col min="4619" max="4619" width="13.21875" style="36" customWidth="1"/>
    <col min="4620" max="4620" width="14.21875" style="36" customWidth="1"/>
    <col min="4621" max="4626" width="10.6640625" style="36" customWidth="1"/>
    <col min="4627" max="4864" width="9" style="36"/>
    <col min="4865" max="4865" width="8.6640625" style="36" customWidth="1"/>
    <col min="4866" max="4866" width="12.88671875" style="36" customWidth="1"/>
    <col min="4867" max="4867" width="11.109375" style="36" customWidth="1"/>
    <col min="4868" max="4868" width="8.88671875" style="36" customWidth="1"/>
    <col min="4869" max="4869" width="13.88671875" style="36" customWidth="1"/>
    <col min="4870" max="4870" width="16.88671875" style="36" customWidth="1"/>
    <col min="4871" max="4871" width="7.44140625" style="36" customWidth="1"/>
    <col min="4872" max="4872" width="19.5546875" style="36" customWidth="1"/>
    <col min="4873" max="4873" width="13.5546875" style="36" customWidth="1"/>
    <col min="4874" max="4874" width="16.5546875" style="36" customWidth="1"/>
    <col min="4875" max="4875" width="13.21875" style="36" customWidth="1"/>
    <col min="4876" max="4876" width="14.21875" style="36" customWidth="1"/>
    <col min="4877" max="4882" width="10.6640625" style="36" customWidth="1"/>
    <col min="4883" max="5120" width="9" style="36"/>
    <col min="5121" max="5121" width="8.6640625" style="36" customWidth="1"/>
    <col min="5122" max="5122" width="12.88671875" style="36" customWidth="1"/>
    <col min="5123" max="5123" width="11.109375" style="36" customWidth="1"/>
    <col min="5124" max="5124" width="8.88671875" style="36" customWidth="1"/>
    <col min="5125" max="5125" width="13.88671875" style="36" customWidth="1"/>
    <col min="5126" max="5126" width="16.88671875" style="36" customWidth="1"/>
    <col min="5127" max="5127" width="7.44140625" style="36" customWidth="1"/>
    <col min="5128" max="5128" width="19.5546875" style="36" customWidth="1"/>
    <col min="5129" max="5129" width="13.5546875" style="36" customWidth="1"/>
    <col min="5130" max="5130" width="16.5546875" style="36" customWidth="1"/>
    <col min="5131" max="5131" width="13.21875" style="36" customWidth="1"/>
    <col min="5132" max="5132" width="14.21875" style="36" customWidth="1"/>
    <col min="5133" max="5138" width="10.6640625" style="36" customWidth="1"/>
    <col min="5139" max="5376" width="9" style="36"/>
    <col min="5377" max="5377" width="8.6640625" style="36" customWidth="1"/>
    <col min="5378" max="5378" width="12.88671875" style="36" customWidth="1"/>
    <col min="5379" max="5379" width="11.109375" style="36" customWidth="1"/>
    <col min="5380" max="5380" width="8.88671875" style="36" customWidth="1"/>
    <col min="5381" max="5381" width="13.88671875" style="36" customWidth="1"/>
    <col min="5382" max="5382" width="16.88671875" style="36" customWidth="1"/>
    <col min="5383" max="5383" width="7.44140625" style="36" customWidth="1"/>
    <col min="5384" max="5384" width="19.5546875" style="36" customWidth="1"/>
    <col min="5385" max="5385" width="13.5546875" style="36" customWidth="1"/>
    <col min="5386" max="5386" width="16.5546875" style="36" customWidth="1"/>
    <col min="5387" max="5387" width="13.21875" style="36" customWidth="1"/>
    <col min="5388" max="5388" width="14.21875" style="36" customWidth="1"/>
    <col min="5389" max="5394" width="10.6640625" style="36" customWidth="1"/>
    <col min="5395" max="5632" width="9" style="36"/>
    <col min="5633" max="5633" width="8.6640625" style="36" customWidth="1"/>
    <col min="5634" max="5634" width="12.88671875" style="36" customWidth="1"/>
    <col min="5635" max="5635" width="11.109375" style="36" customWidth="1"/>
    <col min="5636" max="5636" width="8.88671875" style="36" customWidth="1"/>
    <col min="5637" max="5637" width="13.88671875" style="36" customWidth="1"/>
    <col min="5638" max="5638" width="16.88671875" style="36" customWidth="1"/>
    <col min="5639" max="5639" width="7.44140625" style="36" customWidth="1"/>
    <col min="5640" max="5640" width="19.5546875" style="36" customWidth="1"/>
    <col min="5641" max="5641" width="13.5546875" style="36" customWidth="1"/>
    <col min="5642" max="5642" width="16.5546875" style="36" customWidth="1"/>
    <col min="5643" max="5643" width="13.21875" style="36" customWidth="1"/>
    <col min="5644" max="5644" width="14.21875" style="36" customWidth="1"/>
    <col min="5645" max="5650" width="10.6640625" style="36" customWidth="1"/>
    <col min="5651" max="5888" width="9" style="36"/>
    <col min="5889" max="5889" width="8.6640625" style="36" customWidth="1"/>
    <col min="5890" max="5890" width="12.88671875" style="36" customWidth="1"/>
    <col min="5891" max="5891" width="11.109375" style="36" customWidth="1"/>
    <col min="5892" max="5892" width="8.88671875" style="36" customWidth="1"/>
    <col min="5893" max="5893" width="13.88671875" style="36" customWidth="1"/>
    <col min="5894" max="5894" width="16.88671875" style="36" customWidth="1"/>
    <col min="5895" max="5895" width="7.44140625" style="36" customWidth="1"/>
    <col min="5896" max="5896" width="19.5546875" style="36" customWidth="1"/>
    <col min="5897" max="5897" width="13.5546875" style="36" customWidth="1"/>
    <col min="5898" max="5898" width="16.5546875" style="36" customWidth="1"/>
    <col min="5899" max="5899" width="13.21875" style="36" customWidth="1"/>
    <col min="5900" max="5900" width="14.21875" style="36" customWidth="1"/>
    <col min="5901" max="5906" width="10.6640625" style="36" customWidth="1"/>
    <col min="5907" max="6144" width="9" style="36"/>
    <col min="6145" max="6145" width="8.6640625" style="36" customWidth="1"/>
    <col min="6146" max="6146" width="12.88671875" style="36" customWidth="1"/>
    <col min="6147" max="6147" width="11.109375" style="36" customWidth="1"/>
    <col min="6148" max="6148" width="8.88671875" style="36" customWidth="1"/>
    <col min="6149" max="6149" width="13.88671875" style="36" customWidth="1"/>
    <col min="6150" max="6150" width="16.88671875" style="36" customWidth="1"/>
    <col min="6151" max="6151" width="7.44140625" style="36" customWidth="1"/>
    <col min="6152" max="6152" width="19.5546875" style="36" customWidth="1"/>
    <col min="6153" max="6153" width="13.5546875" style="36" customWidth="1"/>
    <col min="6154" max="6154" width="16.5546875" style="36" customWidth="1"/>
    <col min="6155" max="6155" width="13.21875" style="36" customWidth="1"/>
    <col min="6156" max="6156" width="14.21875" style="36" customWidth="1"/>
    <col min="6157" max="6162" width="10.6640625" style="36" customWidth="1"/>
    <col min="6163" max="6400" width="9" style="36"/>
    <col min="6401" max="6401" width="8.6640625" style="36" customWidth="1"/>
    <col min="6402" max="6402" width="12.88671875" style="36" customWidth="1"/>
    <col min="6403" max="6403" width="11.109375" style="36" customWidth="1"/>
    <col min="6404" max="6404" width="8.88671875" style="36" customWidth="1"/>
    <col min="6405" max="6405" width="13.88671875" style="36" customWidth="1"/>
    <col min="6406" max="6406" width="16.88671875" style="36" customWidth="1"/>
    <col min="6407" max="6407" width="7.44140625" style="36" customWidth="1"/>
    <col min="6408" max="6408" width="19.5546875" style="36" customWidth="1"/>
    <col min="6409" max="6409" width="13.5546875" style="36" customWidth="1"/>
    <col min="6410" max="6410" width="16.5546875" style="36" customWidth="1"/>
    <col min="6411" max="6411" width="13.21875" style="36" customWidth="1"/>
    <col min="6412" max="6412" width="14.21875" style="36" customWidth="1"/>
    <col min="6413" max="6418" width="10.6640625" style="36" customWidth="1"/>
    <col min="6419" max="6656" width="9" style="36"/>
    <col min="6657" max="6657" width="8.6640625" style="36" customWidth="1"/>
    <col min="6658" max="6658" width="12.88671875" style="36" customWidth="1"/>
    <col min="6659" max="6659" width="11.109375" style="36" customWidth="1"/>
    <col min="6660" max="6660" width="8.88671875" style="36" customWidth="1"/>
    <col min="6661" max="6661" width="13.88671875" style="36" customWidth="1"/>
    <col min="6662" max="6662" width="16.88671875" style="36" customWidth="1"/>
    <col min="6663" max="6663" width="7.44140625" style="36" customWidth="1"/>
    <col min="6664" max="6664" width="19.5546875" style="36" customWidth="1"/>
    <col min="6665" max="6665" width="13.5546875" style="36" customWidth="1"/>
    <col min="6666" max="6666" width="16.5546875" style="36" customWidth="1"/>
    <col min="6667" max="6667" width="13.21875" style="36" customWidth="1"/>
    <col min="6668" max="6668" width="14.21875" style="36" customWidth="1"/>
    <col min="6669" max="6674" width="10.6640625" style="36" customWidth="1"/>
    <col min="6675" max="6912" width="9" style="36"/>
    <col min="6913" max="6913" width="8.6640625" style="36" customWidth="1"/>
    <col min="6914" max="6914" width="12.88671875" style="36" customWidth="1"/>
    <col min="6915" max="6915" width="11.109375" style="36" customWidth="1"/>
    <col min="6916" max="6916" width="8.88671875" style="36" customWidth="1"/>
    <col min="6917" max="6917" width="13.88671875" style="36" customWidth="1"/>
    <col min="6918" max="6918" width="16.88671875" style="36" customWidth="1"/>
    <col min="6919" max="6919" width="7.44140625" style="36" customWidth="1"/>
    <col min="6920" max="6920" width="19.5546875" style="36" customWidth="1"/>
    <col min="6921" max="6921" width="13.5546875" style="36" customWidth="1"/>
    <col min="6922" max="6922" width="16.5546875" style="36" customWidth="1"/>
    <col min="6923" max="6923" width="13.21875" style="36" customWidth="1"/>
    <col min="6924" max="6924" width="14.21875" style="36" customWidth="1"/>
    <col min="6925" max="6930" width="10.6640625" style="36" customWidth="1"/>
    <col min="6931" max="7168" width="9" style="36"/>
    <col min="7169" max="7169" width="8.6640625" style="36" customWidth="1"/>
    <col min="7170" max="7170" width="12.88671875" style="36" customWidth="1"/>
    <col min="7171" max="7171" width="11.109375" style="36" customWidth="1"/>
    <col min="7172" max="7172" width="8.88671875" style="36" customWidth="1"/>
    <col min="7173" max="7173" width="13.88671875" style="36" customWidth="1"/>
    <col min="7174" max="7174" width="16.88671875" style="36" customWidth="1"/>
    <col min="7175" max="7175" width="7.44140625" style="36" customWidth="1"/>
    <col min="7176" max="7176" width="19.5546875" style="36" customWidth="1"/>
    <col min="7177" max="7177" width="13.5546875" style="36" customWidth="1"/>
    <col min="7178" max="7178" width="16.5546875" style="36" customWidth="1"/>
    <col min="7179" max="7179" width="13.21875" style="36" customWidth="1"/>
    <col min="7180" max="7180" width="14.21875" style="36" customWidth="1"/>
    <col min="7181" max="7186" width="10.6640625" style="36" customWidth="1"/>
    <col min="7187" max="7424" width="9" style="36"/>
    <col min="7425" max="7425" width="8.6640625" style="36" customWidth="1"/>
    <col min="7426" max="7426" width="12.88671875" style="36" customWidth="1"/>
    <col min="7427" max="7427" width="11.109375" style="36" customWidth="1"/>
    <col min="7428" max="7428" width="8.88671875" style="36" customWidth="1"/>
    <col min="7429" max="7429" width="13.88671875" style="36" customWidth="1"/>
    <col min="7430" max="7430" width="16.88671875" style="36" customWidth="1"/>
    <col min="7431" max="7431" width="7.44140625" style="36" customWidth="1"/>
    <col min="7432" max="7432" width="19.5546875" style="36" customWidth="1"/>
    <col min="7433" max="7433" width="13.5546875" style="36" customWidth="1"/>
    <col min="7434" max="7434" width="16.5546875" style="36" customWidth="1"/>
    <col min="7435" max="7435" width="13.21875" style="36" customWidth="1"/>
    <col min="7436" max="7436" width="14.21875" style="36" customWidth="1"/>
    <col min="7437" max="7442" width="10.6640625" style="36" customWidth="1"/>
    <col min="7443" max="7680" width="9" style="36"/>
    <col min="7681" max="7681" width="8.6640625" style="36" customWidth="1"/>
    <col min="7682" max="7682" width="12.88671875" style="36" customWidth="1"/>
    <col min="7683" max="7683" width="11.109375" style="36" customWidth="1"/>
    <col min="7684" max="7684" width="8.88671875" style="36" customWidth="1"/>
    <col min="7685" max="7685" width="13.88671875" style="36" customWidth="1"/>
    <col min="7686" max="7686" width="16.88671875" style="36" customWidth="1"/>
    <col min="7687" max="7687" width="7.44140625" style="36" customWidth="1"/>
    <col min="7688" max="7688" width="19.5546875" style="36" customWidth="1"/>
    <col min="7689" max="7689" width="13.5546875" style="36" customWidth="1"/>
    <col min="7690" max="7690" width="16.5546875" style="36" customWidth="1"/>
    <col min="7691" max="7691" width="13.21875" style="36" customWidth="1"/>
    <col min="7692" max="7692" width="14.21875" style="36" customWidth="1"/>
    <col min="7693" max="7698" width="10.6640625" style="36" customWidth="1"/>
    <col min="7699" max="7936" width="9" style="36"/>
    <col min="7937" max="7937" width="8.6640625" style="36" customWidth="1"/>
    <col min="7938" max="7938" width="12.88671875" style="36" customWidth="1"/>
    <col min="7939" max="7939" width="11.109375" style="36" customWidth="1"/>
    <col min="7940" max="7940" width="8.88671875" style="36" customWidth="1"/>
    <col min="7941" max="7941" width="13.88671875" style="36" customWidth="1"/>
    <col min="7942" max="7942" width="16.88671875" style="36" customWidth="1"/>
    <col min="7943" max="7943" width="7.44140625" style="36" customWidth="1"/>
    <col min="7944" max="7944" width="19.5546875" style="36" customWidth="1"/>
    <col min="7945" max="7945" width="13.5546875" style="36" customWidth="1"/>
    <col min="7946" max="7946" width="16.5546875" style="36" customWidth="1"/>
    <col min="7947" max="7947" width="13.21875" style="36" customWidth="1"/>
    <col min="7948" max="7948" width="14.21875" style="36" customWidth="1"/>
    <col min="7949" max="7954" width="10.6640625" style="36" customWidth="1"/>
    <col min="7955" max="8192" width="9" style="36"/>
    <col min="8193" max="8193" width="8.6640625" style="36" customWidth="1"/>
    <col min="8194" max="8194" width="12.88671875" style="36" customWidth="1"/>
    <col min="8195" max="8195" width="11.109375" style="36" customWidth="1"/>
    <col min="8196" max="8196" width="8.88671875" style="36" customWidth="1"/>
    <col min="8197" max="8197" width="13.88671875" style="36" customWidth="1"/>
    <col min="8198" max="8198" width="16.88671875" style="36" customWidth="1"/>
    <col min="8199" max="8199" width="7.44140625" style="36" customWidth="1"/>
    <col min="8200" max="8200" width="19.5546875" style="36" customWidth="1"/>
    <col min="8201" max="8201" width="13.5546875" style="36" customWidth="1"/>
    <col min="8202" max="8202" width="16.5546875" style="36" customWidth="1"/>
    <col min="8203" max="8203" width="13.21875" style="36" customWidth="1"/>
    <col min="8204" max="8204" width="14.21875" style="36" customWidth="1"/>
    <col min="8205" max="8210" width="10.6640625" style="36" customWidth="1"/>
    <col min="8211" max="8448" width="9" style="36"/>
    <col min="8449" max="8449" width="8.6640625" style="36" customWidth="1"/>
    <col min="8450" max="8450" width="12.88671875" style="36" customWidth="1"/>
    <col min="8451" max="8451" width="11.109375" style="36" customWidth="1"/>
    <col min="8452" max="8452" width="8.88671875" style="36" customWidth="1"/>
    <col min="8453" max="8453" width="13.88671875" style="36" customWidth="1"/>
    <col min="8454" max="8454" width="16.88671875" style="36" customWidth="1"/>
    <col min="8455" max="8455" width="7.44140625" style="36" customWidth="1"/>
    <col min="8456" max="8456" width="19.5546875" style="36" customWidth="1"/>
    <col min="8457" max="8457" width="13.5546875" style="36" customWidth="1"/>
    <col min="8458" max="8458" width="16.5546875" style="36" customWidth="1"/>
    <col min="8459" max="8459" width="13.21875" style="36" customWidth="1"/>
    <col min="8460" max="8460" width="14.21875" style="36" customWidth="1"/>
    <col min="8461" max="8466" width="10.6640625" style="36" customWidth="1"/>
    <col min="8467" max="8704" width="9" style="36"/>
    <col min="8705" max="8705" width="8.6640625" style="36" customWidth="1"/>
    <col min="8706" max="8706" width="12.88671875" style="36" customWidth="1"/>
    <col min="8707" max="8707" width="11.109375" style="36" customWidth="1"/>
    <col min="8708" max="8708" width="8.88671875" style="36" customWidth="1"/>
    <col min="8709" max="8709" width="13.88671875" style="36" customWidth="1"/>
    <col min="8710" max="8710" width="16.88671875" style="36" customWidth="1"/>
    <col min="8711" max="8711" width="7.44140625" style="36" customWidth="1"/>
    <col min="8712" max="8712" width="19.5546875" style="36" customWidth="1"/>
    <col min="8713" max="8713" width="13.5546875" style="36" customWidth="1"/>
    <col min="8714" max="8714" width="16.5546875" style="36" customWidth="1"/>
    <col min="8715" max="8715" width="13.21875" style="36" customWidth="1"/>
    <col min="8716" max="8716" width="14.21875" style="36" customWidth="1"/>
    <col min="8717" max="8722" width="10.6640625" style="36" customWidth="1"/>
    <col min="8723" max="8960" width="9" style="36"/>
    <col min="8961" max="8961" width="8.6640625" style="36" customWidth="1"/>
    <col min="8962" max="8962" width="12.88671875" style="36" customWidth="1"/>
    <col min="8963" max="8963" width="11.109375" style="36" customWidth="1"/>
    <col min="8964" max="8964" width="8.88671875" style="36" customWidth="1"/>
    <col min="8965" max="8965" width="13.88671875" style="36" customWidth="1"/>
    <col min="8966" max="8966" width="16.88671875" style="36" customWidth="1"/>
    <col min="8967" max="8967" width="7.44140625" style="36" customWidth="1"/>
    <col min="8968" max="8968" width="19.5546875" style="36" customWidth="1"/>
    <col min="8969" max="8969" width="13.5546875" style="36" customWidth="1"/>
    <col min="8970" max="8970" width="16.5546875" style="36" customWidth="1"/>
    <col min="8971" max="8971" width="13.21875" style="36" customWidth="1"/>
    <col min="8972" max="8972" width="14.21875" style="36" customWidth="1"/>
    <col min="8973" max="8978" width="10.6640625" style="36" customWidth="1"/>
    <col min="8979" max="9216" width="9" style="36"/>
    <col min="9217" max="9217" width="8.6640625" style="36" customWidth="1"/>
    <col min="9218" max="9218" width="12.88671875" style="36" customWidth="1"/>
    <col min="9219" max="9219" width="11.109375" style="36" customWidth="1"/>
    <col min="9220" max="9220" width="8.88671875" style="36" customWidth="1"/>
    <col min="9221" max="9221" width="13.88671875" style="36" customWidth="1"/>
    <col min="9222" max="9222" width="16.88671875" style="36" customWidth="1"/>
    <col min="9223" max="9223" width="7.44140625" style="36" customWidth="1"/>
    <col min="9224" max="9224" width="19.5546875" style="36" customWidth="1"/>
    <col min="9225" max="9225" width="13.5546875" style="36" customWidth="1"/>
    <col min="9226" max="9226" width="16.5546875" style="36" customWidth="1"/>
    <col min="9227" max="9227" width="13.21875" style="36" customWidth="1"/>
    <col min="9228" max="9228" width="14.21875" style="36" customWidth="1"/>
    <col min="9229" max="9234" width="10.6640625" style="36" customWidth="1"/>
    <col min="9235" max="9472" width="9" style="36"/>
    <col min="9473" max="9473" width="8.6640625" style="36" customWidth="1"/>
    <col min="9474" max="9474" width="12.88671875" style="36" customWidth="1"/>
    <col min="9475" max="9475" width="11.109375" style="36" customWidth="1"/>
    <col min="9476" max="9476" width="8.88671875" style="36" customWidth="1"/>
    <col min="9477" max="9477" width="13.88671875" style="36" customWidth="1"/>
    <col min="9478" max="9478" width="16.88671875" style="36" customWidth="1"/>
    <col min="9479" max="9479" width="7.44140625" style="36" customWidth="1"/>
    <col min="9480" max="9480" width="19.5546875" style="36" customWidth="1"/>
    <col min="9481" max="9481" width="13.5546875" style="36" customWidth="1"/>
    <col min="9482" max="9482" width="16.5546875" style="36" customWidth="1"/>
    <col min="9483" max="9483" width="13.21875" style="36" customWidth="1"/>
    <col min="9484" max="9484" width="14.21875" style="36" customWidth="1"/>
    <col min="9485" max="9490" width="10.6640625" style="36" customWidth="1"/>
    <col min="9491" max="9728" width="9" style="36"/>
    <col min="9729" max="9729" width="8.6640625" style="36" customWidth="1"/>
    <col min="9730" max="9730" width="12.88671875" style="36" customWidth="1"/>
    <col min="9731" max="9731" width="11.109375" style="36" customWidth="1"/>
    <col min="9732" max="9732" width="8.88671875" style="36" customWidth="1"/>
    <col min="9733" max="9733" width="13.88671875" style="36" customWidth="1"/>
    <col min="9734" max="9734" width="16.88671875" style="36" customWidth="1"/>
    <col min="9735" max="9735" width="7.44140625" style="36" customWidth="1"/>
    <col min="9736" max="9736" width="19.5546875" style="36" customWidth="1"/>
    <col min="9737" max="9737" width="13.5546875" style="36" customWidth="1"/>
    <col min="9738" max="9738" width="16.5546875" style="36" customWidth="1"/>
    <col min="9739" max="9739" width="13.21875" style="36" customWidth="1"/>
    <col min="9740" max="9740" width="14.21875" style="36" customWidth="1"/>
    <col min="9741" max="9746" width="10.6640625" style="36" customWidth="1"/>
    <col min="9747" max="9984" width="9" style="36"/>
    <col min="9985" max="9985" width="8.6640625" style="36" customWidth="1"/>
    <col min="9986" max="9986" width="12.88671875" style="36" customWidth="1"/>
    <col min="9987" max="9987" width="11.109375" style="36" customWidth="1"/>
    <col min="9988" max="9988" width="8.88671875" style="36" customWidth="1"/>
    <col min="9989" max="9989" width="13.88671875" style="36" customWidth="1"/>
    <col min="9990" max="9990" width="16.88671875" style="36" customWidth="1"/>
    <col min="9991" max="9991" width="7.44140625" style="36" customWidth="1"/>
    <col min="9992" max="9992" width="19.5546875" style="36" customWidth="1"/>
    <col min="9993" max="9993" width="13.5546875" style="36" customWidth="1"/>
    <col min="9994" max="9994" width="16.5546875" style="36" customWidth="1"/>
    <col min="9995" max="9995" width="13.21875" style="36" customWidth="1"/>
    <col min="9996" max="9996" width="14.21875" style="36" customWidth="1"/>
    <col min="9997" max="10002" width="10.6640625" style="36" customWidth="1"/>
    <col min="10003" max="10240" width="9" style="36"/>
    <col min="10241" max="10241" width="8.6640625" style="36" customWidth="1"/>
    <col min="10242" max="10242" width="12.88671875" style="36" customWidth="1"/>
    <col min="10243" max="10243" width="11.109375" style="36" customWidth="1"/>
    <col min="10244" max="10244" width="8.88671875" style="36" customWidth="1"/>
    <col min="10245" max="10245" width="13.88671875" style="36" customWidth="1"/>
    <col min="10246" max="10246" width="16.88671875" style="36" customWidth="1"/>
    <col min="10247" max="10247" width="7.44140625" style="36" customWidth="1"/>
    <col min="10248" max="10248" width="19.5546875" style="36" customWidth="1"/>
    <col min="10249" max="10249" width="13.5546875" style="36" customWidth="1"/>
    <col min="10250" max="10250" width="16.5546875" style="36" customWidth="1"/>
    <col min="10251" max="10251" width="13.21875" style="36" customWidth="1"/>
    <col min="10252" max="10252" width="14.21875" style="36" customWidth="1"/>
    <col min="10253" max="10258" width="10.6640625" style="36" customWidth="1"/>
    <col min="10259" max="10496" width="9" style="36"/>
    <col min="10497" max="10497" width="8.6640625" style="36" customWidth="1"/>
    <col min="10498" max="10498" width="12.88671875" style="36" customWidth="1"/>
    <col min="10499" max="10499" width="11.109375" style="36" customWidth="1"/>
    <col min="10500" max="10500" width="8.88671875" style="36" customWidth="1"/>
    <col min="10501" max="10501" width="13.88671875" style="36" customWidth="1"/>
    <col min="10502" max="10502" width="16.88671875" style="36" customWidth="1"/>
    <col min="10503" max="10503" width="7.44140625" style="36" customWidth="1"/>
    <col min="10504" max="10504" width="19.5546875" style="36" customWidth="1"/>
    <col min="10505" max="10505" width="13.5546875" style="36" customWidth="1"/>
    <col min="10506" max="10506" width="16.5546875" style="36" customWidth="1"/>
    <col min="10507" max="10507" width="13.21875" style="36" customWidth="1"/>
    <col min="10508" max="10508" width="14.21875" style="36" customWidth="1"/>
    <col min="10509" max="10514" width="10.6640625" style="36" customWidth="1"/>
    <col min="10515" max="10752" width="9" style="36"/>
    <col min="10753" max="10753" width="8.6640625" style="36" customWidth="1"/>
    <col min="10754" max="10754" width="12.88671875" style="36" customWidth="1"/>
    <col min="10755" max="10755" width="11.109375" style="36" customWidth="1"/>
    <col min="10756" max="10756" width="8.88671875" style="36" customWidth="1"/>
    <col min="10757" max="10757" width="13.88671875" style="36" customWidth="1"/>
    <col min="10758" max="10758" width="16.88671875" style="36" customWidth="1"/>
    <col min="10759" max="10759" width="7.44140625" style="36" customWidth="1"/>
    <col min="10760" max="10760" width="19.5546875" style="36" customWidth="1"/>
    <col min="10761" max="10761" width="13.5546875" style="36" customWidth="1"/>
    <col min="10762" max="10762" width="16.5546875" style="36" customWidth="1"/>
    <col min="10763" max="10763" width="13.21875" style="36" customWidth="1"/>
    <col min="10764" max="10764" width="14.21875" style="36" customWidth="1"/>
    <col min="10765" max="10770" width="10.6640625" style="36" customWidth="1"/>
    <col min="10771" max="11008" width="9" style="36"/>
    <col min="11009" max="11009" width="8.6640625" style="36" customWidth="1"/>
    <col min="11010" max="11010" width="12.88671875" style="36" customWidth="1"/>
    <col min="11011" max="11011" width="11.109375" style="36" customWidth="1"/>
    <col min="11012" max="11012" width="8.88671875" style="36" customWidth="1"/>
    <col min="11013" max="11013" width="13.88671875" style="36" customWidth="1"/>
    <col min="11014" max="11014" width="16.88671875" style="36" customWidth="1"/>
    <col min="11015" max="11015" width="7.44140625" style="36" customWidth="1"/>
    <col min="11016" max="11016" width="19.5546875" style="36" customWidth="1"/>
    <col min="11017" max="11017" width="13.5546875" style="36" customWidth="1"/>
    <col min="11018" max="11018" width="16.5546875" style="36" customWidth="1"/>
    <col min="11019" max="11019" width="13.21875" style="36" customWidth="1"/>
    <col min="11020" max="11020" width="14.21875" style="36" customWidth="1"/>
    <col min="11021" max="11026" width="10.6640625" style="36" customWidth="1"/>
    <col min="11027" max="11264" width="9" style="36"/>
    <col min="11265" max="11265" width="8.6640625" style="36" customWidth="1"/>
    <col min="11266" max="11266" width="12.88671875" style="36" customWidth="1"/>
    <col min="11267" max="11267" width="11.109375" style="36" customWidth="1"/>
    <col min="11268" max="11268" width="8.88671875" style="36" customWidth="1"/>
    <col min="11269" max="11269" width="13.88671875" style="36" customWidth="1"/>
    <col min="11270" max="11270" width="16.88671875" style="36" customWidth="1"/>
    <col min="11271" max="11271" width="7.44140625" style="36" customWidth="1"/>
    <col min="11272" max="11272" width="19.5546875" style="36" customWidth="1"/>
    <col min="11273" max="11273" width="13.5546875" style="36" customWidth="1"/>
    <col min="11274" max="11274" width="16.5546875" style="36" customWidth="1"/>
    <col min="11275" max="11275" width="13.21875" style="36" customWidth="1"/>
    <col min="11276" max="11276" width="14.21875" style="36" customWidth="1"/>
    <col min="11277" max="11282" width="10.6640625" style="36" customWidth="1"/>
    <col min="11283" max="11520" width="9" style="36"/>
    <col min="11521" max="11521" width="8.6640625" style="36" customWidth="1"/>
    <col min="11522" max="11522" width="12.88671875" style="36" customWidth="1"/>
    <col min="11523" max="11523" width="11.109375" style="36" customWidth="1"/>
    <col min="11524" max="11524" width="8.88671875" style="36" customWidth="1"/>
    <col min="11525" max="11525" width="13.88671875" style="36" customWidth="1"/>
    <col min="11526" max="11526" width="16.88671875" style="36" customWidth="1"/>
    <col min="11527" max="11527" width="7.44140625" style="36" customWidth="1"/>
    <col min="11528" max="11528" width="19.5546875" style="36" customWidth="1"/>
    <col min="11529" max="11529" width="13.5546875" style="36" customWidth="1"/>
    <col min="11530" max="11530" width="16.5546875" style="36" customWidth="1"/>
    <col min="11531" max="11531" width="13.21875" style="36" customWidth="1"/>
    <col min="11532" max="11532" width="14.21875" style="36" customWidth="1"/>
    <col min="11533" max="11538" width="10.6640625" style="36" customWidth="1"/>
    <col min="11539" max="11776" width="9" style="36"/>
    <col min="11777" max="11777" width="8.6640625" style="36" customWidth="1"/>
    <col min="11778" max="11778" width="12.88671875" style="36" customWidth="1"/>
    <col min="11779" max="11779" width="11.109375" style="36" customWidth="1"/>
    <col min="11780" max="11780" width="8.88671875" style="36" customWidth="1"/>
    <col min="11781" max="11781" width="13.88671875" style="36" customWidth="1"/>
    <col min="11782" max="11782" width="16.88671875" style="36" customWidth="1"/>
    <col min="11783" max="11783" width="7.44140625" style="36" customWidth="1"/>
    <col min="11784" max="11784" width="19.5546875" style="36" customWidth="1"/>
    <col min="11785" max="11785" width="13.5546875" style="36" customWidth="1"/>
    <col min="11786" max="11786" width="16.5546875" style="36" customWidth="1"/>
    <col min="11787" max="11787" width="13.21875" style="36" customWidth="1"/>
    <col min="11788" max="11788" width="14.21875" style="36" customWidth="1"/>
    <col min="11789" max="11794" width="10.6640625" style="36" customWidth="1"/>
    <col min="11795" max="12032" width="9" style="36"/>
    <col min="12033" max="12033" width="8.6640625" style="36" customWidth="1"/>
    <col min="12034" max="12034" width="12.88671875" style="36" customWidth="1"/>
    <col min="12035" max="12035" width="11.109375" style="36" customWidth="1"/>
    <col min="12036" max="12036" width="8.88671875" style="36" customWidth="1"/>
    <col min="12037" max="12037" width="13.88671875" style="36" customWidth="1"/>
    <col min="12038" max="12038" width="16.88671875" style="36" customWidth="1"/>
    <col min="12039" max="12039" width="7.44140625" style="36" customWidth="1"/>
    <col min="12040" max="12040" width="19.5546875" style="36" customWidth="1"/>
    <col min="12041" max="12041" width="13.5546875" style="36" customWidth="1"/>
    <col min="12042" max="12042" width="16.5546875" style="36" customWidth="1"/>
    <col min="12043" max="12043" width="13.21875" style="36" customWidth="1"/>
    <col min="12044" max="12044" width="14.21875" style="36" customWidth="1"/>
    <col min="12045" max="12050" width="10.6640625" style="36" customWidth="1"/>
    <col min="12051" max="12288" width="9" style="36"/>
    <col min="12289" max="12289" width="8.6640625" style="36" customWidth="1"/>
    <col min="12290" max="12290" width="12.88671875" style="36" customWidth="1"/>
    <col min="12291" max="12291" width="11.109375" style="36" customWidth="1"/>
    <col min="12292" max="12292" width="8.88671875" style="36" customWidth="1"/>
    <col min="12293" max="12293" width="13.88671875" style="36" customWidth="1"/>
    <col min="12294" max="12294" width="16.88671875" style="36" customWidth="1"/>
    <col min="12295" max="12295" width="7.44140625" style="36" customWidth="1"/>
    <col min="12296" max="12296" width="19.5546875" style="36" customWidth="1"/>
    <col min="12297" max="12297" width="13.5546875" style="36" customWidth="1"/>
    <col min="12298" max="12298" width="16.5546875" style="36" customWidth="1"/>
    <col min="12299" max="12299" width="13.21875" style="36" customWidth="1"/>
    <col min="12300" max="12300" width="14.21875" style="36" customWidth="1"/>
    <col min="12301" max="12306" width="10.6640625" style="36" customWidth="1"/>
    <col min="12307" max="12544" width="9" style="36"/>
    <col min="12545" max="12545" width="8.6640625" style="36" customWidth="1"/>
    <col min="12546" max="12546" width="12.88671875" style="36" customWidth="1"/>
    <col min="12547" max="12547" width="11.109375" style="36" customWidth="1"/>
    <col min="12548" max="12548" width="8.88671875" style="36" customWidth="1"/>
    <col min="12549" max="12549" width="13.88671875" style="36" customWidth="1"/>
    <col min="12550" max="12550" width="16.88671875" style="36" customWidth="1"/>
    <col min="12551" max="12551" width="7.44140625" style="36" customWidth="1"/>
    <col min="12552" max="12552" width="19.5546875" style="36" customWidth="1"/>
    <col min="12553" max="12553" width="13.5546875" style="36" customWidth="1"/>
    <col min="12554" max="12554" width="16.5546875" style="36" customWidth="1"/>
    <col min="12555" max="12555" width="13.21875" style="36" customWidth="1"/>
    <col min="12556" max="12556" width="14.21875" style="36" customWidth="1"/>
    <col min="12557" max="12562" width="10.6640625" style="36" customWidth="1"/>
    <col min="12563" max="12800" width="9" style="36"/>
    <col min="12801" max="12801" width="8.6640625" style="36" customWidth="1"/>
    <col min="12802" max="12802" width="12.88671875" style="36" customWidth="1"/>
    <col min="12803" max="12803" width="11.109375" style="36" customWidth="1"/>
    <col min="12804" max="12804" width="8.88671875" style="36" customWidth="1"/>
    <col min="12805" max="12805" width="13.88671875" style="36" customWidth="1"/>
    <col min="12806" max="12806" width="16.88671875" style="36" customWidth="1"/>
    <col min="12807" max="12807" width="7.44140625" style="36" customWidth="1"/>
    <col min="12808" max="12808" width="19.5546875" style="36" customWidth="1"/>
    <col min="12809" max="12809" width="13.5546875" style="36" customWidth="1"/>
    <col min="12810" max="12810" width="16.5546875" style="36" customWidth="1"/>
    <col min="12811" max="12811" width="13.21875" style="36" customWidth="1"/>
    <col min="12812" max="12812" width="14.21875" style="36" customWidth="1"/>
    <col min="12813" max="12818" width="10.6640625" style="36" customWidth="1"/>
    <col min="12819" max="13056" width="9" style="36"/>
    <col min="13057" max="13057" width="8.6640625" style="36" customWidth="1"/>
    <col min="13058" max="13058" width="12.88671875" style="36" customWidth="1"/>
    <col min="13059" max="13059" width="11.109375" style="36" customWidth="1"/>
    <col min="13060" max="13060" width="8.88671875" style="36" customWidth="1"/>
    <col min="13061" max="13061" width="13.88671875" style="36" customWidth="1"/>
    <col min="13062" max="13062" width="16.88671875" style="36" customWidth="1"/>
    <col min="13063" max="13063" width="7.44140625" style="36" customWidth="1"/>
    <col min="13064" max="13064" width="19.5546875" style="36" customWidth="1"/>
    <col min="13065" max="13065" width="13.5546875" style="36" customWidth="1"/>
    <col min="13066" max="13066" width="16.5546875" style="36" customWidth="1"/>
    <col min="13067" max="13067" width="13.21875" style="36" customWidth="1"/>
    <col min="13068" max="13068" width="14.21875" style="36" customWidth="1"/>
    <col min="13069" max="13074" width="10.6640625" style="36" customWidth="1"/>
    <col min="13075" max="13312" width="9" style="36"/>
    <col min="13313" max="13313" width="8.6640625" style="36" customWidth="1"/>
    <col min="13314" max="13314" width="12.88671875" style="36" customWidth="1"/>
    <col min="13315" max="13315" width="11.109375" style="36" customWidth="1"/>
    <col min="13316" max="13316" width="8.88671875" style="36" customWidth="1"/>
    <col min="13317" max="13317" width="13.88671875" style="36" customWidth="1"/>
    <col min="13318" max="13318" width="16.88671875" style="36" customWidth="1"/>
    <col min="13319" max="13319" width="7.44140625" style="36" customWidth="1"/>
    <col min="13320" max="13320" width="19.5546875" style="36" customWidth="1"/>
    <col min="13321" max="13321" width="13.5546875" style="36" customWidth="1"/>
    <col min="13322" max="13322" width="16.5546875" style="36" customWidth="1"/>
    <col min="13323" max="13323" width="13.21875" style="36" customWidth="1"/>
    <col min="13324" max="13324" width="14.21875" style="36" customWidth="1"/>
    <col min="13325" max="13330" width="10.6640625" style="36" customWidth="1"/>
    <col min="13331" max="13568" width="9" style="36"/>
    <col min="13569" max="13569" width="8.6640625" style="36" customWidth="1"/>
    <col min="13570" max="13570" width="12.88671875" style="36" customWidth="1"/>
    <col min="13571" max="13571" width="11.109375" style="36" customWidth="1"/>
    <col min="13572" max="13572" width="8.88671875" style="36" customWidth="1"/>
    <col min="13573" max="13573" width="13.88671875" style="36" customWidth="1"/>
    <col min="13574" max="13574" width="16.88671875" style="36" customWidth="1"/>
    <col min="13575" max="13575" width="7.44140625" style="36" customWidth="1"/>
    <col min="13576" max="13576" width="19.5546875" style="36" customWidth="1"/>
    <col min="13577" max="13577" width="13.5546875" style="36" customWidth="1"/>
    <col min="13578" max="13578" width="16.5546875" style="36" customWidth="1"/>
    <col min="13579" max="13579" width="13.21875" style="36" customWidth="1"/>
    <col min="13580" max="13580" width="14.21875" style="36" customWidth="1"/>
    <col min="13581" max="13586" width="10.6640625" style="36" customWidth="1"/>
    <col min="13587" max="13824" width="9" style="36"/>
    <col min="13825" max="13825" width="8.6640625" style="36" customWidth="1"/>
    <col min="13826" max="13826" width="12.88671875" style="36" customWidth="1"/>
    <col min="13827" max="13827" width="11.109375" style="36" customWidth="1"/>
    <col min="13828" max="13828" width="8.88671875" style="36" customWidth="1"/>
    <col min="13829" max="13829" width="13.88671875" style="36" customWidth="1"/>
    <col min="13830" max="13830" width="16.88671875" style="36" customWidth="1"/>
    <col min="13831" max="13831" width="7.44140625" style="36" customWidth="1"/>
    <col min="13832" max="13832" width="19.5546875" style="36" customWidth="1"/>
    <col min="13833" max="13833" width="13.5546875" style="36" customWidth="1"/>
    <col min="13834" max="13834" width="16.5546875" style="36" customWidth="1"/>
    <col min="13835" max="13835" width="13.21875" style="36" customWidth="1"/>
    <col min="13836" max="13836" width="14.21875" style="36" customWidth="1"/>
    <col min="13837" max="13842" width="10.6640625" style="36" customWidth="1"/>
    <col min="13843" max="14080" width="9" style="36"/>
    <col min="14081" max="14081" width="8.6640625" style="36" customWidth="1"/>
    <col min="14082" max="14082" width="12.88671875" style="36" customWidth="1"/>
    <col min="14083" max="14083" width="11.109375" style="36" customWidth="1"/>
    <col min="14084" max="14084" width="8.88671875" style="36" customWidth="1"/>
    <col min="14085" max="14085" width="13.88671875" style="36" customWidth="1"/>
    <col min="14086" max="14086" width="16.88671875" style="36" customWidth="1"/>
    <col min="14087" max="14087" width="7.44140625" style="36" customWidth="1"/>
    <col min="14088" max="14088" width="19.5546875" style="36" customWidth="1"/>
    <col min="14089" max="14089" width="13.5546875" style="36" customWidth="1"/>
    <col min="14090" max="14090" width="16.5546875" style="36" customWidth="1"/>
    <col min="14091" max="14091" width="13.21875" style="36" customWidth="1"/>
    <col min="14092" max="14092" width="14.21875" style="36" customWidth="1"/>
    <col min="14093" max="14098" width="10.6640625" style="36" customWidth="1"/>
    <col min="14099" max="14336" width="9" style="36"/>
    <col min="14337" max="14337" width="8.6640625" style="36" customWidth="1"/>
    <col min="14338" max="14338" width="12.88671875" style="36" customWidth="1"/>
    <col min="14339" max="14339" width="11.109375" style="36" customWidth="1"/>
    <col min="14340" max="14340" width="8.88671875" style="36" customWidth="1"/>
    <col min="14341" max="14341" width="13.88671875" style="36" customWidth="1"/>
    <col min="14342" max="14342" width="16.88671875" style="36" customWidth="1"/>
    <col min="14343" max="14343" width="7.44140625" style="36" customWidth="1"/>
    <col min="14344" max="14344" width="19.5546875" style="36" customWidth="1"/>
    <col min="14345" max="14345" width="13.5546875" style="36" customWidth="1"/>
    <col min="14346" max="14346" width="16.5546875" style="36" customWidth="1"/>
    <col min="14347" max="14347" width="13.21875" style="36" customWidth="1"/>
    <col min="14348" max="14348" width="14.21875" style="36" customWidth="1"/>
    <col min="14349" max="14354" width="10.6640625" style="36" customWidth="1"/>
    <col min="14355" max="14592" width="9" style="36"/>
    <col min="14593" max="14593" width="8.6640625" style="36" customWidth="1"/>
    <col min="14594" max="14594" width="12.88671875" style="36" customWidth="1"/>
    <col min="14595" max="14595" width="11.109375" style="36" customWidth="1"/>
    <col min="14596" max="14596" width="8.88671875" style="36" customWidth="1"/>
    <col min="14597" max="14597" width="13.88671875" style="36" customWidth="1"/>
    <col min="14598" max="14598" width="16.88671875" style="36" customWidth="1"/>
    <col min="14599" max="14599" width="7.44140625" style="36" customWidth="1"/>
    <col min="14600" max="14600" width="19.5546875" style="36" customWidth="1"/>
    <col min="14601" max="14601" width="13.5546875" style="36" customWidth="1"/>
    <col min="14602" max="14602" width="16.5546875" style="36" customWidth="1"/>
    <col min="14603" max="14603" width="13.21875" style="36" customWidth="1"/>
    <col min="14604" max="14604" width="14.21875" style="36" customWidth="1"/>
    <col min="14605" max="14610" width="10.6640625" style="36" customWidth="1"/>
    <col min="14611" max="14848" width="9" style="36"/>
    <col min="14849" max="14849" width="8.6640625" style="36" customWidth="1"/>
    <col min="14850" max="14850" width="12.88671875" style="36" customWidth="1"/>
    <col min="14851" max="14851" width="11.109375" style="36" customWidth="1"/>
    <col min="14852" max="14852" width="8.88671875" style="36" customWidth="1"/>
    <col min="14853" max="14853" width="13.88671875" style="36" customWidth="1"/>
    <col min="14854" max="14854" width="16.88671875" style="36" customWidth="1"/>
    <col min="14855" max="14855" width="7.44140625" style="36" customWidth="1"/>
    <col min="14856" max="14856" width="19.5546875" style="36" customWidth="1"/>
    <col min="14857" max="14857" width="13.5546875" style="36" customWidth="1"/>
    <col min="14858" max="14858" width="16.5546875" style="36" customWidth="1"/>
    <col min="14859" max="14859" width="13.21875" style="36" customWidth="1"/>
    <col min="14860" max="14860" width="14.21875" style="36" customWidth="1"/>
    <col min="14861" max="14866" width="10.6640625" style="36" customWidth="1"/>
    <col min="14867" max="15104" width="9" style="36"/>
    <col min="15105" max="15105" width="8.6640625" style="36" customWidth="1"/>
    <col min="15106" max="15106" width="12.88671875" style="36" customWidth="1"/>
    <col min="15107" max="15107" width="11.109375" style="36" customWidth="1"/>
    <col min="15108" max="15108" width="8.88671875" style="36" customWidth="1"/>
    <col min="15109" max="15109" width="13.88671875" style="36" customWidth="1"/>
    <col min="15110" max="15110" width="16.88671875" style="36" customWidth="1"/>
    <col min="15111" max="15111" width="7.44140625" style="36" customWidth="1"/>
    <col min="15112" max="15112" width="19.5546875" style="36" customWidth="1"/>
    <col min="15113" max="15113" width="13.5546875" style="36" customWidth="1"/>
    <col min="15114" max="15114" width="16.5546875" style="36" customWidth="1"/>
    <col min="15115" max="15115" width="13.21875" style="36" customWidth="1"/>
    <col min="15116" max="15116" width="14.21875" style="36" customWidth="1"/>
    <col min="15117" max="15122" width="10.6640625" style="36" customWidth="1"/>
    <col min="15123" max="15360" width="9" style="36"/>
    <col min="15361" max="15361" width="8.6640625" style="36" customWidth="1"/>
    <col min="15362" max="15362" width="12.88671875" style="36" customWidth="1"/>
    <col min="15363" max="15363" width="11.109375" style="36" customWidth="1"/>
    <col min="15364" max="15364" width="8.88671875" style="36" customWidth="1"/>
    <col min="15365" max="15365" width="13.88671875" style="36" customWidth="1"/>
    <col min="15366" max="15366" width="16.88671875" style="36" customWidth="1"/>
    <col min="15367" max="15367" width="7.44140625" style="36" customWidth="1"/>
    <col min="15368" max="15368" width="19.5546875" style="36" customWidth="1"/>
    <col min="15369" max="15369" width="13.5546875" style="36" customWidth="1"/>
    <col min="15370" max="15370" width="16.5546875" style="36" customWidth="1"/>
    <col min="15371" max="15371" width="13.21875" style="36" customWidth="1"/>
    <col min="15372" max="15372" width="14.21875" style="36" customWidth="1"/>
    <col min="15373" max="15378" width="10.6640625" style="36" customWidth="1"/>
    <col min="15379" max="15616" width="9" style="36"/>
    <col min="15617" max="15617" width="8.6640625" style="36" customWidth="1"/>
    <col min="15618" max="15618" width="12.88671875" style="36" customWidth="1"/>
    <col min="15619" max="15619" width="11.109375" style="36" customWidth="1"/>
    <col min="15620" max="15620" width="8.88671875" style="36" customWidth="1"/>
    <col min="15621" max="15621" width="13.88671875" style="36" customWidth="1"/>
    <col min="15622" max="15622" width="16.88671875" style="36" customWidth="1"/>
    <col min="15623" max="15623" width="7.44140625" style="36" customWidth="1"/>
    <col min="15624" max="15624" width="19.5546875" style="36" customWidth="1"/>
    <col min="15625" max="15625" width="13.5546875" style="36" customWidth="1"/>
    <col min="15626" max="15626" width="16.5546875" style="36" customWidth="1"/>
    <col min="15627" max="15627" width="13.21875" style="36" customWidth="1"/>
    <col min="15628" max="15628" width="14.21875" style="36" customWidth="1"/>
    <col min="15629" max="15634" width="10.6640625" style="36" customWidth="1"/>
    <col min="15635" max="15872" width="9" style="36"/>
    <col min="15873" max="15873" width="8.6640625" style="36" customWidth="1"/>
    <col min="15874" max="15874" width="12.88671875" style="36" customWidth="1"/>
    <col min="15875" max="15875" width="11.109375" style="36" customWidth="1"/>
    <col min="15876" max="15876" width="8.88671875" style="36" customWidth="1"/>
    <col min="15877" max="15877" width="13.88671875" style="36" customWidth="1"/>
    <col min="15878" max="15878" width="16.88671875" style="36" customWidth="1"/>
    <col min="15879" max="15879" width="7.44140625" style="36" customWidth="1"/>
    <col min="15880" max="15880" width="19.5546875" style="36" customWidth="1"/>
    <col min="15881" max="15881" width="13.5546875" style="36" customWidth="1"/>
    <col min="15882" max="15882" width="16.5546875" style="36" customWidth="1"/>
    <col min="15883" max="15883" width="13.21875" style="36" customWidth="1"/>
    <col min="15884" max="15884" width="14.21875" style="36" customWidth="1"/>
    <col min="15885" max="15890" width="10.6640625" style="36" customWidth="1"/>
    <col min="15891" max="16128" width="9" style="36"/>
    <col min="16129" max="16129" width="8.6640625" style="36" customWidth="1"/>
    <col min="16130" max="16130" width="12.88671875" style="36" customWidth="1"/>
    <col min="16131" max="16131" width="11.109375" style="36" customWidth="1"/>
    <col min="16132" max="16132" width="8.88671875" style="36" customWidth="1"/>
    <col min="16133" max="16133" width="13.88671875" style="36" customWidth="1"/>
    <col min="16134" max="16134" width="16.88671875" style="36" customWidth="1"/>
    <col min="16135" max="16135" width="7.44140625" style="36" customWidth="1"/>
    <col min="16136" max="16136" width="19.5546875" style="36" customWidth="1"/>
    <col min="16137" max="16137" width="13.5546875" style="36" customWidth="1"/>
    <col min="16138" max="16138" width="16.5546875" style="36" customWidth="1"/>
    <col min="16139" max="16139" width="13.21875" style="36" customWidth="1"/>
    <col min="16140" max="16140" width="14.21875" style="36" customWidth="1"/>
    <col min="16141" max="16146" width="10.6640625" style="36" customWidth="1"/>
    <col min="16147" max="16384" width="9" style="36"/>
  </cols>
  <sheetData>
    <row r="1" spans="1:15" s="190" customFormat="1" ht="35.25" customHeight="1">
      <c r="A1" s="189" t="s">
        <v>1362</v>
      </c>
      <c r="M1" s="189" t="s">
        <v>1362</v>
      </c>
    </row>
    <row r="2" spans="1:15" ht="15" customHeight="1">
      <c r="A2" s="405" t="s">
        <v>247</v>
      </c>
      <c r="B2" s="407" t="s">
        <v>248</v>
      </c>
      <c r="C2" s="408"/>
      <c r="D2" s="408"/>
      <c r="E2" s="408"/>
      <c r="F2" s="408"/>
      <c r="G2" s="408"/>
      <c r="H2" s="408"/>
      <c r="I2" s="408"/>
      <c r="J2" s="408"/>
      <c r="K2" s="408"/>
      <c r="L2" s="409"/>
    </row>
    <row r="3" spans="1:15" ht="15" customHeight="1">
      <c r="A3" s="405"/>
      <c r="B3" s="39" t="s">
        <v>5</v>
      </c>
      <c r="C3" s="39" t="s">
        <v>8</v>
      </c>
      <c r="D3" s="39" t="s">
        <v>11</v>
      </c>
      <c r="E3" s="39" t="s">
        <v>17</v>
      </c>
      <c r="F3" s="39" t="s">
        <v>20</v>
      </c>
      <c r="G3" s="39" t="s">
        <v>23</v>
      </c>
      <c r="H3" s="39" t="s">
        <v>26</v>
      </c>
      <c r="I3" s="39" t="s">
        <v>29</v>
      </c>
      <c r="J3" s="39" t="s">
        <v>32</v>
      </c>
      <c r="K3" s="39" t="s">
        <v>35</v>
      </c>
      <c r="L3" s="39" t="s">
        <v>38</v>
      </c>
    </row>
    <row r="4" spans="1:15" ht="15">
      <c r="A4" s="30">
        <v>1</v>
      </c>
      <c r="B4" s="191">
        <f>+'10.ค่าใช้จ่าย(แยกกลุ่ม)'!C11</f>
        <v>13393.826264802719</v>
      </c>
      <c r="C4" s="191">
        <f>+'10.ค่าใช้จ่าย(แยกกลุ่ม)'!D11</f>
        <v>92.72770429584186</v>
      </c>
      <c r="D4" s="191">
        <f>+'10.ค่าใช้จ่าย(แยกกลุ่ม)'!E11</f>
        <v>1580.4150448551813</v>
      </c>
      <c r="E4" s="191">
        <f>+'10.ค่าใช้จ่าย(แยกกลุ่ม)'!F11</f>
        <v>554.0615118234922</v>
      </c>
      <c r="F4" s="191">
        <f>+'10.ค่าใช้จ่าย(แยกกลุ่ม)'!G11</f>
        <v>738.84974642170175</v>
      </c>
      <c r="G4" s="191">
        <f>+'10.ค่าใช้จ่าย(แยกกลุ่ม)'!H11</f>
        <v>779.32800964437467</v>
      </c>
      <c r="H4" s="191">
        <f>+'10.ค่าใช้จ่าย(แยกกลุ่ม)'!I11</f>
        <v>1335.0106578268035</v>
      </c>
      <c r="I4" s="191">
        <f>+'10.ค่าใช้จ่าย(แยกกลุ่ม)'!J11</f>
        <v>246.66560729271845</v>
      </c>
      <c r="J4" s="191">
        <f>+'10.ค่าใช้จ่าย(แยกกลุ่ม)'!K11</f>
        <v>514.57362177690015</v>
      </c>
      <c r="K4" s="191">
        <f>+'10.ค่าใช้จ่าย(แยกกลุ่ม)'!L11</f>
        <v>53.010313513969948</v>
      </c>
      <c r="L4" s="191">
        <f>+'10.ค่าใช้จ่าย(แยกกลุ่ม)'!M11</f>
        <v>563.89273441952423</v>
      </c>
      <c r="M4" s="192"/>
      <c r="O4" s="192"/>
    </row>
    <row r="5" spans="1:15" ht="15">
      <c r="A5" s="33">
        <v>2</v>
      </c>
      <c r="B5" s="193">
        <f>+'10.ค่าใช้จ่าย(แยกกลุ่ม)'!C26</f>
        <v>10629.513507695909</v>
      </c>
      <c r="C5" s="193">
        <f>+'10.ค่าใช้จ่าย(แยกกลุ่ม)'!D26</f>
        <v>80.323744155715971</v>
      </c>
      <c r="D5" s="193">
        <f>+'10.ค่าใช้จ่าย(แยกกลุ่ม)'!E26</f>
        <v>1454.5531292731393</v>
      </c>
      <c r="E5" s="193">
        <f>+'10.ค่าใช้จ่าย(แยกกลุ่ม)'!F26</f>
        <v>670.54517649888601</v>
      </c>
      <c r="F5" s="193">
        <f>+'10.ค่าใช้จ่าย(แยกกลุ่ม)'!G26</f>
        <v>710.09809503039151</v>
      </c>
      <c r="G5" s="193">
        <f>+'10.ค่าใช้จ่าย(แยกกลุ่ม)'!H26</f>
        <v>694.59046304716458</v>
      </c>
      <c r="H5" s="193">
        <f>+'10.ค่าใช้จ่าย(แยกกลุ่ม)'!I26</f>
        <v>575.1972354401106</v>
      </c>
      <c r="I5" s="193">
        <f>+'10.ค่าใช้จ่าย(แยกกลุ่ม)'!J26</f>
        <v>191.87965100081564</v>
      </c>
      <c r="J5" s="193">
        <f>+'10.ค่าใช้จ่าย(แยกกลุ่ม)'!K26</f>
        <v>390.06368546418963</v>
      </c>
      <c r="K5" s="193">
        <f>+'10.ค่าใช้จ่าย(แยกกลุ่ม)'!L26</f>
        <v>89.194572106336651</v>
      </c>
      <c r="L5" s="193">
        <f>+'10.ค่าใช้จ่าย(แยกกลุ่ม)'!M26</f>
        <v>279.50347461986149</v>
      </c>
      <c r="M5" s="192"/>
      <c r="O5" s="192"/>
    </row>
    <row r="6" spans="1:15" ht="15">
      <c r="A6" s="33">
        <v>3</v>
      </c>
      <c r="B6" s="193">
        <f>+'10.ค่าใช้จ่าย(แยกกลุ่ม)'!C44</f>
        <v>10499.911274261747</v>
      </c>
      <c r="C6" s="193">
        <f>+'10.ค่าใช้จ่าย(แยกกลุ่ม)'!D44</f>
        <v>91.814436159825647</v>
      </c>
      <c r="D6" s="193">
        <f>+'10.ค่าใช้จ่าย(แยกกลุ่ม)'!E44</f>
        <v>1380.1927525471883</v>
      </c>
      <c r="E6" s="193">
        <f>+'10.ค่าใช้จ่าย(แยกกลุ่ม)'!F44</f>
        <v>717.62487708083609</v>
      </c>
      <c r="F6" s="193">
        <f>+'10.ค่าใช้จ่าย(แยกกลุ่ม)'!G44</f>
        <v>659.08451666300766</v>
      </c>
      <c r="G6" s="193">
        <f>+'10.ค่าใช้จ่าย(แยกกลุ่ม)'!H44</f>
        <v>771.3574576665095</v>
      </c>
      <c r="H6" s="193">
        <f>+'10.ค่าใช้จ่าย(แยกกลุ่ม)'!I44</f>
        <v>906.03840709073586</v>
      </c>
      <c r="I6" s="193">
        <f>+'10.ค่าใช้จ่าย(แยกกลุ่ม)'!J44</f>
        <v>202.36637138353902</v>
      </c>
      <c r="J6" s="193">
        <f>+'10.ค่าใช้จ่าย(แยกกลุ่ม)'!K44</f>
        <v>431.32314401112933</v>
      </c>
      <c r="K6" s="193">
        <f>+'10.ค่าใช้จ่าย(แยกกลุ่ม)'!L44</f>
        <v>52.249879268515741</v>
      </c>
      <c r="L6" s="193">
        <f>+'10.ค่าใช้จ่าย(แยกกลุ่ม)'!M44</f>
        <v>499.64819915705226</v>
      </c>
      <c r="M6" s="192"/>
      <c r="O6" s="192"/>
    </row>
    <row r="7" spans="1:15" ht="15">
      <c r="A7" s="33">
        <v>4</v>
      </c>
      <c r="B7" s="193">
        <f>+'10.ค่าใช้จ่าย(แยกกลุ่ม)'!C61</f>
        <v>10290.651881188453</v>
      </c>
      <c r="C7" s="193">
        <f>+'10.ค่าใช้จ่าย(แยกกลุ่ม)'!D61</f>
        <v>80.724534079707595</v>
      </c>
      <c r="D7" s="193">
        <f>+'10.ค่าใช้จ่าย(แยกกลุ่ม)'!E61</f>
        <v>1537.8887351345902</v>
      </c>
      <c r="E7" s="193">
        <f>+'10.ค่าใช้จ่าย(แยกกลุ่ม)'!F61</f>
        <v>686.20135073247729</v>
      </c>
      <c r="F7" s="193">
        <f>+'10.ค่าใช้จ่าย(แยกกลุ่ม)'!G61</f>
        <v>774.56854640538313</v>
      </c>
      <c r="G7" s="193">
        <f>+'10.ค่าใช้จ่าย(แยกกลุ่ม)'!H61</f>
        <v>961.2138006002906</v>
      </c>
      <c r="H7" s="193">
        <f>+'10.ค่าใช้จ่าย(แยกกลุ่ม)'!I61</f>
        <v>943.82290268361078</v>
      </c>
      <c r="I7" s="193">
        <f>+'10.ค่าใช้จ่าย(แยกกลุ่ม)'!J61</f>
        <v>186.10244996404228</v>
      </c>
      <c r="J7" s="193">
        <f>+'10.ค่าใช้จ่าย(แยกกลุ่ม)'!K61</f>
        <v>426.53754940870476</v>
      </c>
      <c r="K7" s="193">
        <f>+'10.ค่าใช้จ่าย(แยกกลุ่ม)'!L61</f>
        <v>61.350987424327059</v>
      </c>
      <c r="L7" s="193">
        <f>+'10.ค่าใช้จ่าย(แยกกลุ่ม)'!M61</f>
        <v>468.52956973024925</v>
      </c>
      <c r="M7" s="192"/>
      <c r="O7" s="192"/>
    </row>
    <row r="8" spans="1:15" ht="15">
      <c r="A8" s="33">
        <v>5</v>
      </c>
      <c r="B8" s="193">
        <f>+'10.ค่าใช้จ่าย(แยกกลุ่ม)'!C72</f>
        <v>10176.463096804666</v>
      </c>
      <c r="C8" s="193">
        <f>+'10.ค่าใช้จ่าย(แยกกลุ่ม)'!D72</f>
        <v>82.247350331751136</v>
      </c>
      <c r="D8" s="193">
        <f>+'10.ค่าใช้จ่าย(แยกกลุ่ม)'!E72</f>
        <v>1756.5952371498945</v>
      </c>
      <c r="E8" s="193">
        <f>+'10.ค่าใช้จ่าย(แยกกลุ่ม)'!F72</f>
        <v>696.35638887195501</v>
      </c>
      <c r="F8" s="193">
        <f>+'10.ค่าใช้จ่าย(แยกกลุ่ม)'!G72</f>
        <v>704.34855801986771</v>
      </c>
      <c r="G8" s="193">
        <f>+'10.ค่าใช้จ่าย(แยกกลุ่ม)'!H72</f>
        <v>915.27807035880471</v>
      </c>
      <c r="H8" s="193">
        <f>+'10.ค่าใช้จ่าย(แยกกลุ่ม)'!I72</f>
        <v>1023.9655837661563</v>
      </c>
      <c r="I8" s="193">
        <f>+'10.ค่าใช้จ่าย(แยกกลุ่ม)'!J72</f>
        <v>326.77709376472097</v>
      </c>
      <c r="J8" s="193">
        <f>+'10.ค่าใช้จ่าย(แยกกลุ่ม)'!K72</f>
        <v>399.7452138009196</v>
      </c>
      <c r="K8" s="193">
        <f>+'10.ค่าใช้จ่าย(แยกกลุ่ม)'!L72</f>
        <v>29.720581186412357</v>
      </c>
      <c r="L8" s="193">
        <f>+'10.ค่าใช้จ่าย(แยกกลุ่ม)'!M72</f>
        <v>638.06809951009882</v>
      </c>
      <c r="M8" s="192"/>
      <c r="O8" s="192"/>
    </row>
    <row r="9" spans="1:15" ht="15">
      <c r="A9" s="33">
        <v>6</v>
      </c>
      <c r="B9" s="193">
        <f>+'10.ค่าใช้จ่าย(แยกกลุ่ม)'!C83</f>
        <v>10755.162483052924</v>
      </c>
      <c r="C9" s="193">
        <f>+'10.ค่าใช้จ่าย(แยกกลุ่ม)'!D83</f>
        <v>79.227258786041602</v>
      </c>
      <c r="D9" s="193">
        <f>+'10.ค่าใช้จ่าย(แยกกลุ่ม)'!E83</f>
        <v>1938.5697956421247</v>
      </c>
      <c r="E9" s="193">
        <f>+'10.ค่าใช้จ่าย(แยกกลุ่ม)'!F83</f>
        <v>802.39174895360009</v>
      </c>
      <c r="F9" s="193">
        <f>+'10.ค่าใช้จ่าย(แยกกลุ่ม)'!G83</f>
        <v>752.19998541362168</v>
      </c>
      <c r="G9" s="193">
        <f>+'10.ค่าใช้จ่าย(แยกกลุ่ม)'!H83</f>
        <v>921.90410468052653</v>
      </c>
      <c r="H9" s="193">
        <f>+'10.ค่าใช้จ่าย(แยกกลุ่ม)'!I83</f>
        <v>763.96643835736825</v>
      </c>
      <c r="I9" s="193">
        <f>+'10.ค่าใช้จ่าย(แยกกลุ่ม)'!J83</f>
        <v>352.64293083654229</v>
      </c>
      <c r="J9" s="193">
        <f>+'10.ค่าใช้จ่าย(แยกกลุ่ม)'!K83</f>
        <v>471.11659870015956</v>
      </c>
      <c r="K9" s="193">
        <f>+'10.ค่าใช้จ่าย(แยกกลุ่ม)'!L83</f>
        <v>75.367408025680945</v>
      </c>
      <c r="L9" s="193">
        <f>+'10.ค่าใช้จ่าย(แยกกลุ่ม)'!M83</f>
        <v>716.19378960733923</v>
      </c>
      <c r="M9" s="192"/>
      <c r="O9" s="192"/>
    </row>
    <row r="10" spans="1:15" ht="15">
      <c r="A10" s="33">
        <v>7</v>
      </c>
      <c r="B10" s="193">
        <f>+'10.ค่าใช้จ่าย(แยกกลุ่ม)'!C93</f>
        <v>9608.6718902173798</v>
      </c>
      <c r="C10" s="193">
        <f>+'10.ค่าใช้จ่าย(แยกกลุ่ม)'!D93</f>
        <v>47.140118634688307</v>
      </c>
      <c r="D10" s="193">
        <f>+'10.ค่าใช้จ่าย(แยกกลุ่ม)'!E93</f>
        <v>1612.2101899657464</v>
      </c>
      <c r="E10" s="193">
        <f>+'10.ค่าใช้จ่าย(แยกกลุ่ม)'!F93</f>
        <v>628.99611126109892</v>
      </c>
      <c r="F10" s="193">
        <f>+'10.ค่าใช้จ่าย(แยกกลุ่ม)'!G93</f>
        <v>714.2941947748551</v>
      </c>
      <c r="G10" s="193">
        <f>+'10.ค่าใช้จ่าย(แยกกลุ่ม)'!H93</f>
        <v>944.74885617038069</v>
      </c>
      <c r="H10" s="193">
        <f>+'10.ค่าใช้จ่าย(แยกกลุ่ม)'!I93</f>
        <v>889.59389526489463</v>
      </c>
      <c r="I10" s="193">
        <f>+'10.ค่าใช้จ่าย(แยกกลุ่ม)'!J93</f>
        <v>172.52386528863511</v>
      </c>
      <c r="J10" s="193">
        <f>+'10.ค่าใช้จ่าย(แยกกลุ่ม)'!K93</f>
        <v>402.35619251291575</v>
      </c>
      <c r="K10" s="193">
        <f>+'10.ค่าใช้จ่าย(แยกกลุ่ม)'!L93</f>
        <v>32.453589443252689</v>
      </c>
      <c r="L10" s="193">
        <f>+'10.ค่าใช้จ่าย(แยกกลุ่ม)'!M93</f>
        <v>457.99029566305364</v>
      </c>
      <c r="M10" s="192"/>
      <c r="O10" s="192"/>
    </row>
    <row r="11" spans="1:15" ht="15">
      <c r="A11" s="33">
        <v>8</v>
      </c>
      <c r="B11" s="193">
        <f>+'10.ค่าใช้จ่าย(แยกกลุ่ม)'!C104</f>
        <v>8100.2007001147031</v>
      </c>
      <c r="C11" s="193">
        <f>+'10.ค่าใช้จ่าย(แยกกลุ่ม)'!D104</f>
        <v>54.922528495419783</v>
      </c>
      <c r="D11" s="193">
        <f>+'10.ค่าใช้จ่าย(แยกกลุ่ม)'!E104</f>
        <v>1651.7593969087968</v>
      </c>
      <c r="E11" s="193">
        <f>+'10.ค่าใช้จ่าย(แยกกลุ่ม)'!F104</f>
        <v>733.51488895272257</v>
      </c>
      <c r="F11" s="193">
        <f>+'10.ค่าใช้จ่าย(แยกกลุ่ม)'!G104</f>
        <v>466.08866238139609</v>
      </c>
      <c r="G11" s="193">
        <f>+'10.ค่าใช้จ่าย(แยกกลุ่ม)'!H104</f>
        <v>607.84459044592711</v>
      </c>
      <c r="H11" s="193">
        <f>+'10.ค่าใช้จ่าย(แยกกลุ่ม)'!I104</f>
        <v>905.57255660140038</v>
      </c>
      <c r="I11" s="193">
        <f>+'10.ค่าใช้จ่าย(แยกกลุ่ม)'!J104</f>
        <v>428.19412211918615</v>
      </c>
      <c r="J11" s="193">
        <f>+'10.ค่าใช้จ่าย(แยกกลุ่ม)'!K104</f>
        <v>370.97666576257711</v>
      </c>
      <c r="K11" s="193">
        <f>+'10.ค่าใช้จ่าย(แยกกลุ่ม)'!L104</f>
        <v>76.684443166059523</v>
      </c>
      <c r="L11" s="193">
        <f>+'10.ค่าใช้จ่าย(แยกกลุ่ม)'!M104</f>
        <v>524.94169481246979</v>
      </c>
      <c r="M11" s="192"/>
      <c r="O11" s="192"/>
    </row>
    <row r="12" spans="1:15" ht="15">
      <c r="A12" s="33">
        <v>9</v>
      </c>
      <c r="B12" s="193">
        <f>+'10.ค่าใช้จ่าย(แยกกลุ่ม)'!C114</f>
        <v>8246.0632789759293</v>
      </c>
      <c r="C12" s="193">
        <f>+'10.ค่าใช้จ่าย(แยกกลุ่ม)'!D114</f>
        <v>66.911980971727843</v>
      </c>
      <c r="D12" s="193">
        <f>+'10.ค่าใช้จ่าย(แยกกลุ่ม)'!E114</f>
        <v>1839.7295360341668</v>
      </c>
      <c r="E12" s="193">
        <f>+'10.ค่าใช้จ่าย(แยกกลุ่ม)'!F114</f>
        <v>874.67998259435296</v>
      </c>
      <c r="F12" s="193">
        <f>+'10.ค่าใช้จ่าย(แยกกลุ่ม)'!G114</f>
        <v>542.11222186533053</v>
      </c>
      <c r="G12" s="193">
        <f>+'10.ค่าใช้จ่าย(แยกกลุ่ม)'!H114</f>
        <v>660.8523291705859</v>
      </c>
      <c r="H12" s="193">
        <f>+'10.ค่าใช้จ่าย(แยกกลุ่ม)'!I114</f>
        <v>1004.5693804544823</v>
      </c>
      <c r="I12" s="193">
        <f>+'10.ค่าใช้จ่าย(แยกกลุ่ม)'!J114</f>
        <v>449.71320998550379</v>
      </c>
      <c r="J12" s="193">
        <f>+'10.ค่าใช้จ่าย(แยกกลุ่ม)'!K114</f>
        <v>384.53509996703184</v>
      </c>
      <c r="K12" s="193">
        <f>+'10.ค่าใช้จ่าย(แยกกลุ่ม)'!L114</f>
        <v>29.183081914444351</v>
      </c>
      <c r="L12" s="193">
        <f>+'10.ค่าใช้จ่าย(แยกกลุ่ม)'!M114</f>
        <v>313.72838900391787</v>
      </c>
      <c r="M12" s="192"/>
      <c r="O12" s="192"/>
    </row>
    <row r="13" spans="1:15" ht="15">
      <c r="A13" s="33">
        <v>10</v>
      </c>
      <c r="B13" s="193">
        <f>+'10.ค่าใช้จ่าย(แยกกลุ่ม)'!C126</f>
        <v>7385.558503071069</v>
      </c>
      <c r="C13" s="193">
        <f>+'10.ค่าใช้จ่าย(แยกกลุ่ม)'!D126</f>
        <v>61.41572153612038</v>
      </c>
      <c r="D13" s="193">
        <f>+'10.ค่าใช้จ่าย(แยกกลุ่ม)'!E126</f>
        <v>1701.8149587242528</v>
      </c>
      <c r="E13" s="193">
        <f>+'10.ค่าใช้จ่าย(แยกกลุ่ม)'!F126</f>
        <v>794.78905647407714</v>
      </c>
      <c r="F13" s="193">
        <f>+'10.ค่าใช้จ่าย(แยกกลุ่ม)'!G126</f>
        <v>642.54503052310065</v>
      </c>
      <c r="G13" s="193">
        <f>+'10.ค่าใช้จ่าย(แยกกลุ่ม)'!H126</f>
        <v>571.2123552893662</v>
      </c>
      <c r="H13" s="193">
        <f>+'10.ค่าใช้จ่าย(แยกกลุ่ม)'!I126</f>
        <v>715.49900853267377</v>
      </c>
      <c r="I13" s="193">
        <f>+'10.ค่าใช้จ่าย(แยกกลุ่ม)'!J126</f>
        <v>570.36162135873315</v>
      </c>
      <c r="J13" s="193">
        <f>+'10.ค่าใช้จ่าย(แยกกลุ่ม)'!K126</f>
        <v>372.45831601821266</v>
      </c>
      <c r="K13" s="193">
        <f>+'10.ค่าใช้จ่าย(แยกกลุ่ม)'!L126</f>
        <v>41.771107033513836</v>
      </c>
      <c r="L13" s="193">
        <f>+'10.ค่าใช้จ่าย(แยกกลุ่ม)'!M126</f>
        <v>213.47232234380999</v>
      </c>
      <c r="M13" s="192"/>
      <c r="O13" s="192"/>
    </row>
    <row r="14" spans="1:15" ht="15">
      <c r="A14" s="33">
        <v>11</v>
      </c>
      <c r="B14" s="35">
        <f>+'10.ค่าใช้จ่าย(แยกกลุ่ม)'!C136</f>
        <v>7110.0077433913902</v>
      </c>
      <c r="C14" s="35">
        <f>+'10.ค่าใช้จ่าย(แยกกลุ่ม)'!D136</f>
        <v>65.600935081256793</v>
      </c>
      <c r="D14" s="35">
        <f>+'10.ค่าใช้จ่าย(แยกกลุ่ม)'!E136</f>
        <v>2416.7558757478646</v>
      </c>
      <c r="E14" s="35">
        <f>+'10.ค่าใช้จ่าย(แยกกลุ่ม)'!F136</f>
        <v>1473.9524884759135</v>
      </c>
      <c r="F14" s="35">
        <f>+'10.ค่าใช้จ่าย(แยกกลุ่ม)'!G136</f>
        <v>552.60903509808224</v>
      </c>
      <c r="G14" s="35">
        <f>+'10.ค่าใช้จ่าย(แยกกลุ่ม)'!H136</f>
        <v>501.17196173692264</v>
      </c>
      <c r="H14" s="35">
        <f>+'10.ค่าใช้จ่าย(แยกกลุ่ม)'!I136</f>
        <v>1100.701594491185</v>
      </c>
      <c r="I14" s="35">
        <f>+'10.ค่าใช้จ่าย(แยกกลุ่ม)'!J136</f>
        <v>565.68868647080876</v>
      </c>
      <c r="J14" s="35">
        <f>+'10.ค่าใช้จ่าย(แยกกลุ่ม)'!K136</f>
        <v>389.15229939116483</v>
      </c>
      <c r="K14" s="35">
        <f>+'10.ค่าใช้จ่าย(แยกกลุ่ม)'!L136</f>
        <v>29.012314141937431</v>
      </c>
      <c r="L14" s="35">
        <f>+'10.ค่าใช้จ่าย(แยกกลุ่ม)'!M136</f>
        <v>170.59903844716899</v>
      </c>
      <c r="M14" s="192"/>
      <c r="O14" s="192"/>
    </row>
    <row r="15" spans="1:15" ht="15">
      <c r="A15" s="33">
        <v>12</v>
      </c>
      <c r="B15" s="35">
        <f>+'10.ค่าใช้จ่าย(แยกกลุ่ม)'!C145</f>
        <v>7184.1003636711275</v>
      </c>
      <c r="C15" s="35">
        <f>+'10.ค่าใช้จ่าย(แยกกลุ่ม)'!D145</f>
        <v>74.166371038728315</v>
      </c>
      <c r="D15" s="35">
        <f>+'10.ค่าใช้จ่าย(แยกกลุ่ม)'!E145</f>
        <v>2262.7455860591399</v>
      </c>
      <c r="E15" s="35">
        <f>+'10.ค่าใช้จ่าย(แยกกลุ่ม)'!F145</f>
        <v>1475.936135527345</v>
      </c>
      <c r="F15" s="35">
        <f>+'10.ค่าใช้จ่าย(แยกกลุ่ม)'!G145</f>
        <v>222.11602952921623</v>
      </c>
      <c r="G15" s="35">
        <f>+'10.ค่าใช้จ่าย(แยกกลุ่ม)'!H145</f>
        <v>472.0434386656093</v>
      </c>
      <c r="H15" s="35">
        <f>+'10.ค่าใช้จ่าย(แยกกลุ่ม)'!I145</f>
        <v>417.84325975452629</v>
      </c>
      <c r="I15" s="35">
        <f>+'10.ค่าใช้จ่าย(แยกกลุ่ม)'!J145</f>
        <v>719.13593397408317</v>
      </c>
      <c r="J15" s="35">
        <f>+'10.ค่าใช้จ่าย(แยกกลุ่ม)'!K145</f>
        <v>338.38042266784765</v>
      </c>
      <c r="K15" s="35">
        <f>+'10.ค่าใช้จ่าย(แยกกลุ่ม)'!L145</f>
        <v>178.42118777011765</v>
      </c>
      <c r="L15" s="35">
        <f>+'10.ค่าใช้จ่าย(แยกกลุ่ม)'!M145</f>
        <v>213.63130582945581</v>
      </c>
      <c r="M15" s="192"/>
      <c r="O15" s="192"/>
    </row>
    <row r="16" spans="1:15" ht="15">
      <c r="A16" s="33">
        <v>13</v>
      </c>
      <c r="B16" s="35">
        <f>+'10.ค่าใช้จ่าย(แยกกลุ่ม)'!C152</f>
        <v>6501.5581521752883</v>
      </c>
      <c r="C16" s="35">
        <f>+'10.ค่าใช้จ่าย(แยกกลุ่ม)'!D152</f>
        <v>55.262668813870953</v>
      </c>
      <c r="D16" s="35">
        <f>+'10.ค่าใช้จ่าย(แยกกลุ่ม)'!E152</f>
        <v>3598.7120811922105</v>
      </c>
      <c r="E16" s="35">
        <f>+'10.ค่าใช้จ่าย(แยกกลุ่ม)'!F152</f>
        <v>2038.671067453115</v>
      </c>
      <c r="F16" s="35">
        <f>+'10.ค่าใช้จ่าย(แยกกลุ่ม)'!G152</f>
        <v>168.89357447349508</v>
      </c>
      <c r="G16" s="35">
        <f>+'10.ค่าใช้จ่าย(แยกกลุ่ม)'!H152</f>
        <v>417.17566936545666</v>
      </c>
      <c r="H16" s="35">
        <f>+'10.ค่าใช้จ่าย(แยกกลุ่ม)'!I152</f>
        <v>817.64814623922871</v>
      </c>
      <c r="I16" s="35">
        <f>+'10.ค่าใช้จ่าย(แยกกลุ่ม)'!J152</f>
        <v>594.26057180955365</v>
      </c>
      <c r="J16" s="35">
        <f>+'10.ค่าใช้จ่าย(แยกกลุ่ม)'!K152</f>
        <v>325.89586604571321</v>
      </c>
      <c r="K16" s="35">
        <f>+'10.ค่าใช้จ่าย(แยกกลุ่ม)'!L152</f>
        <v>5.3058912512798857</v>
      </c>
      <c r="L16" s="35">
        <f>+'10.ค่าใช้จ่าย(แยกกลุ่ม)'!M152</f>
        <v>116.89670961527173</v>
      </c>
      <c r="M16" s="192"/>
      <c r="O16" s="192"/>
    </row>
    <row r="17" spans="1:15" ht="15">
      <c r="A17" s="194" t="s">
        <v>733</v>
      </c>
      <c r="M17" s="192"/>
      <c r="O17" s="192"/>
    </row>
    <row r="40" spans="1:1" ht="17.399999999999999">
      <c r="A40" s="189" t="s">
        <v>1350</v>
      </c>
    </row>
    <row r="41" spans="1:1" ht="29.25" customHeight="1"/>
  </sheetData>
  <mergeCells count="2">
    <mergeCell ref="A2:A3"/>
    <mergeCell ref="B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  <headerFooter alignWithMargins="0">
    <oddHeader>&amp;Cสรุปค่าใช้จ่าย&amp;Rสิ่งที่ส่งมาด้วย 1</oddHeader>
    <oddFooter>หน้าที่ &amp;P จาก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H33"/>
  <sheetViews>
    <sheetView topLeftCell="B1" zoomScaleNormal="100" workbookViewId="0">
      <selection activeCell="L9" sqref="L9"/>
    </sheetView>
  </sheetViews>
  <sheetFormatPr defaultColWidth="10" defaultRowHeight="21"/>
  <cols>
    <col min="1" max="1" width="15.77734375" style="338" hidden="1" customWidth="1"/>
    <col min="2" max="2" width="30" style="339" customWidth="1"/>
    <col min="3" max="3" width="15.77734375" style="340" customWidth="1"/>
    <col min="4" max="4" width="16.5546875" style="341" customWidth="1"/>
    <col min="5" max="5" width="11.109375" style="341" customWidth="1"/>
    <col min="6" max="6" width="15.77734375" style="341" customWidth="1"/>
    <col min="7" max="7" width="18.33203125" style="341" customWidth="1"/>
    <col min="8" max="8" width="10.109375" style="340" customWidth="1"/>
    <col min="9" max="16384" width="10" style="338"/>
  </cols>
  <sheetData>
    <row r="1" spans="2:8">
      <c r="B1" s="413" t="s">
        <v>1363</v>
      </c>
      <c r="C1" s="413"/>
      <c r="D1" s="413"/>
      <c r="E1" s="413"/>
      <c r="F1" s="413"/>
      <c r="G1" s="413"/>
      <c r="H1" s="413"/>
    </row>
    <row r="2" spans="2:8">
      <c r="B2" s="413"/>
      <c r="C2" s="413"/>
      <c r="D2" s="413"/>
      <c r="E2" s="413"/>
      <c r="F2" s="413"/>
      <c r="G2" s="413"/>
      <c r="H2" s="413"/>
    </row>
    <row r="3" spans="2:8">
      <c r="B3" s="339" t="s">
        <v>1364</v>
      </c>
    </row>
    <row r="5" spans="2:8">
      <c r="B5" s="342" t="s">
        <v>250</v>
      </c>
      <c r="C5" s="414" t="s">
        <v>1365</v>
      </c>
      <c r="D5" s="414"/>
      <c r="E5" s="414"/>
      <c r="F5" s="414"/>
      <c r="G5" s="414"/>
      <c r="H5" s="414"/>
    </row>
    <row r="6" spans="2:8" ht="49.8" customHeight="1">
      <c r="B6" s="343" t="s">
        <v>1381</v>
      </c>
      <c r="C6" s="415" t="s">
        <v>1382</v>
      </c>
      <c r="D6" s="416"/>
      <c r="E6" s="416"/>
      <c r="F6" s="416"/>
      <c r="G6" s="416"/>
      <c r="H6" s="417"/>
    </row>
    <row r="7" spans="2:8" ht="49.8" customHeight="1">
      <c r="B7" s="343" t="s">
        <v>1383</v>
      </c>
      <c r="C7" s="418" t="s">
        <v>1384</v>
      </c>
      <c r="D7" s="419"/>
      <c r="E7" s="419"/>
      <c r="F7" s="419"/>
      <c r="G7" s="419"/>
      <c r="H7" s="420"/>
    </row>
    <row r="8" spans="2:8" ht="49.8" customHeight="1">
      <c r="B8" s="344" t="s">
        <v>1385</v>
      </c>
      <c r="C8" s="410" t="s">
        <v>1366</v>
      </c>
      <c r="D8" s="411"/>
      <c r="E8" s="411"/>
      <c r="F8" s="411"/>
      <c r="G8" s="411"/>
      <c r="H8" s="412"/>
    </row>
    <row r="9" spans="2:8" ht="49.8" customHeight="1">
      <c r="B9" s="345" t="s">
        <v>1386</v>
      </c>
      <c r="C9" s="410" t="s">
        <v>1387</v>
      </c>
      <c r="D9" s="411"/>
      <c r="E9" s="411"/>
      <c r="F9" s="411"/>
      <c r="G9" s="411"/>
      <c r="H9" s="412"/>
    </row>
    <row r="10" spans="2:8" ht="49.8" customHeight="1">
      <c r="B10" s="345" t="s">
        <v>1367</v>
      </c>
      <c r="C10" s="410" t="s">
        <v>1368</v>
      </c>
      <c r="D10" s="411"/>
      <c r="E10" s="411"/>
      <c r="F10" s="411"/>
      <c r="G10" s="411"/>
      <c r="H10" s="412"/>
    </row>
    <row r="11" spans="2:8" ht="49.8" customHeight="1">
      <c r="B11" s="345" t="s">
        <v>1369</v>
      </c>
      <c r="C11" s="410" t="s">
        <v>1370</v>
      </c>
      <c r="D11" s="411"/>
      <c r="E11" s="411"/>
      <c r="F11" s="411"/>
      <c r="G11" s="411"/>
      <c r="H11" s="412"/>
    </row>
    <row r="12" spans="2:8" ht="49.8" customHeight="1">
      <c r="B12" s="345" t="s">
        <v>1371</v>
      </c>
      <c r="C12" s="410" t="s">
        <v>1372</v>
      </c>
      <c r="D12" s="411"/>
      <c r="E12" s="411"/>
      <c r="F12" s="411"/>
      <c r="G12" s="411"/>
      <c r="H12" s="412"/>
    </row>
    <row r="13" spans="2:8">
      <c r="B13" s="346"/>
      <c r="C13" s="347"/>
      <c r="D13" s="347"/>
      <c r="E13" s="347"/>
      <c r="F13" s="347"/>
      <c r="G13" s="347"/>
      <c r="H13" s="347"/>
    </row>
    <row r="14" spans="2:8">
      <c r="B14" s="346"/>
      <c r="C14" s="347"/>
      <c r="D14" s="347"/>
      <c r="E14" s="347"/>
      <c r="F14" s="347"/>
      <c r="G14" s="347"/>
      <c r="H14" s="347"/>
    </row>
    <row r="15" spans="2:8">
      <c r="B15" s="413" t="s">
        <v>1363</v>
      </c>
      <c r="C15" s="413"/>
      <c r="D15" s="413"/>
      <c r="E15" s="413"/>
      <c r="F15" s="413"/>
      <c r="G15" s="413"/>
      <c r="H15" s="413"/>
    </row>
    <row r="16" spans="2:8">
      <c r="B16" s="346" t="s">
        <v>1373</v>
      </c>
      <c r="C16" s="347"/>
      <c r="D16" s="347"/>
      <c r="E16" s="347"/>
      <c r="F16" s="347"/>
      <c r="G16" s="347"/>
      <c r="H16" s="347"/>
    </row>
    <row r="17" spans="2:8">
      <c r="B17" s="348" t="s">
        <v>2</v>
      </c>
      <c r="C17" s="424" t="s">
        <v>1374</v>
      </c>
      <c r="D17" s="424"/>
      <c r="E17" s="424"/>
      <c r="F17" s="424"/>
      <c r="G17" s="424"/>
      <c r="H17" s="424"/>
    </row>
    <row r="18" spans="2:8" ht="52.2" customHeight="1">
      <c r="B18" s="349" t="s">
        <v>1388</v>
      </c>
      <c r="C18" s="425" t="s">
        <v>1375</v>
      </c>
      <c r="D18" s="426"/>
      <c r="E18" s="426"/>
      <c r="F18" s="426"/>
      <c r="G18" s="426"/>
      <c r="H18" s="427"/>
    </row>
    <row r="19" spans="2:8" ht="52.2" customHeight="1">
      <c r="B19" s="349" t="s">
        <v>1389</v>
      </c>
      <c r="C19" s="425" t="s">
        <v>1376</v>
      </c>
      <c r="D19" s="426"/>
      <c r="E19" s="426"/>
      <c r="F19" s="426"/>
      <c r="G19" s="426"/>
      <c r="H19" s="427"/>
    </row>
    <row r="20" spans="2:8" ht="52.2" customHeight="1">
      <c r="B20" s="344" t="s">
        <v>1390</v>
      </c>
      <c r="C20" s="428" t="s">
        <v>1377</v>
      </c>
      <c r="D20" s="429"/>
      <c r="E20" s="429"/>
      <c r="F20" s="429"/>
      <c r="G20" s="429"/>
      <c r="H20" s="430"/>
    </row>
    <row r="21" spans="2:8" ht="52.2" customHeight="1">
      <c r="B21" s="349" t="s">
        <v>1398</v>
      </c>
      <c r="C21" s="431" t="s">
        <v>1391</v>
      </c>
      <c r="D21" s="431"/>
      <c r="E21" s="431"/>
      <c r="F21" s="431"/>
      <c r="G21" s="431"/>
      <c r="H21" s="431"/>
    </row>
    <row r="22" spans="2:8" ht="52.2" customHeight="1">
      <c r="B22" s="344" t="s">
        <v>1378</v>
      </c>
      <c r="C22" s="432" t="s">
        <v>1392</v>
      </c>
      <c r="D22" s="433"/>
      <c r="E22" s="433"/>
      <c r="F22" s="433"/>
      <c r="G22" s="433"/>
      <c r="H22" s="434"/>
    </row>
    <row r="23" spans="2:8" ht="52.2" customHeight="1">
      <c r="B23" s="344" t="s">
        <v>1393</v>
      </c>
      <c r="C23" s="421" t="s">
        <v>1379</v>
      </c>
      <c r="D23" s="422"/>
      <c r="E23" s="422"/>
      <c r="F23" s="422"/>
      <c r="G23" s="422"/>
      <c r="H23" s="423"/>
    </row>
    <row r="24" spans="2:8" ht="52.2" customHeight="1">
      <c r="B24" s="344" t="s">
        <v>1397</v>
      </c>
      <c r="C24" s="432" t="s">
        <v>1403</v>
      </c>
      <c r="D24" s="433"/>
      <c r="E24" s="433"/>
      <c r="F24" s="433"/>
      <c r="G24" s="433"/>
      <c r="H24" s="434"/>
    </row>
    <row r="25" spans="2:8" ht="52.2" customHeight="1">
      <c r="B25" s="344" t="s">
        <v>1394</v>
      </c>
      <c r="C25" s="432" t="s">
        <v>1402</v>
      </c>
      <c r="D25" s="433"/>
      <c r="E25" s="433"/>
      <c r="F25" s="433"/>
      <c r="G25" s="433"/>
      <c r="H25" s="434"/>
    </row>
    <row r="26" spans="2:8" ht="52.2" customHeight="1">
      <c r="B26" s="349" t="s">
        <v>1395</v>
      </c>
      <c r="C26" s="432" t="s">
        <v>1399</v>
      </c>
      <c r="D26" s="433"/>
      <c r="E26" s="433"/>
      <c r="F26" s="433"/>
      <c r="G26" s="433"/>
      <c r="H26" s="434"/>
    </row>
    <row r="27" spans="2:8" ht="52.2" customHeight="1">
      <c r="B27" s="349" t="s">
        <v>1396</v>
      </c>
      <c r="C27" s="432" t="s">
        <v>1400</v>
      </c>
      <c r="D27" s="433"/>
      <c r="E27" s="433"/>
      <c r="F27" s="433"/>
      <c r="G27" s="433"/>
      <c r="H27" s="434"/>
    </row>
    <row r="28" spans="2:8" ht="52.2" customHeight="1">
      <c r="B28" s="349" t="s">
        <v>1380</v>
      </c>
      <c r="C28" s="432" t="s">
        <v>1401</v>
      </c>
      <c r="D28" s="433"/>
      <c r="E28" s="433"/>
      <c r="F28" s="433"/>
      <c r="G28" s="433"/>
      <c r="H28" s="434"/>
    </row>
    <row r="30" spans="2:8" ht="24.6">
      <c r="B30" s="350"/>
      <c r="C30" s="351"/>
      <c r="F30" s="351"/>
    </row>
    <row r="31" spans="2:8" s="341" customFormat="1">
      <c r="B31" s="339"/>
      <c r="H31" s="340"/>
    </row>
    <row r="32" spans="2:8" s="341" customFormat="1">
      <c r="B32" s="339"/>
      <c r="H32" s="340"/>
    </row>
    <row r="33" spans="2:8" s="341" customFormat="1">
      <c r="B33" s="339"/>
      <c r="H33" s="340"/>
    </row>
  </sheetData>
  <mergeCells count="23">
    <mergeCell ref="C24:H24"/>
    <mergeCell ref="C25:H25"/>
    <mergeCell ref="C26:H26"/>
    <mergeCell ref="C27:H27"/>
    <mergeCell ref="C28:H28"/>
    <mergeCell ref="C23:H23"/>
    <mergeCell ref="C9:H9"/>
    <mergeCell ref="C10:H10"/>
    <mergeCell ref="C11:H11"/>
    <mergeCell ref="C12:H12"/>
    <mergeCell ref="B15:H15"/>
    <mergeCell ref="C17:H17"/>
    <mergeCell ref="C18:H18"/>
    <mergeCell ref="C19:H19"/>
    <mergeCell ref="C20:H20"/>
    <mergeCell ref="C21:H21"/>
    <mergeCell ref="C22:H22"/>
    <mergeCell ref="C8:H8"/>
    <mergeCell ref="B1:H1"/>
    <mergeCell ref="B2:H2"/>
    <mergeCell ref="C5:H5"/>
    <mergeCell ref="C6:H6"/>
    <mergeCell ref="C7:H7"/>
  </mergeCells>
  <pageMargins left="0.7" right="0.7" top="0.75" bottom="0.75" header="0.3" footer="0.3"/>
  <pageSetup paperSize="9" scale="74" orientation="portrait" r:id="rId1"/>
  <rowBreaks count="1" manualBreakCount="1">
    <brk id="13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zoomScale="73" zoomScaleNormal="73" workbookViewId="0">
      <selection activeCell="Q11" sqref="Q11"/>
    </sheetView>
  </sheetViews>
  <sheetFormatPr defaultColWidth="8.6640625" defaultRowHeight="24.6"/>
  <cols>
    <col min="1" max="1" width="14.6640625" style="225" customWidth="1"/>
    <col min="2" max="2" width="8" style="230" customWidth="1"/>
    <col min="3" max="3" width="10.5546875" style="231" customWidth="1"/>
    <col min="4" max="4" width="6.88671875" style="231" customWidth="1"/>
    <col min="5" max="5" width="23.6640625" style="231" bestFit="1" customWidth="1"/>
    <col min="6" max="6" width="7.21875" style="231" customWidth="1"/>
    <col min="7" max="7" width="8" style="231" customWidth="1"/>
    <col min="8" max="8" width="21.109375" style="231" customWidth="1"/>
    <col min="9" max="9" width="10.21875" style="232" customWidth="1"/>
    <col min="10" max="10" width="10.21875" style="233" customWidth="1"/>
    <col min="11" max="16384" width="8.6640625" style="216"/>
  </cols>
  <sheetData>
    <row r="1" spans="1:12">
      <c r="B1" s="360" t="s">
        <v>1175</v>
      </c>
      <c r="C1" s="360"/>
      <c r="D1" s="360"/>
      <c r="E1" s="360"/>
      <c r="F1" s="360"/>
      <c r="G1" s="360"/>
      <c r="H1" s="360"/>
      <c r="I1" s="360"/>
      <c r="J1" s="360"/>
    </row>
    <row r="2" spans="1:12" ht="26.4" customHeight="1">
      <c r="A2" s="358" t="s">
        <v>1344</v>
      </c>
      <c r="B2" s="358" t="s">
        <v>281</v>
      </c>
      <c r="C2" s="358" t="s">
        <v>1176</v>
      </c>
      <c r="D2" s="358" t="s">
        <v>1177</v>
      </c>
      <c r="E2" s="358" t="s">
        <v>1178</v>
      </c>
      <c r="F2" s="358" t="s">
        <v>1179</v>
      </c>
      <c r="G2" s="358" t="s">
        <v>1180</v>
      </c>
      <c r="H2" s="358" t="s">
        <v>1181</v>
      </c>
      <c r="I2" s="361" t="s">
        <v>1182</v>
      </c>
      <c r="J2" s="362" t="s">
        <v>1183</v>
      </c>
      <c r="K2" s="359" t="s">
        <v>44</v>
      </c>
      <c r="L2" s="357" t="s">
        <v>1342</v>
      </c>
    </row>
    <row r="3" spans="1:12" ht="26.4" customHeight="1">
      <c r="A3" s="358"/>
      <c r="B3" s="358"/>
      <c r="C3" s="358"/>
      <c r="D3" s="358"/>
      <c r="E3" s="358"/>
      <c r="F3" s="358"/>
      <c r="G3" s="358"/>
      <c r="H3" s="358"/>
      <c r="I3" s="361"/>
      <c r="J3" s="362"/>
      <c r="K3" s="359"/>
      <c r="L3" s="357"/>
    </row>
    <row r="4" spans="1:12">
      <c r="A4" s="260">
        <v>1</v>
      </c>
      <c r="B4" s="261">
        <v>1</v>
      </c>
      <c r="C4" s="262" t="s">
        <v>45</v>
      </c>
      <c r="D4" s="263" t="s">
        <v>159</v>
      </c>
      <c r="E4" s="262" t="s">
        <v>315</v>
      </c>
      <c r="F4" s="264" t="s">
        <v>1184</v>
      </c>
      <c r="G4" s="265">
        <v>8</v>
      </c>
      <c r="H4" s="266" t="s">
        <v>1185</v>
      </c>
      <c r="I4" s="267">
        <v>4063</v>
      </c>
      <c r="J4" s="268">
        <v>8</v>
      </c>
      <c r="K4" s="269">
        <v>21</v>
      </c>
      <c r="L4" s="269">
        <v>21</v>
      </c>
    </row>
    <row r="5" spans="1:12" ht="20.7" customHeight="1">
      <c r="A5" s="260">
        <v>2</v>
      </c>
      <c r="B5" s="261">
        <v>1</v>
      </c>
      <c r="C5" s="262" t="s">
        <v>53</v>
      </c>
      <c r="D5" s="263" t="s">
        <v>160</v>
      </c>
      <c r="E5" s="262" t="s">
        <v>336</v>
      </c>
      <c r="F5" s="264" t="s">
        <v>1184</v>
      </c>
      <c r="G5" s="265">
        <v>30</v>
      </c>
      <c r="H5" s="266" t="s">
        <v>1185</v>
      </c>
      <c r="I5" s="267">
        <v>8768</v>
      </c>
      <c r="J5" s="268">
        <v>30</v>
      </c>
      <c r="K5" s="269">
        <v>21</v>
      </c>
      <c r="L5" s="269">
        <v>21</v>
      </c>
    </row>
    <row r="6" spans="1:12">
      <c r="A6" s="260">
        <v>3</v>
      </c>
      <c r="B6" s="261">
        <v>1</v>
      </c>
      <c r="C6" s="262" t="s">
        <v>55</v>
      </c>
      <c r="D6" s="263" t="s">
        <v>158</v>
      </c>
      <c r="E6" s="262" t="s">
        <v>304</v>
      </c>
      <c r="F6" s="264" t="s">
        <v>1184</v>
      </c>
      <c r="G6" s="265">
        <v>32</v>
      </c>
      <c r="H6" s="266" t="s">
        <v>1185</v>
      </c>
      <c r="I6" s="267">
        <v>11241</v>
      </c>
      <c r="J6" s="268">
        <v>32</v>
      </c>
      <c r="K6" s="269">
        <v>21</v>
      </c>
      <c r="L6" s="269">
        <v>21</v>
      </c>
    </row>
    <row r="7" spans="1:12">
      <c r="A7" s="260">
        <v>4</v>
      </c>
      <c r="B7" s="261">
        <v>1</v>
      </c>
      <c r="C7" s="262" t="s">
        <v>49</v>
      </c>
      <c r="D7" s="263" t="s">
        <v>162</v>
      </c>
      <c r="E7" s="262" t="s">
        <v>361</v>
      </c>
      <c r="F7" s="264" t="s">
        <v>1184</v>
      </c>
      <c r="G7" s="265">
        <v>15</v>
      </c>
      <c r="H7" s="266" t="s">
        <v>1185</v>
      </c>
      <c r="I7" s="267">
        <v>10820</v>
      </c>
      <c r="J7" s="268">
        <v>15</v>
      </c>
      <c r="K7" s="269">
        <v>21</v>
      </c>
      <c r="L7" s="269">
        <v>21</v>
      </c>
    </row>
    <row r="8" spans="1:12" ht="20.7" customHeight="1">
      <c r="A8" s="260">
        <v>5</v>
      </c>
      <c r="B8" s="261">
        <v>1</v>
      </c>
      <c r="C8" s="262" t="s">
        <v>45</v>
      </c>
      <c r="D8" s="263" t="s">
        <v>166</v>
      </c>
      <c r="E8" s="262" t="s">
        <v>331</v>
      </c>
      <c r="F8" s="264" t="s">
        <v>1184</v>
      </c>
      <c r="G8" s="265">
        <v>30</v>
      </c>
      <c r="H8" s="266" t="s">
        <v>1186</v>
      </c>
      <c r="I8" s="267">
        <v>19069</v>
      </c>
      <c r="J8" s="268">
        <v>30</v>
      </c>
      <c r="K8" s="269">
        <v>21</v>
      </c>
      <c r="L8" s="269">
        <v>21</v>
      </c>
    </row>
    <row r="9" spans="1:12">
      <c r="A9" s="260">
        <v>6</v>
      </c>
      <c r="B9" s="261">
        <v>1</v>
      </c>
      <c r="C9" s="262" t="s">
        <v>47</v>
      </c>
      <c r="D9" s="263" t="s">
        <v>161</v>
      </c>
      <c r="E9" s="262" t="s">
        <v>352</v>
      </c>
      <c r="F9" s="264" t="s">
        <v>1184</v>
      </c>
      <c r="G9" s="265">
        <v>15</v>
      </c>
      <c r="H9" s="266" t="s">
        <v>1185</v>
      </c>
      <c r="I9" s="267">
        <v>12022</v>
      </c>
      <c r="J9" s="268">
        <v>15</v>
      </c>
      <c r="K9" s="269">
        <v>21</v>
      </c>
      <c r="L9" s="269">
        <v>21</v>
      </c>
    </row>
    <row r="10" spans="1:12">
      <c r="A10" s="260">
        <v>7</v>
      </c>
      <c r="B10" s="261">
        <v>1</v>
      </c>
      <c r="C10" s="262" t="s">
        <v>51</v>
      </c>
      <c r="D10" s="263" t="s">
        <v>163</v>
      </c>
      <c r="E10" s="262" t="s">
        <v>384</v>
      </c>
      <c r="F10" s="264" t="s">
        <v>1184</v>
      </c>
      <c r="G10" s="265">
        <v>20</v>
      </c>
      <c r="H10" s="266" t="s">
        <v>1185</v>
      </c>
      <c r="I10" s="267">
        <v>11638</v>
      </c>
      <c r="J10" s="268">
        <v>20</v>
      </c>
      <c r="K10" s="269">
        <v>21</v>
      </c>
      <c r="L10" s="269">
        <v>21</v>
      </c>
    </row>
    <row r="11" spans="1:12" ht="20.7" customHeight="1">
      <c r="A11" s="247">
        <v>8</v>
      </c>
      <c r="B11" s="217">
        <v>2</v>
      </c>
      <c r="C11" s="218" t="s">
        <v>45</v>
      </c>
      <c r="D11" s="219" t="s">
        <v>197</v>
      </c>
      <c r="E11" s="218" t="s">
        <v>326</v>
      </c>
      <c r="F11" s="220" t="s">
        <v>1184</v>
      </c>
      <c r="G11" s="221">
        <v>30</v>
      </c>
      <c r="H11" s="222" t="s">
        <v>1187</v>
      </c>
      <c r="I11" s="223">
        <v>21043</v>
      </c>
      <c r="J11" s="224">
        <v>30</v>
      </c>
      <c r="K11" s="234">
        <v>21</v>
      </c>
      <c r="L11" s="234">
        <v>21</v>
      </c>
    </row>
    <row r="12" spans="1:12">
      <c r="A12" s="247">
        <v>9</v>
      </c>
      <c r="B12" s="217">
        <v>2</v>
      </c>
      <c r="C12" s="218" t="s">
        <v>45</v>
      </c>
      <c r="D12" s="219" t="s">
        <v>198</v>
      </c>
      <c r="E12" s="218" t="s">
        <v>327</v>
      </c>
      <c r="F12" s="220" t="s">
        <v>1184</v>
      </c>
      <c r="G12" s="221">
        <v>30</v>
      </c>
      <c r="H12" s="222" t="s">
        <v>1187</v>
      </c>
      <c r="I12" s="223">
        <v>23638</v>
      </c>
      <c r="J12" s="224">
        <v>30</v>
      </c>
      <c r="K12" s="234">
        <v>21</v>
      </c>
      <c r="L12" s="234">
        <v>21</v>
      </c>
    </row>
    <row r="13" spans="1:12">
      <c r="A13" s="247">
        <v>10</v>
      </c>
      <c r="B13" s="217">
        <v>2</v>
      </c>
      <c r="C13" s="218" t="s">
        <v>47</v>
      </c>
      <c r="D13" s="219" t="s">
        <v>216</v>
      </c>
      <c r="E13" s="218" t="s">
        <v>348</v>
      </c>
      <c r="F13" s="220" t="s">
        <v>1184</v>
      </c>
      <c r="G13" s="221">
        <v>30</v>
      </c>
      <c r="H13" s="222" t="s">
        <v>1187</v>
      </c>
      <c r="I13" s="223">
        <v>23304</v>
      </c>
      <c r="J13" s="224">
        <v>30</v>
      </c>
      <c r="K13" s="234">
        <v>21</v>
      </c>
      <c r="L13" s="234">
        <v>21</v>
      </c>
    </row>
    <row r="14" spans="1:12" ht="20.7" customHeight="1">
      <c r="A14" s="247">
        <v>11</v>
      </c>
      <c r="B14" s="217">
        <v>2</v>
      </c>
      <c r="C14" s="218" t="s">
        <v>49</v>
      </c>
      <c r="D14" s="219" t="s">
        <v>168</v>
      </c>
      <c r="E14" s="218" t="s">
        <v>367</v>
      </c>
      <c r="F14" s="220" t="s">
        <v>1184</v>
      </c>
      <c r="G14" s="221">
        <v>40</v>
      </c>
      <c r="H14" s="222" t="s">
        <v>1187</v>
      </c>
      <c r="I14" s="223">
        <v>17778</v>
      </c>
      <c r="J14" s="224">
        <v>40</v>
      </c>
      <c r="K14" s="234">
        <v>21</v>
      </c>
      <c r="L14" s="234">
        <v>21</v>
      </c>
    </row>
    <row r="15" spans="1:12">
      <c r="A15" s="247">
        <v>12</v>
      </c>
      <c r="B15" s="217">
        <v>2</v>
      </c>
      <c r="C15" s="218" t="s">
        <v>51</v>
      </c>
      <c r="D15" s="219" t="s">
        <v>169</v>
      </c>
      <c r="E15" s="218" t="s">
        <v>377</v>
      </c>
      <c r="F15" s="220" t="s">
        <v>1184</v>
      </c>
      <c r="G15" s="221">
        <v>36</v>
      </c>
      <c r="H15" s="222" t="s">
        <v>1187</v>
      </c>
      <c r="I15" s="223">
        <v>17669</v>
      </c>
      <c r="J15" s="224">
        <v>36</v>
      </c>
      <c r="K15" s="234">
        <v>21</v>
      </c>
      <c r="L15" s="234">
        <v>21</v>
      </c>
    </row>
    <row r="16" spans="1:12">
      <c r="A16" s="247">
        <v>13</v>
      </c>
      <c r="B16" s="217">
        <v>2</v>
      </c>
      <c r="C16" s="218" t="s">
        <v>47</v>
      </c>
      <c r="D16" s="219" t="s">
        <v>167</v>
      </c>
      <c r="E16" s="218" t="s">
        <v>351</v>
      </c>
      <c r="F16" s="220" t="s">
        <v>1184</v>
      </c>
      <c r="G16" s="221">
        <v>30</v>
      </c>
      <c r="H16" s="222" t="s">
        <v>1186</v>
      </c>
      <c r="I16" s="223">
        <v>20272</v>
      </c>
      <c r="J16" s="224">
        <v>30</v>
      </c>
      <c r="K16" s="234">
        <v>21</v>
      </c>
      <c r="L16" s="234">
        <v>21</v>
      </c>
    </row>
    <row r="17" spans="1:12" ht="20.7" customHeight="1">
      <c r="A17" s="247">
        <v>14</v>
      </c>
      <c r="B17" s="217">
        <v>2</v>
      </c>
      <c r="C17" s="218" t="s">
        <v>45</v>
      </c>
      <c r="D17" s="219" t="s">
        <v>165</v>
      </c>
      <c r="E17" s="218" t="s">
        <v>330</v>
      </c>
      <c r="F17" s="220" t="s">
        <v>1184</v>
      </c>
      <c r="G17" s="221">
        <v>30</v>
      </c>
      <c r="H17" s="222" t="s">
        <v>1186</v>
      </c>
      <c r="I17" s="223">
        <v>18239</v>
      </c>
      <c r="J17" s="224">
        <v>30</v>
      </c>
      <c r="K17" s="234">
        <v>21</v>
      </c>
      <c r="L17" s="234">
        <v>21</v>
      </c>
    </row>
    <row r="18" spans="1:12">
      <c r="A18" s="247">
        <v>15</v>
      </c>
      <c r="B18" s="217">
        <v>2</v>
      </c>
      <c r="C18" s="218" t="s">
        <v>47</v>
      </c>
      <c r="D18" s="219" t="s">
        <v>219</v>
      </c>
      <c r="E18" s="218" t="s">
        <v>353</v>
      </c>
      <c r="F18" s="220" t="s">
        <v>1184</v>
      </c>
      <c r="G18" s="221">
        <v>30</v>
      </c>
      <c r="H18" s="222" t="s">
        <v>1188</v>
      </c>
      <c r="I18" s="223">
        <v>36388</v>
      </c>
      <c r="J18" s="224">
        <v>30</v>
      </c>
      <c r="K18" s="234">
        <v>21</v>
      </c>
      <c r="L18" s="234">
        <v>21</v>
      </c>
    </row>
    <row r="19" spans="1:12">
      <c r="A19" s="247">
        <v>16</v>
      </c>
      <c r="B19" s="217">
        <v>2</v>
      </c>
      <c r="C19" s="218" t="s">
        <v>47</v>
      </c>
      <c r="D19" s="219" t="s">
        <v>220</v>
      </c>
      <c r="E19" s="218" t="s">
        <v>354</v>
      </c>
      <c r="F19" s="220" t="s">
        <v>1184</v>
      </c>
      <c r="G19" s="221">
        <v>30</v>
      </c>
      <c r="H19" s="222" t="s">
        <v>1187</v>
      </c>
      <c r="I19" s="223">
        <v>28793</v>
      </c>
      <c r="J19" s="224">
        <v>30</v>
      </c>
      <c r="K19" s="234">
        <v>21</v>
      </c>
      <c r="L19" s="234">
        <v>21</v>
      </c>
    </row>
    <row r="20" spans="1:12" ht="20.7" customHeight="1">
      <c r="A20" s="247">
        <v>17</v>
      </c>
      <c r="B20" s="217">
        <v>2</v>
      </c>
      <c r="C20" s="218" t="s">
        <v>53</v>
      </c>
      <c r="D20" s="219" t="s">
        <v>213</v>
      </c>
      <c r="E20" s="218" t="s">
        <v>345</v>
      </c>
      <c r="F20" s="220" t="s">
        <v>1184</v>
      </c>
      <c r="G20" s="221">
        <v>33</v>
      </c>
      <c r="H20" s="222" t="s">
        <v>1187</v>
      </c>
      <c r="I20" s="223">
        <v>19761</v>
      </c>
      <c r="J20" s="224">
        <v>33</v>
      </c>
      <c r="K20" s="234">
        <v>21</v>
      </c>
      <c r="L20" s="234">
        <v>21</v>
      </c>
    </row>
    <row r="21" spans="1:12">
      <c r="A21" s="260">
        <v>18</v>
      </c>
      <c r="B21" s="261">
        <v>3</v>
      </c>
      <c r="C21" s="262" t="s">
        <v>45</v>
      </c>
      <c r="D21" s="263" t="s">
        <v>189</v>
      </c>
      <c r="E21" s="262" t="s">
        <v>318</v>
      </c>
      <c r="F21" s="264" t="s">
        <v>1184</v>
      </c>
      <c r="G21" s="265">
        <v>30</v>
      </c>
      <c r="H21" s="266" t="s">
        <v>1187</v>
      </c>
      <c r="I21" s="267">
        <v>24948</v>
      </c>
      <c r="J21" s="268">
        <v>30</v>
      </c>
      <c r="K21" s="269">
        <v>21</v>
      </c>
      <c r="L21" s="269">
        <v>21</v>
      </c>
    </row>
    <row r="22" spans="1:12">
      <c r="A22" s="260">
        <v>19</v>
      </c>
      <c r="B22" s="261">
        <v>3</v>
      </c>
      <c r="C22" s="262" t="s">
        <v>45</v>
      </c>
      <c r="D22" s="263" t="s">
        <v>190</v>
      </c>
      <c r="E22" s="262" t="s">
        <v>319</v>
      </c>
      <c r="F22" s="264" t="s">
        <v>1184</v>
      </c>
      <c r="G22" s="265">
        <v>30</v>
      </c>
      <c r="H22" s="266" t="s">
        <v>1187</v>
      </c>
      <c r="I22" s="267">
        <v>29634</v>
      </c>
      <c r="J22" s="268">
        <v>30</v>
      </c>
      <c r="K22" s="269">
        <v>21</v>
      </c>
      <c r="L22" s="269">
        <v>21</v>
      </c>
    </row>
    <row r="23" spans="1:12">
      <c r="A23" s="260">
        <v>20</v>
      </c>
      <c r="B23" s="261">
        <v>3</v>
      </c>
      <c r="C23" s="262" t="s">
        <v>45</v>
      </c>
      <c r="D23" s="263" t="s">
        <v>196</v>
      </c>
      <c r="E23" s="262" t="s">
        <v>325</v>
      </c>
      <c r="F23" s="264" t="s">
        <v>1184</v>
      </c>
      <c r="G23" s="265">
        <v>30</v>
      </c>
      <c r="H23" s="266" t="s">
        <v>1187</v>
      </c>
      <c r="I23" s="267">
        <v>22343</v>
      </c>
      <c r="J23" s="268">
        <v>30</v>
      </c>
      <c r="K23" s="269">
        <v>21</v>
      </c>
      <c r="L23" s="269">
        <v>21</v>
      </c>
    </row>
    <row r="24" spans="1:12">
      <c r="A24" s="260">
        <v>21</v>
      </c>
      <c r="B24" s="261">
        <v>3</v>
      </c>
      <c r="C24" s="262" t="s">
        <v>45</v>
      </c>
      <c r="D24" s="263" t="s">
        <v>199</v>
      </c>
      <c r="E24" s="262" t="s">
        <v>328</v>
      </c>
      <c r="F24" s="264" t="s">
        <v>1184</v>
      </c>
      <c r="G24" s="265">
        <v>30</v>
      </c>
      <c r="H24" s="266" t="s">
        <v>1187</v>
      </c>
      <c r="I24" s="267">
        <v>19451</v>
      </c>
      <c r="J24" s="268">
        <v>30</v>
      </c>
      <c r="K24" s="269">
        <v>21</v>
      </c>
      <c r="L24" s="269">
        <v>21</v>
      </c>
    </row>
    <row r="25" spans="1:12">
      <c r="A25" s="260">
        <v>22</v>
      </c>
      <c r="B25" s="261">
        <v>3</v>
      </c>
      <c r="C25" s="262" t="s">
        <v>53</v>
      </c>
      <c r="D25" s="263" t="s">
        <v>202</v>
      </c>
      <c r="E25" s="262" t="s">
        <v>333</v>
      </c>
      <c r="F25" s="264" t="s">
        <v>1184</v>
      </c>
      <c r="G25" s="265">
        <v>40</v>
      </c>
      <c r="H25" s="266" t="s">
        <v>1187</v>
      </c>
      <c r="I25" s="267">
        <v>21566</v>
      </c>
      <c r="J25" s="268">
        <v>40</v>
      </c>
      <c r="K25" s="269">
        <v>21</v>
      </c>
      <c r="L25" s="269">
        <v>21</v>
      </c>
    </row>
    <row r="26" spans="1:12">
      <c r="A26" s="260">
        <v>23</v>
      </c>
      <c r="B26" s="261">
        <v>3</v>
      </c>
      <c r="C26" s="262" t="s">
        <v>53</v>
      </c>
      <c r="D26" s="263" t="s">
        <v>205</v>
      </c>
      <c r="E26" s="262" t="s">
        <v>337</v>
      </c>
      <c r="F26" s="264" t="s">
        <v>1184</v>
      </c>
      <c r="G26" s="265">
        <v>42</v>
      </c>
      <c r="H26" s="266" t="s">
        <v>1187</v>
      </c>
      <c r="I26" s="267">
        <v>18002</v>
      </c>
      <c r="J26" s="268">
        <v>32</v>
      </c>
      <c r="K26" s="269">
        <v>21</v>
      </c>
      <c r="L26" s="269">
        <v>21</v>
      </c>
    </row>
    <row r="27" spans="1:12">
      <c r="A27" s="260">
        <v>24</v>
      </c>
      <c r="B27" s="261">
        <v>3</v>
      </c>
      <c r="C27" s="262" t="s">
        <v>49</v>
      </c>
      <c r="D27" s="263" t="s">
        <v>223</v>
      </c>
      <c r="E27" s="262" t="s">
        <v>357</v>
      </c>
      <c r="F27" s="264" t="s">
        <v>1184</v>
      </c>
      <c r="G27" s="265">
        <v>39</v>
      </c>
      <c r="H27" s="266" t="s">
        <v>1187</v>
      </c>
      <c r="I27" s="267">
        <v>23937</v>
      </c>
      <c r="J27" s="268">
        <v>39</v>
      </c>
      <c r="K27" s="269">
        <v>21</v>
      </c>
      <c r="L27" s="269">
        <v>21</v>
      </c>
    </row>
    <row r="28" spans="1:12">
      <c r="A28" s="260">
        <v>25</v>
      </c>
      <c r="B28" s="261">
        <v>3</v>
      </c>
      <c r="C28" s="262" t="s">
        <v>49</v>
      </c>
      <c r="D28" s="263" t="s">
        <v>231</v>
      </c>
      <c r="E28" s="262" t="s">
        <v>366</v>
      </c>
      <c r="F28" s="264" t="s">
        <v>1184</v>
      </c>
      <c r="G28" s="265">
        <v>42</v>
      </c>
      <c r="H28" s="266" t="s">
        <v>1187</v>
      </c>
      <c r="I28" s="267">
        <v>26439</v>
      </c>
      <c r="J28" s="268">
        <v>42</v>
      </c>
      <c r="K28" s="269">
        <v>21</v>
      </c>
      <c r="L28" s="269">
        <v>21</v>
      </c>
    </row>
    <row r="29" spans="1:12" ht="20.7" customHeight="1">
      <c r="A29" s="260">
        <v>26</v>
      </c>
      <c r="B29" s="261">
        <v>3</v>
      </c>
      <c r="C29" s="262" t="s">
        <v>49</v>
      </c>
      <c r="D29" s="263" t="s">
        <v>233</v>
      </c>
      <c r="E29" s="262" t="s">
        <v>369</v>
      </c>
      <c r="F29" s="264" t="s">
        <v>1184</v>
      </c>
      <c r="G29" s="265">
        <v>40</v>
      </c>
      <c r="H29" s="266" t="s">
        <v>1188</v>
      </c>
      <c r="I29" s="267">
        <v>32820</v>
      </c>
      <c r="J29" s="268">
        <v>40</v>
      </c>
      <c r="K29" s="269">
        <v>21</v>
      </c>
      <c r="L29" s="269">
        <v>21</v>
      </c>
    </row>
    <row r="30" spans="1:12">
      <c r="A30" s="260">
        <v>27</v>
      </c>
      <c r="B30" s="261">
        <v>3</v>
      </c>
      <c r="C30" s="262" t="s">
        <v>49</v>
      </c>
      <c r="D30" s="263" t="s">
        <v>234</v>
      </c>
      <c r="E30" s="262" t="s">
        <v>370</v>
      </c>
      <c r="F30" s="264" t="s">
        <v>1184</v>
      </c>
      <c r="G30" s="265">
        <v>34</v>
      </c>
      <c r="H30" s="266" t="s">
        <v>1187</v>
      </c>
      <c r="I30" s="267">
        <v>28073</v>
      </c>
      <c r="J30" s="268">
        <v>34</v>
      </c>
      <c r="K30" s="269">
        <v>21</v>
      </c>
      <c r="L30" s="269">
        <v>21</v>
      </c>
    </row>
    <row r="31" spans="1:12">
      <c r="A31" s="260">
        <v>28</v>
      </c>
      <c r="B31" s="261">
        <v>3</v>
      </c>
      <c r="C31" s="262" t="s">
        <v>51</v>
      </c>
      <c r="D31" s="263" t="s">
        <v>238</v>
      </c>
      <c r="E31" s="262" t="s">
        <v>374</v>
      </c>
      <c r="F31" s="264" t="s">
        <v>1184</v>
      </c>
      <c r="G31" s="265">
        <v>30</v>
      </c>
      <c r="H31" s="266" t="s">
        <v>1188</v>
      </c>
      <c r="I31" s="267">
        <v>39229</v>
      </c>
      <c r="J31" s="268">
        <v>30</v>
      </c>
      <c r="K31" s="269">
        <v>21</v>
      </c>
      <c r="L31" s="269">
        <v>21</v>
      </c>
    </row>
    <row r="32" spans="1:12" ht="20.7" customHeight="1">
      <c r="A32" s="260">
        <v>29</v>
      </c>
      <c r="B32" s="261">
        <v>3</v>
      </c>
      <c r="C32" s="262" t="s">
        <v>51</v>
      </c>
      <c r="D32" s="263" t="s">
        <v>239</v>
      </c>
      <c r="E32" s="262" t="s">
        <v>375</v>
      </c>
      <c r="F32" s="264" t="s">
        <v>1184</v>
      </c>
      <c r="G32" s="265">
        <v>40</v>
      </c>
      <c r="H32" s="266" t="s">
        <v>1188</v>
      </c>
      <c r="I32" s="267">
        <v>44414</v>
      </c>
      <c r="J32" s="268">
        <v>40</v>
      </c>
      <c r="K32" s="269">
        <v>21</v>
      </c>
      <c r="L32" s="269">
        <v>21</v>
      </c>
    </row>
    <row r="33" spans="1:12">
      <c r="A33" s="260">
        <v>30</v>
      </c>
      <c r="B33" s="261">
        <v>3</v>
      </c>
      <c r="C33" s="262" t="s">
        <v>49</v>
      </c>
      <c r="D33" s="263" t="s">
        <v>236</v>
      </c>
      <c r="E33" s="262" t="s">
        <v>372</v>
      </c>
      <c r="F33" s="264" t="s">
        <v>1184</v>
      </c>
      <c r="G33" s="265">
        <v>40</v>
      </c>
      <c r="H33" s="266" t="s">
        <v>1187</v>
      </c>
      <c r="I33" s="267">
        <v>28539</v>
      </c>
      <c r="J33" s="268">
        <v>40</v>
      </c>
      <c r="K33" s="269">
        <v>21</v>
      </c>
      <c r="L33" s="269">
        <v>21</v>
      </c>
    </row>
    <row r="34" spans="1:12" ht="20.7" customHeight="1">
      <c r="A34" s="247">
        <v>31</v>
      </c>
      <c r="B34" s="217">
        <v>4</v>
      </c>
      <c r="C34" s="218" t="s">
        <v>53</v>
      </c>
      <c r="D34" s="219" t="s">
        <v>206</v>
      </c>
      <c r="E34" s="218" t="s">
        <v>338</v>
      </c>
      <c r="F34" s="220" t="s">
        <v>1184</v>
      </c>
      <c r="G34" s="221">
        <v>45</v>
      </c>
      <c r="H34" s="222" t="s">
        <v>1187</v>
      </c>
      <c r="I34" s="223">
        <v>20876</v>
      </c>
      <c r="J34" s="224">
        <v>45</v>
      </c>
      <c r="K34" s="234">
        <v>21</v>
      </c>
      <c r="L34" s="234">
        <v>21</v>
      </c>
    </row>
    <row r="35" spans="1:12">
      <c r="A35" s="247">
        <v>32</v>
      </c>
      <c r="B35" s="217">
        <v>4</v>
      </c>
      <c r="C35" s="218" t="s">
        <v>53</v>
      </c>
      <c r="D35" s="219" t="s">
        <v>208</v>
      </c>
      <c r="E35" s="218" t="s">
        <v>340</v>
      </c>
      <c r="F35" s="220" t="s">
        <v>1184</v>
      </c>
      <c r="G35" s="221">
        <v>42</v>
      </c>
      <c r="H35" s="222" t="s">
        <v>1187</v>
      </c>
      <c r="I35" s="223">
        <v>26706</v>
      </c>
      <c r="J35" s="224">
        <v>42</v>
      </c>
      <c r="K35" s="234">
        <v>21</v>
      </c>
      <c r="L35" s="234">
        <v>21</v>
      </c>
    </row>
    <row r="36" spans="1:12">
      <c r="A36" s="247">
        <v>33</v>
      </c>
      <c r="B36" s="217">
        <v>4</v>
      </c>
      <c r="C36" s="218" t="s">
        <v>53</v>
      </c>
      <c r="D36" s="219" t="s">
        <v>209</v>
      </c>
      <c r="E36" s="218" t="s">
        <v>341</v>
      </c>
      <c r="F36" s="220" t="s">
        <v>1184</v>
      </c>
      <c r="G36" s="221">
        <v>42</v>
      </c>
      <c r="H36" s="222" t="s">
        <v>1187</v>
      </c>
      <c r="I36" s="223">
        <v>20307</v>
      </c>
      <c r="J36" s="224">
        <v>42</v>
      </c>
      <c r="K36" s="234">
        <v>21</v>
      </c>
      <c r="L36" s="234">
        <v>21</v>
      </c>
    </row>
    <row r="37" spans="1:12" ht="20.7" customHeight="1">
      <c r="A37" s="247">
        <v>34</v>
      </c>
      <c r="B37" s="217">
        <v>4</v>
      </c>
      <c r="C37" s="218" t="s">
        <v>47</v>
      </c>
      <c r="D37" s="219" t="s">
        <v>217</v>
      </c>
      <c r="E37" s="218" t="s">
        <v>349</v>
      </c>
      <c r="F37" s="220" t="s">
        <v>1184</v>
      </c>
      <c r="G37" s="221">
        <v>30</v>
      </c>
      <c r="H37" s="222" t="s">
        <v>1187</v>
      </c>
      <c r="I37" s="223">
        <v>20814</v>
      </c>
      <c r="J37" s="224">
        <v>30</v>
      </c>
      <c r="K37" s="234">
        <v>21</v>
      </c>
      <c r="L37" s="234">
        <v>21</v>
      </c>
    </row>
    <row r="38" spans="1:12">
      <c r="A38" s="247">
        <v>35</v>
      </c>
      <c r="B38" s="217">
        <v>4</v>
      </c>
      <c r="C38" s="218" t="s">
        <v>55</v>
      </c>
      <c r="D38" s="219" t="s">
        <v>176</v>
      </c>
      <c r="E38" s="218" t="s">
        <v>303</v>
      </c>
      <c r="F38" s="220" t="s">
        <v>1184</v>
      </c>
      <c r="G38" s="221">
        <v>38</v>
      </c>
      <c r="H38" s="222" t="s">
        <v>1188</v>
      </c>
      <c r="I38" s="223">
        <v>31592</v>
      </c>
      <c r="J38" s="224">
        <v>38</v>
      </c>
      <c r="K38" s="234">
        <v>21</v>
      </c>
      <c r="L38" s="234">
        <v>21</v>
      </c>
    </row>
    <row r="39" spans="1:12">
      <c r="A39" s="247">
        <v>36</v>
      </c>
      <c r="B39" s="217">
        <v>4</v>
      </c>
      <c r="C39" s="218" t="s">
        <v>49</v>
      </c>
      <c r="D39" s="219" t="s">
        <v>222</v>
      </c>
      <c r="E39" s="218" t="s">
        <v>356</v>
      </c>
      <c r="F39" s="220" t="s">
        <v>1184</v>
      </c>
      <c r="G39" s="221">
        <v>40</v>
      </c>
      <c r="H39" s="222" t="s">
        <v>1188</v>
      </c>
      <c r="I39" s="223">
        <v>36040</v>
      </c>
      <c r="J39" s="224">
        <v>40</v>
      </c>
      <c r="K39" s="234">
        <v>21</v>
      </c>
      <c r="L39" s="234">
        <v>21</v>
      </c>
    </row>
    <row r="40" spans="1:12" ht="20.7" customHeight="1">
      <c r="A40" s="247">
        <v>37</v>
      </c>
      <c r="B40" s="217">
        <v>4</v>
      </c>
      <c r="C40" s="218" t="s">
        <v>49</v>
      </c>
      <c r="D40" s="219" t="s">
        <v>226</v>
      </c>
      <c r="E40" s="218" t="s">
        <v>360</v>
      </c>
      <c r="F40" s="220" t="s">
        <v>1184</v>
      </c>
      <c r="G40" s="221">
        <v>38</v>
      </c>
      <c r="H40" s="222" t="s">
        <v>1188</v>
      </c>
      <c r="I40" s="223">
        <v>37390</v>
      </c>
      <c r="J40" s="224">
        <v>38</v>
      </c>
      <c r="K40" s="234">
        <v>21</v>
      </c>
      <c r="L40" s="234">
        <v>21</v>
      </c>
    </row>
    <row r="41" spans="1:12">
      <c r="A41" s="247">
        <v>38</v>
      </c>
      <c r="B41" s="217">
        <v>4</v>
      </c>
      <c r="C41" s="218" t="s">
        <v>49</v>
      </c>
      <c r="D41" s="219" t="s">
        <v>228</v>
      </c>
      <c r="E41" s="218" t="s">
        <v>363</v>
      </c>
      <c r="F41" s="220" t="s">
        <v>1184</v>
      </c>
      <c r="G41" s="221">
        <v>55</v>
      </c>
      <c r="H41" s="222" t="s">
        <v>1188</v>
      </c>
      <c r="I41" s="223">
        <v>30555</v>
      </c>
      <c r="J41" s="224">
        <v>55</v>
      </c>
      <c r="K41" s="234">
        <v>21</v>
      </c>
      <c r="L41" s="234">
        <v>21</v>
      </c>
    </row>
    <row r="42" spans="1:12">
      <c r="A42" s="247">
        <v>39</v>
      </c>
      <c r="B42" s="217">
        <v>4</v>
      </c>
      <c r="C42" s="218" t="s">
        <v>51</v>
      </c>
      <c r="D42" s="219" t="s">
        <v>240</v>
      </c>
      <c r="E42" s="218" t="s">
        <v>376</v>
      </c>
      <c r="F42" s="220" t="s">
        <v>1184</v>
      </c>
      <c r="G42" s="221">
        <v>43</v>
      </c>
      <c r="H42" s="222" t="s">
        <v>1187</v>
      </c>
      <c r="I42" s="223">
        <v>26994</v>
      </c>
      <c r="J42" s="224">
        <v>43</v>
      </c>
      <c r="K42" s="234">
        <v>21</v>
      </c>
      <c r="L42" s="234">
        <v>21</v>
      </c>
    </row>
    <row r="43" spans="1:12" ht="20.7" customHeight="1">
      <c r="A43" s="247">
        <v>40</v>
      </c>
      <c r="B43" s="217">
        <v>4</v>
      </c>
      <c r="C43" s="218" t="s">
        <v>51</v>
      </c>
      <c r="D43" s="219" t="s">
        <v>244</v>
      </c>
      <c r="E43" s="218" t="s">
        <v>381</v>
      </c>
      <c r="F43" s="220" t="s">
        <v>1184</v>
      </c>
      <c r="G43" s="221">
        <v>36</v>
      </c>
      <c r="H43" s="222" t="s">
        <v>1188</v>
      </c>
      <c r="I43" s="223">
        <v>37692</v>
      </c>
      <c r="J43" s="224">
        <v>36</v>
      </c>
      <c r="K43" s="234">
        <v>21</v>
      </c>
      <c r="L43" s="234">
        <v>21</v>
      </c>
    </row>
    <row r="44" spans="1:12">
      <c r="A44" s="247">
        <v>41</v>
      </c>
      <c r="B44" s="217">
        <v>4</v>
      </c>
      <c r="C44" s="218" t="s">
        <v>53</v>
      </c>
      <c r="D44" s="219" t="s">
        <v>212</v>
      </c>
      <c r="E44" s="218" t="s">
        <v>344</v>
      </c>
      <c r="F44" s="220" t="s">
        <v>1184</v>
      </c>
      <c r="G44" s="221">
        <v>38</v>
      </c>
      <c r="H44" s="222" t="s">
        <v>1188</v>
      </c>
      <c r="I44" s="223">
        <v>31088</v>
      </c>
      <c r="J44" s="224">
        <v>38</v>
      </c>
      <c r="K44" s="234">
        <v>21</v>
      </c>
      <c r="L44" s="234">
        <v>21</v>
      </c>
    </row>
    <row r="45" spans="1:12">
      <c r="A45" s="247">
        <v>42</v>
      </c>
      <c r="B45" s="217">
        <v>4</v>
      </c>
      <c r="C45" s="218" t="s">
        <v>88</v>
      </c>
      <c r="D45" s="219" t="s">
        <v>182</v>
      </c>
      <c r="E45" s="218" t="s">
        <v>310</v>
      </c>
      <c r="F45" s="220" t="s">
        <v>1184</v>
      </c>
      <c r="G45" s="221">
        <v>30</v>
      </c>
      <c r="H45" s="222" t="s">
        <v>1187</v>
      </c>
      <c r="I45" s="223">
        <v>28737</v>
      </c>
      <c r="J45" s="224">
        <v>30</v>
      </c>
      <c r="K45" s="234">
        <v>21</v>
      </c>
      <c r="L45" s="234">
        <v>21</v>
      </c>
    </row>
    <row r="46" spans="1:12">
      <c r="A46" s="260">
        <v>43</v>
      </c>
      <c r="B46" s="261">
        <v>5</v>
      </c>
      <c r="C46" s="262" t="s">
        <v>45</v>
      </c>
      <c r="D46" s="263" t="s">
        <v>191</v>
      </c>
      <c r="E46" s="262" t="s">
        <v>320</v>
      </c>
      <c r="F46" s="264" t="s">
        <v>1184</v>
      </c>
      <c r="G46" s="265">
        <v>30</v>
      </c>
      <c r="H46" s="266" t="s">
        <v>1188</v>
      </c>
      <c r="I46" s="267">
        <v>36267</v>
      </c>
      <c r="J46" s="268">
        <v>30</v>
      </c>
      <c r="K46" s="269">
        <v>21</v>
      </c>
      <c r="L46" s="269">
        <v>21</v>
      </c>
    </row>
    <row r="47" spans="1:12">
      <c r="A47" s="260">
        <v>44</v>
      </c>
      <c r="B47" s="261">
        <v>5</v>
      </c>
      <c r="C47" s="262" t="s">
        <v>55</v>
      </c>
      <c r="D47" s="263" t="s">
        <v>174</v>
      </c>
      <c r="E47" s="262" t="s">
        <v>301</v>
      </c>
      <c r="F47" s="264" t="s">
        <v>1184</v>
      </c>
      <c r="G47" s="265">
        <v>37</v>
      </c>
      <c r="H47" s="266" t="s">
        <v>1188</v>
      </c>
      <c r="I47" s="267">
        <v>30903</v>
      </c>
      <c r="J47" s="268">
        <v>37</v>
      </c>
      <c r="K47" s="269">
        <v>21</v>
      </c>
      <c r="L47" s="269">
        <v>21</v>
      </c>
    </row>
    <row r="48" spans="1:12" ht="20.7" customHeight="1">
      <c r="A48" s="260">
        <v>45</v>
      </c>
      <c r="B48" s="261">
        <v>5</v>
      </c>
      <c r="C48" s="262" t="s">
        <v>55</v>
      </c>
      <c r="D48" s="263" t="s">
        <v>175</v>
      </c>
      <c r="E48" s="262" t="s">
        <v>302</v>
      </c>
      <c r="F48" s="264" t="s">
        <v>1184</v>
      </c>
      <c r="G48" s="265">
        <v>52</v>
      </c>
      <c r="H48" s="266" t="s">
        <v>1188</v>
      </c>
      <c r="I48" s="267">
        <v>31150</v>
      </c>
      <c r="J48" s="268">
        <v>52</v>
      </c>
      <c r="K48" s="269">
        <v>21</v>
      </c>
      <c r="L48" s="269">
        <v>21</v>
      </c>
    </row>
    <row r="49" spans="1:12">
      <c r="A49" s="260">
        <v>46</v>
      </c>
      <c r="B49" s="261">
        <v>5</v>
      </c>
      <c r="C49" s="262" t="s">
        <v>49</v>
      </c>
      <c r="D49" s="263" t="s">
        <v>232</v>
      </c>
      <c r="E49" s="262" t="s">
        <v>368</v>
      </c>
      <c r="F49" s="264" t="s">
        <v>1184</v>
      </c>
      <c r="G49" s="265">
        <v>42</v>
      </c>
      <c r="H49" s="266" t="s">
        <v>1187</v>
      </c>
      <c r="I49" s="267">
        <v>24795</v>
      </c>
      <c r="J49" s="268">
        <v>42</v>
      </c>
      <c r="K49" s="269">
        <v>21</v>
      </c>
      <c r="L49" s="269">
        <v>21</v>
      </c>
    </row>
    <row r="50" spans="1:12">
      <c r="A50" s="260">
        <v>47</v>
      </c>
      <c r="B50" s="261">
        <v>5</v>
      </c>
      <c r="C50" s="262" t="s">
        <v>51</v>
      </c>
      <c r="D50" s="263" t="s">
        <v>241</v>
      </c>
      <c r="E50" s="262" t="s">
        <v>378</v>
      </c>
      <c r="F50" s="264" t="s">
        <v>1184</v>
      </c>
      <c r="G50" s="265">
        <v>30</v>
      </c>
      <c r="H50" s="266" t="s">
        <v>1188</v>
      </c>
      <c r="I50" s="267">
        <v>32646</v>
      </c>
      <c r="J50" s="268">
        <v>30</v>
      </c>
      <c r="K50" s="269">
        <v>21</v>
      </c>
      <c r="L50" s="269">
        <v>21</v>
      </c>
    </row>
    <row r="51" spans="1:12" ht="20.7" customHeight="1">
      <c r="A51" s="260">
        <v>48</v>
      </c>
      <c r="B51" s="261">
        <v>5</v>
      </c>
      <c r="C51" s="262" t="s">
        <v>51</v>
      </c>
      <c r="D51" s="263" t="s">
        <v>245</v>
      </c>
      <c r="E51" s="262" t="s">
        <v>382</v>
      </c>
      <c r="F51" s="264" t="s">
        <v>1184</v>
      </c>
      <c r="G51" s="265">
        <v>40</v>
      </c>
      <c r="H51" s="266" t="s">
        <v>1188</v>
      </c>
      <c r="I51" s="267">
        <v>43356</v>
      </c>
      <c r="J51" s="268">
        <v>40</v>
      </c>
      <c r="K51" s="269">
        <v>21</v>
      </c>
      <c r="L51" s="269">
        <v>21</v>
      </c>
    </row>
    <row r="52" spans="1:12">
      <c r="A52" s="247">
        <v>49</v>
      </c>
      <c r="B52" s="217">
        <v>6</v>
      </c>
      <c r="C52" s="218" t="s">
        <v>88</v>
      </c>
      <c r="D52" s="219" t="s">
        <v>179</v>
      </c>
      <c r="E52" s="218" t="s">
        <v>307</v>
      </c>
      <c r="F52" s="220" t="s">
        <v>1184</v>
      </c>
      <c r="G52" s="221">
        <v>40</v>
      </c>
      <c r="H52" s="222" t="s">
        <v>1188</v>
      </c>
      <c r="I52" s="223">
        <v>46890</v>
      </c>
      <c r="J52" s="224">
        <v>40</v>
      </c>
      <c r="K52" s="234">
        <v>21</v>
      </c>
      <c r="L52" s="234">
        <v>21</v>
      </c>
    </row>
    <row r="53" spans="1:12" ht="20.7" customHeight="1">
      <c r="A53" s="247">
        <v>50</v>
      </c>
      <c r="B53" s="217">
        <v>6</v>
      </c>
      <c r="C53" s="218" t="s">
        <v>88</v>
      </c>
      <c r="D53" s="219" t="s">
        <v>181</v>
      </c>
      <c r="E53" s="218" t="s">
        <v>309</v>
      </c>
      <c r="F53" s="220" t="s">
        <v>1184</v>
      </c>
      <c r="G53" s="221">
        <v>40</v>
      </c>
      <c r="H53" s="222" t="s">
        <v>1188</v>
      </c>
      <c r="I53" s="223">
        <v>53162</v>
      </c>
      <c r="J53" s="224">
        <v>40</v>
      </c>
      <c r="K53" s="234">
        <v>21</v>
      </c>
      <c r="L53" s="234">
        <v>21</v>
      </c>
    </row>
    <row r="54" spans="1:12" ht="24.6" customHeight="1">
      <c r="A54" s="247">
        <v>51</v>
      </c>
      <c r="B54" s="217">
        <v>6</v>
      </c>
      <c r="C54" s="218" t="s">
        <v>45</v>
      </c>
      <c r="D54" s="219" t="s">
        <v>187</v>
      </c>
      <c r="E54" s="218" t="s">
        <v>316</v>
      </c>
      <c r="F54" s="220" t="s">
        <v>1184</v>
      </c>
      <c r="G54" s="221">
        <v>40</v>
      </c>
      <c r="H54" s="222" t="s">
        <v>1188</v>
      </c>
      <c r="I54" s="223">
        <v>36493</v>
      </c>
      <c r="J54" s="224">
        <v>40</v>
      </c>
      <c r="K54" s="234">
        <v>21</v>
      </c>
      <c r="L54" s="234">
        <v>21</v>
      </c>
    </row>
    <row r="55" spans="1:12">
      <c r="A55" s="247">
        <v>52</v>
      </c>
      <c r="B55" s="217">
        <v>6</v>
      </c>
      <c r="C55" s="218" t="s">
        <v>53</v>
      </c>
      <c r="D55" s="219" t="s">
        <v>204</v>
      </c>
      <c r="E55" s="218" t="s">
        <v>335</v>
      </c>
      <c r="F55" s="220" t="s">
        <v>1184</v>
      </c>
      <c r="G55" s="221">
        <v>34</v>
      </c>
      <c r="H55" s="222" t="s">
        <v>1188</v>
      </c>
      <c r="I55" s="223">
        <v>35158</v>
      </c>
      <c r="J55" s="224">
        <v>34</v>
      </c>
      <c r="K55" s="234">
        <v>21</v>
      </c>
      <c r="L55" s="234">
        <v>21</v>
      </c>
    </row>
    <row r="56" spans="1:12" ht="20.7" customHeight="1">
      <c r="A56" s="247">
        <v>53</v>
      </c>
      <c r="B56" s="217">
        <v>6</v>
      </c>
      <c r="C56" s="218" t="s">
        <v>55</v>
      </c>
      <c r="D56" s="219" t="s">
        <v>171</v>
      </c>
      <c r="E56" s="218" t="s">
        <v>298</v>
      </c>
      <c r="F56" s="220" t="s">
        <v>1184</v>
      </c>
      <c r="G56" s="221">
        <v>37</v>
      </c>
      <c r="H56" s="222" t="s">
        <v>1188</v>
      </c>
      <c r="I56" s="223">
        <v>41639</v>
      </c>
      <c r="J56" s="224">
        <v>37</v>
      </c>
      <c r="K56" s="234">
        <v>21</v>
      </c>
      <c r="L56" s="234">
        <v>21</v>
      </c>
    </row>
    <row r="57" spans="1:12">
      <c r="A57" s="247">
        <v>54</v>
      </c>
      <c r="B57" s="217">
        <v>6</v>
      </c>
      <c r="C57" s="218" t="s">
        <v>51</v>
      </c>
      <c r="D57" s="219" t="s">
        <v>242</v>
      </c>
      <c r="E57" s="218" t="s">
        <v>379</v>
      </c>
      <c r="F57" s="220" t="s">
        <v>1184</v>
      </c>
      <c r="G57" s="221">
        <v>60</v>
      </c>
      <c r="H57" s="222" t="s">
        <v>1188</v>
      </c>
      <c r="I57" s="223">
        <v>54029</v>
      </c>
      <c r="J57" s="224">
        <v>60</v>
      </c>
      <c r="K57" s="234">
        <v>21</v>
      </c>
      <c r="L57" s="234">
        <v>21</v>
      </c>
    </row>
    <row r="58" spans="1:12" ht="20.7" customHeight="1">
      <c r="A58" s="260">
        <v>55</v>
      </c>
      <c r="B58" s="261">
        <v>7</v>
      </c>
      <c r="C58" s="262" t="s">
        <v>45</v>
      </c>
      <c r="D58" s="263" t="s">
        <v>184</v>
      </c>
      <c r="E58" s="262" t="s">
        <v>312</v>
      </c>
      <c r="F58" s="264" t="s">
        <v>1184</v>
      </c>
      <c r="G58" s="265">
        <v>60</v>
      </c>
      <c r="H58" s="266" t="s">
        <v>1188</v>
      </c>
      <c r="I58" s="267">
        <v>51023</v>
      </c>
      <c r="J58" s="268">
        <v>60</v>
      </c>
      <c r="K58" s="269">
        <v>21</v>
      </c>
      <c r="L58" s="269">
        <v>21</v>
      </c>
    </row>
    <row r="59" spans="1:12">
      <c r="A59" s="260">
        <v>56</v>
      </c>
      <c r="B59" s="261">
        <v>7</v>
      </c>
      <c r="C59" s="262" t="s">
        <v>45</v>
      </c>
      <c r="D59" s="263" t="s">
        <v>185</v>
      </c>
      <c r="E59" s="262" t="s">
        <v>313</v>
      </c>
      <c r="F59" s="264" t="s">
        <v>1184</v>
      </c>
      <c r="G59" s="265">
        <v>60</v>
      </c>
      <c r="H59" s="266" t="s">
        <v>1188</v>
      </c>
      <c r="I59" s="267">
        <v>49182</v>
      </c>
      <c r="J59" s="268">
        <v>60</v>
      </c>
      <c r="K59" s="269">
        <v>21</v>
      </c>
      <c r="L59" s="269">
        <v>21</v>
      </c>
    </row>
    <row r="60" spans="1:12">
      <c r="A60" s="260">
        <v>57</v>
      </c>
      <c r="B60" s="261">
        <v>7</v>
      </c>
      <c r="C60" s="262" t="s">
        <v>45</v>
      </c>
      <c r="D60" s="263" t="s">
        <v>192</v>
      </c>
      <c r="E60" s="262" t="s">
        <v>321</v>
      </c>
      <c r="F60" s="264" t="s">
        <v>1184</v>
      </c>
      <c r="G60" s="265">
        <v>55</v>
      </c>
      <c r="H60" s="266" t="s">
        <v>1188</v>
      </c>
      <c r="I60" s="267">
        <v>43198</v>
      </c>
      <c r="J60" s="268">
        <v>55</v>
      </c>
      <c r="K60" s="269">
        <v>21</v>
      </c>
      <c r="L60" s="269">
        <v>21</v>
      </c>
    </row>
    <row r="61" spans="1:12" ht="20.7" customHeight="1">
      <c r="A61" s="260">
        <v>58</v>
      </c>
      <c r="B61" s="261">
        <v>7</v>
      </c>
      <c r="C61" s="262" t="s">
        <v>45</v>
      </c>
      <c r="D61" s="263" t="s">
        <v>194</v>
      </c>
      <c r="E61" s="262" t="s">
        <v>323</v>
      </c>
      <c r="F61" s="264" t="s">
        <v>1184</v>
      </c>
      <c r="G61" s="265">
        <v>60</v>
      </c>
      <c r="H61" s="266" t="s">
        <v>1188</v>
      </c>
      <c r="I61" s="267">
        <v>46721</v>
      </c>
      <c r="J61" s="268">
        <v>60</v>
      </c>
      <c r="K61" s="269">
        <v>17</v>
      </c>
      <c r="L61" s="269">
        <v>21</v>
      </c>
    </row>
    <row r="62" spans="1:12">
      <c r="A62" s="260">
        <v>59</v>
      </c>
      <c r="B62" s="261">
        <v>7</v>
      </c>
      <c r="C62" s="262" t="s">
        <v>53</v>
      </c>
      <c r="D62" s="263" t="s">
        <v>210</v>
      </c>
      <c r="E62" s="262" t="s">
        <v>342</v>
      </c>
      <c r="F62" s="264" t="s">
        <v>1184</v>
      </c>
      <c r="G62" s="265">
        <v>40</v>
      </c>
      <c r="H62" s="266" t="s">
        <v>1188</v>
      </c>
      <c r="I62" s="267">
        <v>31737</v>
      </c>
      <c r="J62" s="268">
        <v>40</v>
      </c>
      <c r="K62" s="269">
        <v>21</v>
      </c>
      <c r="L62" s="269">
        <v>21</v>
      </c>
    </row>
    <row r="63" spans="1:12" ht="20.7" customHeight="1">
      <c r="A63" s="247">
        <v>60</v>
      </c>
      <c r="B63" s="217">
        <v>8</v>
      </c>
      <c r="C63" s="218" t="s">
        <v>88</v>
      </c>
      <c r="D63" s="219" t="s">
        <v>178</v>
      </c>
      <c r="E63" s="218" t="s">
        <v>306</v>
      </c>
      <c r="F63" s="220" t="s">
        <v>1184</v>
      </c>
      <c r="G63" s="221">
        <v>70</v>
      </c>
      <c r="H63" s="222" t="s">
        <v>1189</v>
      </c>
      <c r="I63" s="223">
        <v>69140</v>
      </c>
      <c r="J63" s="224">
        <v>70</v>
      </c>
      <c r="K63" s="234">
        <v>17</v>
      </c>
      <c r="L63" s="234">
        <v>17</v>
      </c>
    </row>
    <row r="64" spans="1:12">
      <c r="A64" s="247">
        <v>61</v>
      </c>
      <c r="B64" s="217">
        <v>8</v>
      </c>
      <c r="C64" s="218" t="s">
        <v>53</v>
      </c>
      <c r="D64" s="219" t="s">
        <v>203</v>
      </c>
      <c r="E64" s="218" t="s">
        <v>334</v>
      </c>
      <c r="F64" s="220" t="s">
        <v>1184</v>
      </c>
      <c r="G64" s="221">
        <v>59</v>
      </c>
      <c r="H64" s="222" t="s">
        <v>1188</v>
      </c>
      <c r="I64" s="223">
        <v>47483</v>
      </c>
      <c r="J64" s="224">
        <v>59</v>
      </c>
      <c r="K64" s="234">
        <v>21</v>
      </c>
      <c r="L64" s="234">
        <v>17</v>
      </c>
    </row>
    <row r="65" spans="1:12">
      <c r="A65" s="247">
        <v>62</v>
      </c>
      <c r="B65" s="217">
        <v>8</v>
      </c>
      <c r="C65" s="218" t="s">
        <v>55</v>
      </c>
      <c r="D65" s="219" t="s">
        <v>172</v>
      </c>
      <c r="E65" s="218" t="s">
        <v>299</v>
      </c>
      <c r="F65" s="220" t="s">
        <v>1184</v>
      </c>
      <c r="G65" s="221">
        <v>74</v>
      </c>
      <c r="H65" s="222" t="s">
        <v>1188</v>
      </c>
      <c r="I65" s="223">
        <v>48907</v>
      </c>
      <c r="J65" s="224">
        <v>74</v>
      </c>
      <c r="K65" s="234">
        <v>21</v>
      </c>
      <c r="L65" s="234">
        <v>17</v>
      </c>
    </row>
    <row r="66" spans="1:12" ht="20.7" customHeight="1">
      <c r="A66" s="247">
        <v>63</v>
      </c>
      <c r="B66" s="217">
        <v>8</v>
      </c>
      <c r="C66" s="218" t="s">
        <v>49</v>
      </c>
      <c r="D66" s="219" t="s">
        <v>224</v>
      </c>
      <c r="E66" s="218" t="s">
        <v>358</v>
      </c>
      <c r="F66" s="220" t="s">
        <v>1184</v>
      </c>
      <c r="G66" s="221">
        <v>90</v>
      </c>
      <c r="H66" s="222" t="s">
        <v>1188</v>
      </c>
      <c r="I66" s="223">
        <v>54535</v>
      </c>
      <c r="J66" s="224">
        <v>90</v>
      </c>
      <c r="K66" s="234">
        <v>17</v>
      </c>
      <c r="L66" s="234">
        <v>17</v>
      </c>
    </row>
    <row r="67" spans="1:12">
      <c r="A67" s="247">
        <v>64</v>
      </c>
      <c r="B67" s="217">
        <v>8</v>
      </c>
      <c r="C67" s="218" t="s">
        <v>49</v>
      </c>
      <c r="D67" s="219" t="s">
        <v>229</v>
      </c>
      <c r="E67" s="218" t="s">
        <v>364</v>
      </c>
      <c r="F67" s="220" t="s">
        <v>1184</v>
      </c>
      <c r="G67" s="221">
        <v>78</v>
      </c>
      <c r="H67" s="222" t="s">
        <v>1189</v>
      </c>
      <c r="I67" s="223">
        <v>52573</v>
      </c>
      <c r="J67" s="224">
        <v>78</v>
      </c>
      <c r="K67" s="234">
        <v>17</v>
      </c>
      <c r="L67" s="234">
        <v>17</v>
      </c>
    </row>
    <row r="68" spans="1:12">
      <c r="A68" s="247">
        <v>65</v>
      </c>
      <c r="B68" s="217">
        <v>8</v>
      </c>
      <c r="C68" s="218" t="s">
        <v>53</v>
      </c>
      <c r="D68" s="219" t="s">
        <v>211</v>
      </c>
      <c r="E68" s="218" t="s">
        <v>343</v>
      </c>
      <c r="F68" s="220" t="s">
        <v>1184</v>
      </c>
      <c r="G68" s="221">
        <v>60</v>
      </c>
      <c r="H68" s="222" t="s">
        <v>1190</v>
      </c>
      <c r="I68" s="223">
        <v>41934</v>
      </c>
      <c r="J68" s="224">
        <v>60</v>
      </c>
      <c r="K68" s="234">
        <v>17</v>
      </c>
      <c r="L68" s="234">
        <v>17</v>
      </c>
    </row>
    <row r="69" spans="1:12" ht="20.7" customHeight="1">
      <c r="A69" s="260">
        <v>66</v>
      </c>
      <c r="B69" s="261">
        <v>9</v>
      </c>
      <c r="C69" s="262" t="s">
        <v>88</v>
      </c>
      <c r="D69" s="263" t="s">
        <v>180</v>
      </c>
      <c r="E69" s="262" t="s">
        <v>308</v>
      </c>
      <c r="F69" s="264" t="s">
        <v>1184</v>
      </c>
      <c r="G69" s="265">
        <v>90</v>
      </c>
      <c r="H69" s="266" t="s">
        <v>1189</v>
      </c>
      <c r="I69" s="267">
        <v>81383</v>
      </c>
      <c r="J69" s="268">
        <v>90</v>
      </c>
      <c r="K69" s="269">
        <v>14</v>
      </c>
      <c r="L69" s="269">
        <v>17</v>
      </c>
    </row>
    <row r="70" spans="1:12" ht="20.7" customHeight="1">
      <c r="A70" s="260">
        <v>67</v>
      </c>
      <c r="B70" s="261">
        <v>9</v>
      </c>
      <c r="C70" s="262" t="s">
        <v>55</v>
      </c>
      <c r="D70" s="263" t="s">
        <v>173</v>
      </c>
      <c r="E70" s="262" t="s">
        <v>300</v>
      </c>
      <c r="F70" s="264" t="s">
        <v>1184</v>
      </c>
      <c r="G70" s="265">
        <v>116</v>
      </c>
      <c r="H70" s="266" t="s">
        <v>1191</v>
      </c>
      <c r="I70" s="267">
        <v>53566</v>
      </c>
      <c r="J70" s="268">
        <v>116</v>
      </c>
      <c r="K70" s="269">
        <v>14</v>
      </c>
      <c r="L70" s="269">
        <v>17</v>
      </c>
    </row>
    <row r="71" spans="1:12" ht="20.7" customHeight="1">
      <c r="A71" s="260">
        <v>68</v>
      </c>
      <c r="B71" s="261">
        <v>9</v>
      </c>
      <c r="C71" s="262" t="s">
        <v>49</v>
      </c>
      <c r="D71" s="263" t="s">
        <v>225</v>
      </c>
      <c r="E71" s="262" t="s">
        <v>359</v>
      </c>
      <c r="F71" s="264" t="s">
        <v>1184</v>
      </c>
      <c r="G71" s="265">
        <v>108</v>
      </c>
      <c r="H71" s="266" t="s">
        <v>1191</v>
      </c>
      <c r="I71" s="267">
        <v>38443</v>
      </c>
      <c r="J71" s="268">
        <v>108</v>
      </c>
      <c r="K71" s="269">
        <v>17</v>
      </c>
      <c r="L71" s="269">
        <v>17</v>
      </c>
    </row>
    <row r="72" spans="1:12" ht="20.7" customHeight="1">
      <c r="A72" s="260">
        <v>69</v>
      </c>
      <c r="B72" s="261">
        <v>9</v>
      </c>
      <c r="C72" s="262" t="s">
        <v>49</v>
      </c>
      <c r="D72" s="263" t="s">
        <v>230</v>
      </c>
      <c r="E72" s="262" t="s">
        <v>365</v>
      </c>
      <c r="F72" s="264" t="s">
        <v>1184</v>
      </c>
      <c r="G72" s="265">
        <v>105</v>
      </c>
      <c r="H72" s="266" t="s">
        <v>1189</v>
      </c>
      <c r="I72" s="267">
        <v>52908</v>
      </c>
      <c r="J72" s="268">
        <v>105</v>
      </c>
      <c r="K72" s="269">
        <v>17</v>
      </c>
      <c r="L72" s="269">
        <v>17</v>
      </c>
    </row>
    <row r="73" spans="1:12" ht="20.7" customHeight="1">
      <c r="A73" s="260">
        <v>70</v>
      </c>
      <c r="B73" s="261">
        <v>9</v>
      </c>
      <c r="C73" s="262" t="s">
        <v>51</v>
      </c>
      <c r="D73" s="263" t="s">
        <v>243</v>
      </c>
      <c r="E73" s="262" t="s">
        <v>380</v>
      </c>
      <c r="F73" s="264" t="s">
        <v>1184</v>
      </c>
      <c r="G73" s="265">
        <v>90</v>
      </c>
      <c r="H73" s="266" t="s">
        <v>1189</v>
      </c>
      <c r="I73" s="267">
        <v>53438</v>
      </c>
      <c r="J73" s="268">
        <v>90</v>
      </c>
      <c r="K73" s="269">
        <v>17</v>
      </c>
      <c r="L73" s="269">
        <v>17</v>
      </c>
    </row>
    <row r="74" spans="1:12" ht="24.6" customHeight="1">
      <c r="A74" s="247">
        <v>71</v>
      </c>
      <c r="B74" s="217">
        <v>10</v>
      </c>
      <c r="C74" s="218" t="s">
        <v>45</v>
      </c>
      <c r="D74" s="219" t="s">
        <v>188</v>
      </c>
      <c r="E74" s="218" t="s">
        <v>317</v>
      </c>
      <c r="F74" s="220" t="s">
        <v>1184</v>
      </c>
      <c r="G74" s="221">
        <v>120</v>
      </c>
      <c r="H74" s="222" t="s">
        <v>1191</v>
      </c>
      <c r="I74" s="223">
        <v>90942</v>
      </c>
      <c r="J74" s="224">
        <v>120</v>
      </c>
      <c r="K74" s="234">
        <v>17</v>
      </c>
      <c r="L74" s="234">
        <v>17</v>
      </c>
    </row>
    <row r="75" spans="1:12" ht="20.7" customHeight="1">
      <c r="A75" s="247">
        <v>72</v>
      </c>
      <c r="B75" s="217">
        <v>10</v>
      </c>
      <c r="C75" s="218" t="s">
        <v>45</v>
      </c>
      <c r="D75" s="219" t="s">
        <v>193</v>
      </c>
      <c r="E75" s="218" t="s">
        <v>322</v>
      </c>
      <c r="F75" s="220" t="s">
        <v>1184</v>
      </c>
      <c r="G75" s="221">
        <v>126</v>
      </c>
      <c r="H75" s="222" t="s">
        <v>1191</v>
      </c>
      <c r="I75" s="223">
        <v>86089</v>
      </c>
      <c r="J75" s="224">
        <v>126</v>
      </c>
      <c r="K75" s="234">
        <v>17</v>
      </c>
      <c r="L75" s="234">
        <v>17</v>
      </c>
    </row>
    <row r="76" spans="1:12">
      <c r="A76" s="247">
        <v>73</v>
      </c>
      <c r="B76" s="217">
        <v>10</v>
      </c>
      <c r="C76" s="218" t="s">
        <v>45</v>
      </c>
      <c r="D76" s="219" t="s">
        <v>195</v>
      </c>
      <c r="E76" s="218" t="s">
        <v>324</v>
      </c>
      <c r="F76" s="220" t="s">
        <v>1184</v>
      </c>
      <c r="G76" s="221">
        <v>114</v>
      </c>
      <c r="H76" s="222" t="s">
        <v>1191</v>
      </c>
      <c r="I76" s="223">
        <v>88241</v>
      </c>
      <c r="J76" s="224">
        <v>114</v>
      </c>
      <c r="K76" s="234">
        <v>17</v>
      </c>
      <c r="L76" s="234">
        <v>17</v>
      </c>
    </row>
    <row r="77" spans="1:12">
      <c r="A77" s="247">
        <v>74</v>
      </c>
      <c r="B77" s="217">
        <v>10</v>
      </c>
      <c r="C77" s="218" t="s">
        <v>53</v>
      </c>
      <c r="D77" s="219" t="s">
        <v>207</v>
      </c>
      <c r="E77" s="218" t="s">
        <v>339</v>
      </c>
      <c r="F77" s="220" t="s">
        <v>1184</v>
      </c>
      <c r="G77" s="221">
        <v>113</v>
      </c>
      <c r="H77" s="222" t="s">
        <v>1191</v>
      </c>
      <c r="I77" s="223">
        <v>85793</v>
      </c>
      <c r="J77" s="224">
        <v>113</v>
      </c>
      <c r="K77" s="234">
        <v>17</v>
      </c>
      <c r="L77" s="234">
        <v>17</v>
      </c>
    </row>
    <row r="78" spans="1:12">
      <c r="A78" s="247">
        <v>75</v>
      </c>
      <c r="B78" s="217">
        <v>10</v>
      </c>
      <c r="C78" s="218" t="s">
        <v>47</v>
      </c>
      <c r="D78" s="219" t="s">
        <v>215</v>
      </c>
      <c r="E78" s="218" t="s">
        <v>347</v>
      </c>
      <c r="F78" s="220" t="s">
        <v>1184</v>
      </c>
      <c r="G78" s="221">
        <v>113</v>
      </c>
      <c r="H78" s="222" t="s">
        <v>1191</v>
      </c>
      <c r="I78" s="223">
        <v>59176</v>
      </c>
      <c r="J78" s="224">
        <v>113</v>
      </c>
      <c r="K78" s="234">
        <v>17</v>
      </c>
      <c r="L78" s="234">
        <v>17</v>
      </c>
    </row>
    <row r="79" spans="1:12">
      <c r="A79" s="247">
        <v>76</v>
      </c>
      <c r="B79" s="217">
        <v>10</v>
      </c>
      <c r="C79" s="218" t="s">
        <v>45</v>
      </c>
      <c r="D79" s="219" t="s">
        <v>200</v>
      </c>
      <c r="E79" s="218" t="s">
        <v>329</v>
      </c>
      <c r="F79" s="220" t="s">
        <v>1184</v>
      </c>
      <c r="G79" s="221">
        <v>139</v>
      </c>
      <c r="H79" s="222" t="s">
        <v>1191</v>
      </c>
      <c r="I79" s="223">
        <v>97831</v>
      </c>
      <c r="J79" s="224">
        <v>139</v>
      </c>
      <c r="K79" s="234">
        <v>17</v>
      </c>
      <c r="L79" s="234">
        <v>17</v>
      </c>
    </row>
    <row r="80" spans="1:12">
      <c r="A80" s="247">
        <v>77</v>
      </c>
      <c r="B80" s="217">
        <v>10</v>
      </c>
      <c r="C80" s="218" t="s">
        <v>51</v>
      </c>
      <c r="D80" s="219" t="s">
        <v>246</v>
      </c>
      <c r="E80" s="218" t="s">
        <v>383</v>
      </c>
      <c r="F80" s="220" t="s">
        <v>1184</v>
      </c>
      <c r="G80" s="221">
        <v>126</v>
      </c>
      <c r="H80" s="222" t="s">
        <v>1191</v>
      </c>
      <c r="I80" s="223">
        <v>60381</v>
      </c>
      <c r="J80" s="224">
        <v>126</v>
      </c>
      <c r="K80" s="234">
        <v>17</v>
      </c>
      <c r="L80" s="234">
        <v>17</v>
      </c>
    </row>
    <row r="81" spans="1:12">
      <c r="A81" s="260">
        <v>78</v>
      </c>
      <c r="B81" s="261">
        <v>11</v>
      </c>
      <c r="C81" s="262" t="s">
        <v>45</v>
      </c>
      <c r="D81" s="263" t="s">
        <v>186</v>
      </c>
      <c r="E81" s="262" t="s">
        <v>314</v>
      </c>
      <c r="F81" s="264" t="s">
        <v>1192</v>
      </c>
      <c r="G81" s="265">
        <v>288</v>
      </c>
      <c r="H81" s="266" t="s">
        <v>1193</v>
      </c>
      <c r="I81" s="267">
        <v>83829</v>
      </c>
      <c r="J81" s="268">
        <v>288</v>
      </c>
      <c r="K81" s="269">
        <v>17</v>
      </c>
      <c r="L81" s="269">
        <v>17</v>
      </c>
    </row>
    <row r="82" spans="1:12">
      <c r="A82" s="260">
        <v>79</v>
      </c>
      <c r="B82" s="261">
        <v>11</v>
      </c>
      <c r="C82" s="262" t="s">
        <v>55</v>
      </c>
      <c r="D82" s="263" t="s">
        <v>170</v>
      </c>
      <c r="E82" s="262" t="s">
        <v>297</v>
      </c>
      <c r="F82" s="264" t="s">
        <v>1192</v>
      </c>
      <c r="G82" s="265">
        <v>240</v>
      </c>
      <c r="H82" s="266" t="s">
        <v>1194</v>
      </c>
      <c r="I82" s="267">
        <v>76101</v>
      </c>
      <c r="J82" s="268">
        <v>240</v>
      </c>
      <c r="K82" s="269">
        <v>14</v>
      </c>
      <c r="L82" s="269">
        <v>17</v>
      </c>
    </row>
    <row r="83" spans="1:12">
      <c r="A83" s="260">
        <v>80</v>
      </c>
      <c r="B83" s="261">
        <v>11</v>
      </c>
      <c r="C83" s="262" t="s">
        <v>49</v>
      </c>
      <c r="D83" s="263" t="s">
        <v>227</v>
      </c>
      <c r="E83" s="262" t="s">
        <v>362</v>
      </c>
      <c r="F83" s="264" t="s">
        <v>1192</v>
      </c>
      <c r="G83" s="265">
        <v>246</v>
      </c>
      <c r="H83" s="266" t="s">
        <v>1193</v>
      </c>
      <c r="I83" s="267">
        <v>91963</v>
      </c>
      <c r="J83" s="268">
        <v>246</v>
      </c>
      <c r="K83" s="269">
        <v>17</v>
      </c>
      <c r="L83" s="269">
        <v>17</v>
      </c>
    </row>
    <row r="84" spans="1:12">
      <c r="A84" s="260">
        <v>81</v>
      </c>
      <c r="B84" s="261">
        <v>11</v>
      </c>
      <c r="C84" s="262" t="s">
        <v>47</v>
      </c>
      <c r="D84" s="263" t="s">
        <v>218</v>
      </c>
      <c r="E84" s="262" t="s">
        <v>350</v>
      </c>
      <c r="F84" s="264" t="s">
        <v>1192</v>
      </c>
      <c r="G84" s="265">
        <v>266</v>
      </c>
      <c r="H84" s="266" t="s">
        <v>1193</v>
      </c>
      <c r="I84" s="267">
        <v>62978</v>
      </c>
      <c r="J84" s="268">
        <v>266</v>
      </c>
      <c r="K84" s="269">
        <v>14</v>
      </c>
      <c r="L84" s="269">
        <v>17</v>
      </c>
    </row>
    <row r="85" spans="1:12">
      <c r="A85" s="260">
        <v>82</v>
      </c>
      <c r="B85" s="261">
        <v>11</v>
      </c>
      <c r="C85" s="262" t="s">
        <v>49</v>
      </c>
      <c r="D85" s="263" t="s">
        <v>235</v>
      </c>
      <c r="E85" s="262" t="s">
        <v>371</v>
      </c>
      <c r="F85" s="264" t="s">
        <v>1192</v>
      </c>
      <c r="G85" s="265">
        <v>301</v>
      </c>
      <c r="H85" s="266" t="s">
        <v>1194</v>
      </c>
      <c r="I85" s="267">
        <v>113238</v>
      </c>
      <c r="J85" s="268">
        <v>301</v>
      </c>
      <c r="K85" s="269">
        <v>17</v>
      </c>
      <c r="L85" s="269">
        <v>17</v>
      </c>
    </row>
    <row r="86" spans="1:12">
      <c r="A86" s="247">
        <v>83</v>
      </c>
      <c r="B86" s="217">
        <v>12</v>
      </c>
      <c r="C86" s="218" t="s">
        <v>88</v>
      </c>
      <c r="D86" s="219" t="s">
        <v>177</v>
      </c>
      <c r="E86" s="218" t="s">
        <v>305</v>
      </c>
      <c r="F86" s="220" t="s">
        <v>1192</v>
      </c>
      <c r="G86" s="226">
        <v>379</v>
      </c>
      <c r="H86" s="227" t="s">
        <v>1194</v>
      </c>
      <c r="I86" s="228">
        <v>101105</v>
      </c>
      <c r="J86" s="229">
        <v>379</v>
      </c>
      <c r="K86" s="234">
        <v>14</v>
      </c>
      <c r="L86" s="234">
        <v>14</v>
      </c>
    </row>
    <row r="87" spans="1:12">
      <c r="A87" s="247">
        <v>84</v>
      </c>
      <c r="B87" s="217">
        <v>12</v>
      </c>
      <c r="C87" s="218" t="s">
        <v>53</v>
      </c>
      <c r="D87" s="219" t="s">
        <v>201</v>
      </c>
      <c r="E87" s="218" t="s">
        <v>332</v>
      </c>
      <c r="F87" s="220" t="s">
        <v>1192</v>
      </c>
      <c r="G87" s="221">
        <v>502</v>
      </c>
      <c r="H87" s="222" t="s">
        <v>1195</v>
      </c>
      <c r="I87" s="223">
        <v>92386</v>
      </c>
      <c r="J87" s="224">
        <v>502</v>
      </c>
      <c r="K87" s="234">
        <v>14</v>
      </c>
      <c r="L87" s="234">
        <v>14</v>
      </c>
    </row>
    <row r="88" spans="1:12">
      <c r="A88" s="247">
        <v>85</v>
      </c>
      <c r="B88" s="217">
        <v>12</v>
      </c>
      <c r="C88" s="218" t="s">
        <v>47</v>
      </c>
      <c r="D88" s="219" t="s">
        <v>214</v>
      </c>
      <c r="E88" s="218" t="s">
        <v>346</v>
      </c>
      <c r="F88" s="220" t="s">
        <v>1192</v>
      </c>
      <c r="G88" s="221">
        <v>420</v>
      </c>
      <c r="H88" s="222" t="s">
        <v>1195</v>
      </c>
      <c r="I88" s="223">
        <v>112292</v>
      </c>
      <c r="J88" s="224">
        <v>420</v>
      </c>
      <c r="K88" s="234">
        <v>14</v>
      </c>
      <c r="L88" s="234">
        <v>14</v>
      </c>
    </row>
    <row r="89" spans="1:12">
      <c r="A89" s="247">
        <v>86</v>
      </c>
      <c r="B89" s="217">
        <v>12</v>
      </c>
      <c r="C89" s="218" t="s">
        <v>51</v>
      </c>
      <c r="D89" s="219" t="s">
        <v>237</v>
      </c>
      <c r="E89" s="218" t="s">
        <v>373</v>
      </c>
      <c r="F89" s="220" t="s">
        <v>1192</v>
      </c>
      <c r="G89" s="221">
        <v>369</v>
      </c>
      <c r="H89" s="222" t="s">
        <v>1194</v>
      </c>
      <c r="I89" s="223">
        <v>106378</v>
      </c>
      <c r="J89" s="224">
        <v>369</v>
      </c>
      <c r="K89" s="234">
        <v>14</v>
      </c>
      <c r="L89" s="234">
        <v>14</v>
      </c>
    </row>
    <row r="90" spans="1:12">
      <c r="A90" s="260">
        <v>87</v>
      </c>
      <c r="B90" s="261">
        <v>13</v>
      </c>
      <c r="C90" s="262" t="s">
        <v>45</v>
      </c>
      <c r="D90" s="263" t="s">
        <v>183</v>
      </c>
      <c r="E90" s="262" t="s">
        <v>311</v>
      </c>
      <c r="F90" s="264" t="s">
        <v>1196</v>
      </c>
      <c r="G90" s="265">
        <v>1154</v>
      </c>
      <c r="H90" s="266" t="s">
        <v>1198</v>
      </c>
      <c r="I90" s="267">
        <v>258303</v>
      </c>
      <c r="J90" s="268">
        <v>1154</v>
      </c>
      <c r="K90" s="269">
        <v>14</v>
      </c>
      <c r="L90" s="269">
        <v>14</v>
      </c>
    </row>
    <row r="91" spans="1:12">
      <c r="A91" s="260">
        <v>88</v>
      </c>
      <c r="B91" s="261">
        <v>13</v>
      </c>
      <c r="C91" s="262" t="s">
        <v>49</v>
      </c>
      <c r="D91" s="263" t="s">
        <v>221</v>
      </c>
      <c r="E91" s="262" t="s">
        <v>355</v>
      </c>
      <c r="F91" s="264" t="s">
        <v>1196</v>
      </c>
      <c r="G91" s="265">
        <v>909</v>
      </c>
      <c r="H91" s="266" t="s">
        <v>1197</v>
      </c>
      <c r="I91" s="267">
        <v>142594</v>
      </c>
      <c r="J91" s="268">
        <v>909</v>
      </c>
      <c r="K91" s="269">
        <v>14</v>
      </c>
      <c r="L91" s="269">
        <v>14</v>
      </c>
    </row>
  </sheetData>
  <sortState ref="A4:L91">
    <sortCondition ref="A4:A91" customList="1,2,3,4,5,6,7,8,9,10,11,12,13,14,15,16,17,18,19,20,21,22,23,24,25,26,27,28,29,30,31"/>
  </sortState>
  <mergeCells count="13">
    <mergeCell ref="L2:L3"/>
    <mergeCell ref="A2:A3"/>
    <mergeCell ref="K2:K3"/>
    <mergeCell ref="B1:J1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honeticPr fontId="56" type="noConversion"/>
  <pageMargins left="0.62992125984251968" right="0.23622047244094491" top="0.74803149606299213" bottom="0.74803149606299213" header="0.31496062992125984" footer="0.31496062992125984"/>
  <pageSetup paperSize="9" scale="80" orientation="portrait" r:id="rId1"/>
  <headerFooter>
    <oddFooter>หน้าที่ &amp;P จาก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AB27"/>
  <sheetViews>
    <sheetView workbookViewId="0">
      <selection activeCell="B32" sqref="B32"/>
    </sheetView>
  </sheetViews>
  <sheetFormatPr defaultRowHeight="15.6"/>
  <cols>
    <col min="1" max="1" width="7.44140625" style="1" customWidth="1"/>
    <col min="2" max="2" width="25.5546875" style="2" customWidth="1"/>
    <col min="3" max="4" width="74.6640625" style="2" customWidth="1"/>
    <col min="5" max="28" width="8.6640625" style="2"/>
  </cols>
  <sheetData>
    <row r="1" spans="1:28" ht="20.399999999999999">
      <c r="A1" s="363" t="s">
        <v>249</v>
      </c>
      <c r="B1" s="363"/>
      <c r="C1" s="363"/>
      <c r="D1" s="363"/>
    </row>
    <row r="2" spans="1:28">
      <c r="A2" s="3" t="s">
        <v>1</v>
      </c>
      <c r="B2" s="3" t="s">
        <v>250</v>
      </c>
      <c r="C2" s="3" t="s">
        <v>135</v>
      </c>
      <c r="D2" s="3" t="s">
        <v>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>
      <c r="A3" s="5">
        <v>1</v>
      </c>
      <c r="B3" s="6" t="s">
        <v>137</v>
      </c>
      <c r="C3" s="6" t="s">
        <v>251</v>
      </c>
      <c r="D3" s="6" t="s">
        <v>252</v>
      </c>
    </row>
    <row r="4" spans="1:28">
      <c r="A4" s="5">
        <v>2</v>
      </c>
      <c r="B4" s="6" t="s">
        <v>253</v>
      </c>
      <c r="C4" s="6" t="s">
        <v>254</v>
      </c>
      <c r="D4" s="6" t="s">
        <v>255</v>
      </c>
    </row>
    <row r="5" spans="1:28">
      <c r="A5" s="5">
        <v>3</v>
      </c>
      <c r="B5" s="6" t="s">
        <v>139</v>
      </c>
      <c r="C5" s="6" t="s">
        <v>256</v>
      </c>
      <c r="D5" s="6" t="s">
        <v>257</v>
      </c>
    </row>
    <row r="6" spans="1:28">
      <c r="A6" s="5">
        <v>4</v>
      </c>
      <c r="B6" s="6" t="s">
        <v>140</v>
      </c>
      <c r="C6" s="6" t="s">
        <v>258</v>
      </c>
      <c r="D6" s="6" t="s">
        <v>259</v>
      </c>
    </row>
    <row r="7" spans="1:28">
      <c r="A7" s="5">
        <v>5</v>
      </c>
      <c r="B7" s="6" t="s">
        <v>141</v>
      </c>
      <c r="C7" s="6" t="s">
        <v>260</v>
      </c>
      <c r="D7" s="6" t="s">
        <v>261</v>
      </c>
    </row>
    <row r="8" spans="1:28">
      <c r="A8" s="5">
        <v>6</v>
      </c>
      <c r="B8" s="6" t="s">
        <v>142</v>
      </c>
      <c r="C8" s="6" t="s">
        <v>262</v>
      </c>
      <c r="D8" s="6" t="s">
        <v>263</v>
      </c>
    </row>
    <row r="9" spans="1:28">
      <c r="A9" s="5">
        <v>7</v>
      </c>
      <c r="B9" s="6" t="s">
        <v>143</v>
      </c>
      <c r="C9" s="6" t="s">
        <v>264</v>
      </c>
      <c r="D9" s="6" t="s">
        <v>265</v>
      </c>
    </row>
    <row r="11" spans="1:28" ht="20.399999999999999">
      <c r="A11" s="363" t="s">
        <v>0</v>
      </c>
      <c r="B11" s="363"/>
      <c r="C11" s="363"/>
      <c r="D11" s="363"/>
    </row>
    <row r="12" spans="1:28">
      <c r="A12" s="3" t="s">
        <v>1</v>
      </c>
      <c r="B12" s="3" t="s">
        <v>2</v>
      </c>
      <c r="C12" s="3" t="s">
        <v>3</v>
      </c>
      <c r="D12" s="3" t="s">
        <v>4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>
      <c r="A13" s="5">
        <v>1</v>
      </c>
      <c r="B13" s="6" t="s">
        <v>5</v>
      </c>
      <c r="C13" s="6" t="s">
        <v>6</v>
      </c>
      <c r="D13" s="6" t="s">
        <v>7</v>
      </c>
    </row>
    <row r="14" spans="1:28">
      <c r="A14" s="5">
        <v>2</v>
      </c>
      <c r="B14" s="6" t="s">
        <v>8</v>
      </c>
      <c r="C14" s="6" t="s">
        <v>9</v>
      </c>
      <c r="D14" s="6" t="s">
        <v>10</v>
      </c>
    </row>
    <row r="15" spans="1:28">
      <c r="A15" s="5">
        <v>3</v>
      </c>
      <c r="B15" s="6" t="s">
        <v>11</v>
      </c>
      <c r="C15" s="6" t="s">
        <v>12</v>
      </c>
      <c r="D15" s="6" t="s">
        <v>13</v>
      </c>
    </row>
    <row r="16" spans="1:28">
      <c r="A16" s="5">
        <v>4</v>
      </c>
      <c r="B16" s="6" t="s">
        <v>14</v>
      </c>
      <c r="C16" s="6" t="s">
        <v>15</v>
      </c>
      <c r="D16" s="6" t="s">
        <v>16</v>
      </c>
    </row>
    <row r="17" spans="1:4">
      <c r="A17" s="5">
        <v>5</v>
      </c>
      <c r="B17" s="6" t="s">
        <v>17</v>
      </c>
      <c r="C17" s="6" t="s">
        <v>18</v>
      </c>
      <c r="D17" s="6" t="s">
        <v>19</v>
      </c>
    </row>
    <row r="18" spans="1:4">
      <c r="A18" s="5">
        <v>6</v>
      </c>
      <c r="B18" s="6" t="s">
        <v>20</v>
      </c>
      <c r="C18" s="6" t="s">
        <v>21</v>
      </c>
      <c r="D18" s="6" t="s">
        <v>22</v>
      </c>
    </row>
    <row r="19" spans="1:4">
      <c r="A19" s="5">
        <v>7</v>
      </c>
      <c r="B19" s="6" t="s">
        <v>23</v>
      </c>
      <c r="C19" s="6" t="s">
        <v>24</v>
      </c>
      <c r="D19" s="6" t="s">
        <v>25</v>
      </c>
    </row>
    <row r="20" spans="1:4">
      <c r="A20" s="5">
        <v>8</v>
      </c>
      <c r="B20" s="6" t="s">
        <v>26</v>
      </c>
      <c r="C20" s="6" t="s">
        <v>27</v>
      </c>
      <c r="D20" s="6" t="s">
        <v>28</v>
      </c>
    </row>
    <row r="21" spans="1:4">
      <c r="A21" s="5">
        <v>9</v>
      </c>
      <c r="B21" s="6" t="s">
        <v>29</v>
      </c>
      <c r="C21" s="6" t="s">
        <v>30</v>
      </c>
      <c r="D21" s="6" t="s">
        <v>31</v>
      </c>
    </row>
    <row r="22" spans="1:4">
      <c r="A22" s="5">
        <v>10</v>
      </c>
      <c r="B22" s="6" t="s">
        <v>32</v>
      </c>
      <c r="C22" s="6" t="s">
        <v>33</v>
      </c>
      <c r="D22" s="6" t="s">
        <v>34</v>
      </c>
    </row>
    <row r="23" spans="1:4">
      <c r="A23" s="5">
        <v>11</v>
      </c>
      <c r="B23" s="6" t="s">
        <v>35</v>
      </c>
      <c r="C23" s="6" t="s">
        <v>36</v>
      </c>
      <c r="D23" s="6" t="s">
        <v>37</v>
      </c>
    </row>
    <row r="24" spans="1:4">
      <c r="A24" s="5">
        <v>12</v>
      </c>
      <c r="B24" s="6" t="s">
        <v>38</v>
      </c>
      <c r="C24" s="6" t="s">
        <v>39</v>
      </c>
      <c r="D24" s="6" t="s">
        <v>40</v>
      </c>
    </row>
    <row r="26" spans="1:4">
      <c r="A26" s="7" t="s">
        <v>41</v>
      </c>
    </row>
    <row r="27" spans="1:4">
      <c r="A27" s="40" t="s">
        <v>267</v>
      </c>
      <c r="B27" s="2" t="s">
        <v>266</v>
      </c>
    </row>
  </sheetData>
  <mergeCells count="2">
    <mergeCell ref="A1:D1"/>
    <mergeCell ref="A11:D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95"/>
  <sheetViews>
    <sheetView view="pageBreakPreview" topLeftCell="C1" zoomScale="80" zoomScaleNormal="70" zoomScaleSheetLayoutView="80" workbookViewId="0">
      <selection activeCell="J8" sqref="J8"/>
    </sheetView>
  </sheetViews>
  <sheetFormatPr defaultRowHeight="24.6"/>
  <cols>
    <col min="1" max="1" width="9" style="225"/>
    <col min="2" max="3" width="12.21875" style="225" customWidth="1"/>
    <col min="4" max="5" width="9" style="216"/>
    <col min="6" max="6" width="15.77734375" style="216" customWidth="1"/>
    <col min="7" max="7" width="12.44140625" style="328" customWidth="1"/>
    <col min="8" max="8" width="14.5546875" style="173" customWidth="1"/>
    <col min="9" max="9" width="12.109375" style="173" customWidth="1"/>
    <col min="10" max="10" width="16.21875" style="173" customWidth="1"/>
    <col min="11" max="11" width="22" style="173" customWidth="1"/>
    <col min="12" max="12" width="17.5546875" style="173" customWidth="1"/>
    <col min="13" max="13" width="15.109375" style="62" customWidth="1"/>
  </cols>
  <sheetData>
    <row r="1" spans="1:13" ht="64.8" customHeight="1">
      <c r="A1" s="368" t="s">
        <v>1347</v>
      </c>
      <c r="B1" s="368"/>
      <c r="C1" s="368"/>
      <c r="D1" s="368"/>
      <c r="E1" s="368"/>
      <c r="F1" s="368"/>
      <c r="G1" s="325" t="s">
        <v>1341</v>
      </c>
      <c r="H1" s="356" t="s">
        <v>1346</v>
      </c>
      <c r="I1" s="302" t="s">
        <v>1341</v>
      </c>
      <c r="J1" s="302" t="s">
        <v>1341</v>
      </c>
      <c r="K1" s="308" t="s">
        <v>1348</v>
      </c>
      <c r="L1" s="173" t="s">
        <v>1341</v>
      </c>
      <c r="M1" s="323" t="s">
        <v>1351</v>
      </c>
    </row>
    <row r="2" spans="1:13" s="211" customFormat="1" ht="25.2" customHeight="1">
      <c r="A2" s="378" t="s">
        <v>1345</v>
      </c>
      <c r="B2" s="378" t="s">
        <v>1344</v>
      </c>
      <c r="C2" s="371" t="s">
        <v>281</v>
      </c>
      <c r="D2" s="371" t="s">
        <v>42</v>
      </c>
      <c r="E2" s="371" t="s">
        <v>164</v>
      </c>
      <c r="F2" s="371" t="s">
        <v>43</v>
      </c>
      <c r="G2" s="370" t="s">
        <v>279</v>
      </c>
      <c r="H2" s="370"/>
      <c r="I2" s="370"/>
      <c r="J2" s="370"/>
      <c r="K2" s="370"/>
      <c r="L2" s="257" t="s">
        <v>278</v>
      </c>
      <c r="M2" s="256" t="s">
        <v>277</v>
      </c>
    </row>
    <row r="3" spans="1:13" s="211" customFormat="1" ht="39" customHeight="1">
      <c r="A3" s="379"/>
      <c r="B3" s="379"/>
      <c r="C3" s="372"/>
      <c r="D3" s="372"/>
      <c r="E3" s="372"/>
      <c r="F3" s="372"/>
      <c r="G3" s="374" t="s">
        <v>280</v>
      </c>
      <c r="H3" s="364" t="s">
        <v>270</v>
      </c>
      <c r="I3" s="376" t="s">
        <v>276</v>
      </c>
      <c r="J3" s="364" t="s">
        <v>275</v>
      </c>
      <c r="K3" s="364" t="s">
        <v>274</v>
      </c>
      <c r="L3" s="366" t="s">
        <v>272</v>
      </c>
      <c r="M3" s="255" t="s">
        <v>273</v>
      </c>
    </row>
    <row r="4" spans="1:13" s="211" customFormat="1" ht="39" customHeight="1">
      <c r="A4" s="380"/>
      <c r="B4" s="380"/>
      <c r="C4" s="373"/>
      <c r="D4" s="373"/>
      <c r="E4" s="373"/>
      <c r="F4" s="373"/>
      <c r="G4" s="375"/>
      <c r="H4" s="365"/>
      <c r="I4" s="377"/>
      <c r="J4" s="365"/>
      <c r="K4" s="365"/>
      <c r="L4" s="367"/>
      <c r="M4" s="307" t="s">
        <v>271</v>
      </c>
    </row>
    <row r="5" spans="1:13">
      <c r="A5" s="247">
        <v>72</v>
      </c>
      <c r="B5" s="281">
        <v>1</v>
      </c>
      <c r="C5" s="281">
        <v>1</v>
      </c>
      <c r="D5" s="242" t="s">
        <v>45</v>
      </c>
      <c r="E5" s="282" t="s">
        <v>159</v>
      </c>
      <c r="F5" s="242" t="s">
        <v>46</v>
      </c>
      <c r="G5" s="326">
        <v>5185</v>
      </c>
      <c r="H5" s="303">
        <v>4063</v>
      </c>
      <c r="I5" s="238">
        <v>109</v>
      </c>
      <c r="J5" s="238">
        <v>179</v>
      </c>
      <c r="K5" s="238">
        <f t="shared" ref="K5:K36" si="0">+G5-H5-I5-J5</f>
        <v>834</v>
      </c>
      <c r="L5" s="236">
        <v>30025</v>
      </c>
      <c r="M5" s="235">
        <v>512.35</v>
      </c>
    </row>
    <row r="6" spans="1:13">
      <c r="A6" s="247">
        <v>25</v>
      </c>
      <c r="B6" s="283">
        <v>2</v>
      </c>
      <c r="C6" s="283">
        <v>1</v>
      </c>
      <c r="D6" s="212" t="s">
        <v>53</v>
      </c>
      <c r="E6" s="284" t="s">
        <v>160</v>
      </c>
      <c r="F6" s="212" t="s">
        <v>54</v>
      </c>
      <c r="G6" s="326">
        <v>11706</v>
      </c>
      <c r="H6" s="304">
        <v>8768</v>
      </c>
      <c r="I6" s="237">
        <v>276</v>
      </c>
      <c r="J6" s="237">
        <v>890</v>
      </c>
      <c r="K6" s="238">
        <f t="shared" si="0"/>
        <v>1772</v>
      </c>
      <c r="L6" s="236">
        <v>36336</v>
      </c>
      <c r="M6" s="235">
        <v>1067.77</v>
      </c>
    </row>
    <row r="7" spans="1:13">
      <c r="A7" s="247">
        <v>20</v>
      </c>
      <c r="B7" s="283">
        <v>3</v>
      </c>
      <c r="C7" s="283">
        <v>1</v>
      </c>
      <c r="D7" s="212" t="s">
        <v>55</v>
      </c>
      <c r="E7" s="285" t="s">
        <v>158</v>
      </c>
      <c r="F7" s="212" t="s">
        <v>56</v>
      </c>
      <c r="G7" s="326">
        <v>14045</v>
      </c>
      <c r="H7" s="304">
        <v>11241</v>
      </c>
      <c r="I7" s="237">
        <v>397</v>
      </c>
      <c r="J7" s="237">
        <v>957</v>
      </c>
      <c r="K7" s="238">
        <f t="shared" si="0"/>
        <v>1450</v>
      </c>
      <c r="L7" s="236">
        <v>41900</v>
      </c>
      <c r="M7" s="235">
        <v>957.2</v>
      </c>
    </row>
    <row r="8" spans="1:13">
      <c r="A8" s="247">
        <v>41</v>
      </c>
      <c r="B8" s="283">
        <v>4</v>
      </c>
      <c r="C8" s="283">
        <v>1</v>
      </c>
      <c r="D8" s="212" t="s">
        <v>49</v>
      </c>
      <c r="E8" s="284" t="s">
        <v>162</v>
      </c>
      <c r="F8" s="212" t="s">
        <v>50</v>
      </c>
      <c r="G8" s="326">
        <v>14869</v>
      </c>
      <c r="H8" s="304">
        <v>10820</v>
      </c>
      <c r="I8" s="237">
        <v>571</v>
      </c>
      <c r="J8" s="237">
        <v>912</v>
      </c>
      <c r="K8" s="238">
        <f t="shared" si="0"/>
        <v>2566</v>
      </c>
      <c r="L8" s="236">
        <v>34474</v>
      </c>
      <c r="M8" s="235">
        <v>837.18</v>
      </c>
    </row>
    <row r="9" spans="1:13">
      <c r="A9" s="247">
        <v>88</v>
      </c>
      <c r="B9" s="283">
        <v>5</v>
      </c>
      <c r="C9" s="283">
        <v>1</v>
      </c>
      <c r="D9" s="212" t="s">
        <v>45</v>
      </c>
      <c r="E9" s="284" t="s">
        <v>166</v>
      </c>
      <c r="F9" s="212" t="s">
        <v>131</v>
      </c>
      <c r="G9" s="326">
        <v>25442</v>
      </c>
      <c r="H9" s="304">
        <v>19069</v>
      </c>
      <c r="I9" s="237">
        <v>1657</v>
      </c>
      <c r="J9" s="237">
        <v>850</v>
      </c>
      <c r="K9" s="238">
        <f t="shared" si="0"/>
        <v>3866</v>
      </c>
      <c r="L9" s="236">
        <v>50524</v>
      </c>
      <c r="M9" s="235">
        <v>1421.28</v>
      </c>
    </row>
    <row r="10" spans="1:13">
      <c r="A10" s="247">
        <v>59</v>
      </c>
      <c r="B10" s="283">
        <v>6</v>
      </c>
      <c r="C10" s="283">
        <v>1</v>
      </c>
      <c r="D10" s="212" t="s">
        <v>47</v>
      </c>
      <c r="E10" s="284" t="s">
        <v>161</v>
      </c>
      <c r="F10" s="212" t="s">
        <v>48</v>
      </c>
      <c r="G10" s="326">
        <v>15230</v>
      </c>
      <c r="H10" s="304">
        <v>12022</v>
      </c>
      <c r="I10" s="237">
        <v>214</v>
      </c>
      <c r="J10" s="237">
        <v>936</v>
      </c>
      <c r="K10" s="238">
        <f t="shared" si="0"/>
        <v>2058</v>
      </c>
      <c r="L10" s="236">
        <v>37419</v>
      </c>
      <c r="M10" s="235">
        <v>1029.99</v>
      </c>
    </row>
    <row r="11" spans="1:13">
      <c r="A11" s="247">
        <v>12</v>
      </c>
      <c r="B11" s="283">
        <v>7</v>
      </c>
      <c r="C11" s="283">
        <v>1</v>
      </c>
      <c r="D11" s="212" t="s">
        <v>51</v>
      </c>
      <c r="E11" s="284" t="s">
        <v>163</v>
      </c>
      <c r="F11" s="212" t="s">
        <v>52</v>
      </c>
      <c r="G11" s="326">
        <v>15621</v>
      </c>
      <c r="H11" s="304">
        <v>11638</v>
      </c>
      <c r="I11" s="237">
        <v>184</v>
      </c>
      <c r="J11" s="237">
        <v>324</v>
      </c>
      <c r="K11" s="238">
        <f t="shared" si="0"/>
        <v>3475</v>
      </c>
      <c r="L11" s="236">
        <v>42117</v>
      </c>
      <c r="M11" s="235">
        <v>995.67</v>
      </c>
    </row>
    <row r="12" spans="1:13">
      <c r="A12" s="247">
        <v>83</v>
      </c>
      <c r="B12" s="283">
        <v>8</v>
      </c>
      <c r="C12" s="283">
        <v>2</v>
      </c>
      <c r="D12" s="212" t="s">
        <v>45</v>
      </c>
      <c r="E12" s="284" t="s">
        <v>197</v>
      </c>
      <c r="F12" s="212" t="s">
        <v>63</v>
      </c>
      <c r="G12" s="326">
        <v>27187</v>
      </c>
      <c r="H12" s="304">
        <v>21043</v>
      </c>
      <c r="I12" s="237">
        <v>858</v>
      </c>
      <c r="J12" s="237">
        <v>1217</v>
      </c>
      <c r="K12" s="238">
        <f t="shared" si="0"/>
        <v>4069</v>
      </c>
      <c r="L12" s="236">
        <v>69938</v>
      </c>
      <c r="M12" s="235">
        <v>1640.36</v>
      </c>
    </row>
    <row r="13" spans="1:13">
      <c r="A13" s="247">
        <v>84</v>
      </c>
      <c r="B13" s="283">
        <v>9</v>
      </c>
      <c r="C13" s="283">
        <v>2</v>
      </c>
      <c r="D13" s="212" t="s">
        <v>45</v>
      </c>
      <c r="E13" s="284" t="s">
        <v>198</v>
      </c>
      <c r="F13" s="212" t="s">
        <v>67</v>
      </c>
      <c r="G13" s="326">
        <v>28676</v>
      </c>
      <c r="H13" s="303">
        <v>23638</v>
      </c>
      <c r="I13" s="238">
        <v>719</v>
      </c>
      <c r="J13" s="238">
        <v>932</v>
      </c>
      <c r="K13" s="238">
        <f t="shared" si="0"/>
        <v>3387</v>
      </c>
      <c r="L13" s="236">
        <v>56150</v>
      </c>
      <c r="M13" s="235">
        <v>2345.69</v>
      </c>
    </row>
    <row r="14" spans="1:13">
      <c r="A14" s="247">
        <v>55</v>
      </c>
      <c r="B14" s="283">
        <v>10</v>
      </c>
      <c r="C14" s="283">
        <v>2</v>
      </c>
      <c r="D14" s="212" t="s">
        <v>47</v>
      </c>
      <c r="E14" s="284" t="s">
        <v>216</v>
      </c>
      <c r="F14" s="212" t="s">
        <v>68</v>
      </c>
      <c r="G14" s="326">
        <v>29755</v>
      </c>
      <c r="H14" s="303">
        <v>23304</v>
      </c>
      <c r="I14" s="238">
        <v>1356</v>
      </c>
      <c r="J14" s="238">
        <v>1691</v>
      </c>
      <c r="K14" s="238">
        <f t="shared" si="0"/>
        <v>3404</v>
      </c>
      <c r="L14" s="236">
        <v>69002</v>
      </c>
      <c r="M14" s="235">
        <v>2570.23</v>
      </c>
    </row>
    <row r="15" spans="1:13">
      <c r="A15" s="247">
        <v>47</v>
      </c>
      <c r="B15" s="283">
        <v>11</v>
      </c>
      <c r="C15" s="283">
        <v>2</v>
      </c>
      <c r="D15" s="212" t="s">
        <v>49</v>
      </c>
      <c r="E15" s="284" t="s">
        <v>168</v>
      </c>
      <c r="F15" s="212" t="s">
        <v>61</v>
      </c>
      <c r="G15" s="326">
        <v>24290</v>
      </c>
      <c r="H15" s="303">
        <v>17778</v>
      </c>
      <c r="I15" s="238">
        <v>1645</v>
      </c>
      <c r="J15" s="238">
        <v>1150</v>
      </c>
      <c r="K15" s="238">
        <f t="shared" si="0"/>
        <v>3717</v>
      </c>
      <c r="L15" s="236">
        <v>55581</v>
      </c>
      <c r="M15" s="235">
        <v>1696.27</v>
      </c>
    </row>
    <row r="16" spans="1:13">
      <c r="A16" s="247">
        <v>5</v>
      </c>
      <c r="B16" s="283">
        <v>12</v>
      </c>
      <c r="C16" s="283">
        <v>2</v>
      </c>
      <c r="D16" s="212" t="s">
        <v>51</v>
      </c>
      <c r="E16" s="284" t="s">
        <v>169</v>
      </c>
      <c r="F16" s="212" t="s">
        <v>57</v>
      </c>
      <c r="G16" s="326">
        <v>23716</v>
      </c>
      <c r="H16" s="303">
        <v>17669</v>
      </c>
      <c r="I16" s="238">
        <v>1158</v>
      </c>
      <c r="J16" s="238">
        <v>1082</v>
      </c>
      <c r="K16" s="238">
        <f t="shared" si="0"/>
        <v>3807</v>
      </c>
      <c r="L16" s="236">
        <v>56417</v>
      </c>
      <c r="M16" s="235">
        <v>1280.95</v>
      </c>
    </row>
    <row r="17" spans="1:13">
      <c r="A17" s="247">
        <v>58</v>
      </c>
      <c r="B17" s="283">
        <v>13</v>
      </c>
      <c r="C17" s="283">
        <v>2</v>
      </c>
      <c r="D17" s="212" t="s">
        <v>47</v>
      </c>
      <c r="E17" s="284" t="s">
        <v>167</v>
      </c>
      <c r="F17" s="212" t="s">
        <v>60</v>
      </c>
      <c r="G17" s="326">
        <v>26601</v>
      </c>
      <c r="H17" s="303">
        <v>20272</v>
      </c>
      <c r="I17" s="238">
        <v>1273</v>
      </c>
      <c r="J17" s="238">
        <v>842</v>
      </c>
      <c r="K17" s="238">
        <f t="shared" si="0"/>
        <v>4214</v>
      </c>
      <c r="L17" s="236">
        <v>57828</v>
      </c>
      <c r="M17" s="235">
        <v>2564.7199999999998</v>
      </c>
    </row>
    <row r="18" spans="1:13">
      <c r="A18" s="247">
        <v>87</v>
      </c>
      <c r="B18" s="283">
        <v>14</v>
      </c>
      <c r="C18" s="283">
        <v>2</v>
      </c>
      <c r="D18" s="212" t="s">
        <v>45</v>
      </c>
      <c r="E18" s="284" t="s">
        <v>165</v>
      </c>
      <c r="F18" s="212" t="s">
        <v>59</v>
      </c>
      <c r="G18" s="326">
        <v>22059</v>
      </c>
      <c r="H18" s="303">
        <v>18239</v>
      </c>
      <c r="I18" s="238">
        <v>433</v>
      </c>
      <c r="J18" s="238">
        <v>755</v>
      </c>
      <c r="K18" s="238">
        <f t="shared" si="0"/>
        <v>2632</v>
      </c>
      <c r="L18" s="236">
        <v>59937</v>
      </c>
      <c r="M18" s="235">
        <v>1530.24</v>
      </c>
    </row>
    <row r="19" spans="1:13">
      <c r="A19" s="247">
        <v>60</v>
      </c>
      <c r="B19" s="283">
        <v>15</v>
      </c>
      <c r="C19" s="283">
        <v>2</v>
      </c>
      <c r="D19" s="212" t="s">
        <v>47</v>
      </c>
      <c r="E19" s="284" t="s">
        <v>219</v>
      </c>
      <c r="F19" s="212" t="s">
        <v>66</v>
      </c>
      <c r="G19" s="326">
        <v>50852</v>
      </c>
      <c r="H19" s="303">
        <v>36388</v>
      </c>
      <c r="I19" s="238">
        <v>1245</v>
      </c>
      <c r="J19" s="238">
        <v>1580</v>
      </c>
      <c r="K19" s="238">
        <f t="shared" si="0"/>
        <v>11639</v>
      </c>
      <c r="L19" s="236">
        <v>74766</v>
      </c>
      <c r="M19" s="235">
        <v>2389.86</v>
      </c>
    </row>
    <row r="20" spans="1:13">
      <c r="A20" s="247">
        <v>61</v>
      </c>
      <c r="B20" s="283">
        <v>16</v>
      </c>
      <c r="C20" s="283">
        <v>2</v>
      </c>
      <c r="D20" s="212" t="s">
        <v>47</v>
      </c>
      <c r="E20" s="284" t="s">
        <v>220</v>
      </c>
      <c r="F20" s="212" t="s">
        <v>64</v>
      </c>
      <c r="G20" s="326">
        <v>37916</v>
      </c>
      <c r="H20" s="303">
        <v>28793</v>
      </c>
      <c r="I20" s="238">
        <v>2112</v>
      </c>
      <c r="J20" s="238">
        <v>1600</v>
      </c>
      <c r="K20" s="238">
        <f t="shared" si="0"/>
        <v>5411</v>
      </c>
      <c r="L20" s="236">
        <v>59115</v>
      </c>
      <c r="M20" s="235">
        <v>1999</v>
      </c>
    </row>
    <row r="21" spans="1:13">
      <c r="A21" s="247">
        <v>34</v>
      </c>
      <c r="B21" s="283">
        <v>17</v>
      </c>
      <c r="C21" s="283">
        <v>2</v>
      </c>
      <c r="D21" s="212" t="s">
        <v>53</v>
      </c>
      <c r="E21" s="284" t="s">
        <v>213</v>
      </c>
      <c r="F21" s="212" t="s">
        <v>62</v>
      </c>
      <c r="G21" s="326">
        <v>25000</v>
      </c>
      <c r="H21" s="303">
        <v>19761</v>
      </c>
      <c r="I21" s="238">
        <v>1099</v>
      </c>
      <c r="J21" s="238">
        <v>1291</v>
      </c>
      <c r="K21" s="238">
        <f t="shared" si="0"/>
        <v>2849</v>
      </c>
      <c r="L21" s="236">
        <v>66723</v>
      </c>
      <c r="M21" s="235">
        <v>1755</v>
      </c>
    </row>
    <row r="22" spans="1:13">
      <c r="A22" s="247">
        <v>75</v>
      </c>
      <c r="B22" s="286">
        <v>18</v>
      </c>
      <c r="C22" s="286">
        <v>3</v>
      </c>
      <c r="D22" s="214" t="s">
        <v>45</v>
      </c>
      <c r="E22" s="287">
        <v>11019</v>
      </c>
      <c r="F22" s="214" t="s">
        <v>81</v>
      </c>
      <c r="G22" s="326">
        <v>32172</v>
      </c>
      <c r="H22" s="303">
        <v>24948</v>
      </c>
      <c r="I22" s="238">
        <v>631</v>
      </c>
      <c r="J22" s="238">
        <v>1452</v>
      </c>
      <c r="K22" s="238">
        <f t="shared" si="0"/>
        <v>5141</v>
      </c>
      <c r="L22" s="236">
        <v>64888</v>
      </c>
      <c r="M22" s="235">
        <v>1841.52</v>
      </c>
    </row>
    <row r="23" spans="1:13">
      <c r="A23" s="247">
        <v>76</v>
      </c>
      <c r="B23" s="286">
        <v>19</v>
      </c>
      <c r="C23" s="286">
        <v>3</v>
      </c>
      <c r="D23" s="214" t="s">
        <v>45</v>
      </c>
      <c r="E23" s="285" t="s">
        <v>190</v>
      </c>
      <c r="F23" s="214" t="s">
        <v>76</v>
      </c>
      <c r="G23" s="326">
        <v>39520</v>
      </c>
      <c r="H23" s="303">
        <v>29634</v>
      </c>
      <c r="I23" s="238">
        <v>2943</v>
      </c>
      <c r="J23" s="238">
        <v>1757</v>
      </c>
      <c r="K23" s="238">
        <f t="shared" si="0"/>
        <v>5186</v>
      </c>
      <c r="L23" s="236">
        <v>79624</v>
      </c>
      <c r="M23" s="235">
        <v>1495.06</v>
      </c>
    </row>
    <row r="24" spans="1:13">
      <c r="A24" s="247">
        <v>82</v>
      </c>
      <c r="B24" s="286">
        <v>20</v>
      </c>
      <c r="C24" s="286">
        <v>3</v>
      </c>
      <c r="D24" s="214" t="s">
        <v>45</v>
      </c>
      <c r="E24" s="285" t="s">
        <v>196</v>
      </c>
      <c r="F24" s="214" t="s">
        <v>72</v>
      </c>
      <c r="G24" s="326">
        <v>29222</v>
      </c>
      <c r="H24" s="303">
        <v>22343</v>
      </c>
      <c r="I24" s="238">
        <v>488</v>
      </c>
      <c r="J24" s="238">
        <v>1036</v>
      </c>
      <c r="K24" s="238">
        <f t="shared" si="0"/>
        <v>5355</v>
      </c>
      <c r="L24" s="236">
        <v>91958</v>
      </c>
      <c r="M24" s="235">
        <v>1584.96</v>
      </c>
    </row>
    <row r="25" spans="1:13">
      <c r="A25" s="247">
        <v>85</v>
      </c>
      <c r="B25" s="283">
        <v>21</v>
      </c>
      <c r="C25" s="283">
        <v>3</v>
      </c>
      <c r="D25" s="212" t="s">
        <v>45</v>
      </c>
      <c r="E25" s="284" t="s">
        <v>199</v>
      </c>
      <c r="F25" s="212" t="s">
        <v>70</v>
      </c>
      <c r="G25" s="326">
        <v>24684</v>
      </c>
      <c r="H25" s="303">
        <v>19451</v>
      </c>
      <c r="I25" s="238">
        <v>484</v>
      </c>
      <c r="J25" s="238">
        <v>1493</v>
      </c>
      <c r="K25" s="238">
        <f t="shared" si="0"/>
        <v>3256</v>
      </c>
      <c r="L25" s="236">
        <v>70519</v>
      </c>
      <c r="M25" s="235">
        <v>1845.27</v>
      </c>
    </row>
    <row r="26" spans="1:13">
      <c r="A26" s="247">
        <v>22</v>
      </c>
      <c r="B26" s="283">
        <v>22</v>
      </c>
      <c r="C26" s="283">
        <v>3</v>
      </c>
      <c r="D26" s="212" t="s">
        <v>53</v>
      </c>
      <c r="E26" s="284" t="s">
        <v>202</v>
      </c>
      <c r="F26" s="212" t="s">
        <v>71</v>
      </c>
      <c r="G26" s="326">
        <v>26261</v>
      </c>
      <c r="H26" s="303">
        <v>21566</v>
      </c>
      <c r="I26" s="238">
        <v>1455</v>
      </c>
      <c r="J26" s="238">
        <v>1098</v>
      </c>
      <c r="K26" s="238">
        <f t="shared" si="0"/>
        <v>2142</v>
      </c>
      <c r="L26" s="236">
        <v>71584</v>
      </c>
      <c r="M26" s="235">
        <v>2978.28</v>
      </c>
    </row>
    <row r="27" spans="1:13">
      <c r="A27" s="247">
        <v>26</v>
      </c>
      <c r="B27" s="283">
        <v>23</v>
      </c>
      <c r="C27" s="283">
        <v>3</v>
      </c>
      <c r="D27" s="212" t="s">
        <v>53</v>
      </c>
      <c r="E27" s="284" t="s">
        <v>205</v>
      </c>
      <c r="F27" s="212" t="s">
        <v>65</v>
      </c>
      <c r="G27" s="326">
        <v>22553</v>
      </c>
      <c r="H27" s="303">
        <v>18002</v>
      </c>
      <c r="I27" s="238">
        <v>825</v>
      </c>
      <c r="J27" s="238">
        <v>1369</v>
      </c>
      <c r="K27" s="238">
        <f t="shared" si="0"/>
        <v>2357</v>
      </c>
      <c r="L27" s="236">
        <v>66123</v>
      </c>
      <c r="M27" s="235">
        <v>1984.06</v>
      </c>
    </row>
    <row r="28" spans="1:13">
      <c r="A28" s="247">
        <v>37</v>
      </c>
      <c r="B28" s="283">
        <v>24</v>
      </c>
      <c r="C28" s="283">
        <v>3</v>
      </c>
      <c r="D28" s="212" t="s">
        <v>49</v>
      </c>
      <c r="E28" s="284" t="s">
        <v>223</v>
      </c>
      <c r="F28" s="212" t="s">
        <v>79</v>
      </c>
      <c r="G28" s="326">
        <v>32760</v>
      </c>
      <c r="H28" s="303">
        <v>23937</v>
      </c>
      <c r="I28" s="238">
        <v>2199</v>
      </c>
      <c r="J28" s="238">
        <v>2146</v>
      </c>
      <c r="K28" s="238">
        <f t="shared" si="0"/>
        <v>4478</v>
      </c>
      <c r="L28" s="236">
        <v>70196</v>
      </c>
      <c r="M28" s="235">
        <v>2416.35</v>
      </c>
    </row>
    <row r="29" spans="1:13">
      <c r="A29" s="247">
        <v>46</v>
      </c>
      <c r="B29" s="283">
        <v>25</v>
      </c>
      <c r="C29" s="283">
        <v>3</v>
      </c>
      <c r="D29" s="212" t="s">
        <v>49</v>
      </c>
      <c r="E29" s="284" t="s">
        <v>231</v>
      </c>
      <c r="F29" s="212" t="s">
        <v>78</v>
      </c>
      <c r="G29" s="326">
        <v>34562</v>
      </c>
      <c r="H29" s="303">
        <v>26439</v>
      </c>
      <c r="I29" s="238">
        <v>1274</v>
      </c>
      <c r="J29" s="238">
        <v>1046</v>
      </c>
      <c r="K29" s="238">
        <f t="shared" si="0"/>
        <v>5803</v>
      </c>
      <c r="L29" s="236">
        <v>84154</v>
      </c>
      <c r="M29" s="235">
        <v>2726.49</v>
      </c>
    </row>
    <row r="30" spans="1:13">
      <c r="A30" s="247">
        <v>49</v>
      </c>
      <c r="B30" s="283">
        <v>26</v>
      </c>
      <c r="C30" s="283">
        <v>3</v>
      </c>
      <c r="D30" s="212" t="s">
        <v>49</v>
      </c>
      <c r="E30" s="284" t="s">
        <v>233</v>
      </c>
      <c r="F30" s="212" t="s">
        <v>82</v>
      </c>
      <c r="G30" s="326">
        <v>45186</v>
      </c>
      <c r="H30" s="303">
        <v>32820</v>
      </c>
      <c r="I30" s="238">
        <v>3313</v>
      </c>
      <c r="J30" s="238">
        <v>1998</v>
      </c>
      <c r="K30" s="238">
        <f t="shared" si="0"/>
        <v>7055</v>
      </c>
      <c r="L30" s="236">
        <v>94934</v>
      </c>
      <c r="M30" s="235">
        <v>2702.52</v>
      </c>
    </row>
    <row r="31" spans="1:13">
      <c r="A31" s="247">
        <v>50</v>
      </c>
      <c r="B31" s="283">
        <v>27</v>
      </c>
      <c r="C31" s="283">
        <v>3</v>
      </c>
      <c r="D31" s="212" t="s">
        <v>49</v>
      </c>
      <c r="E31" s="284" t="s">
        <v>234</v>
      </c>
      <c r="F31" s="212" t="s">
        <v>85</v>
      </c>
      <c r="G31" s="326">
        <v>37009</v>
      </c>
      <c r="H31" s="303">
        <v>28073</v>
      </c>
      <c r="I31" s="238">
        <v>1411</v>
      </c>
      <c r="J31" s="238">
        <v>1813</v>
      </c>
      <c r="K31" s="238">
        <f t="shared" si="0"/>
        <v>5712</v>
      </c>
      <c r="L31" s="236">
        <v>81018</v>
      </c>
      <c r="M31" s="235">
        <v>2322.71</v>
      </c>
    </row>
    <row r="32" spans="1:13">
      <c r="A32" s="247">
        <v>2</v>
      </c>
      <c r="B32" s="283">
        <v>28</v>
      </c>
      <c r="C32" s="283">
        <v>3</v>
      </c>
      <c r="D32" s="212" t="s">
        <v>51</v>
      </c>
      <c r="E32" s="284" t="s">
        <v>238</v>
      </c>
      <c r="F32" s="212" t="s">
        <v>69</v>
      </c>
      <c r="G32" s="326">
        <v>54482</v>
      </c>
      <c r="H32" s="303">
        <v>39229</v>
      </c>
      <c r="I32" s="238">
        <v>3867</v>
      </c>
      <c r="J32" s="238">
        <v>2378</v>
      </c>
      <c r="K32" s="238">
        <f t="shared" si="0"/>
        <v>9008</v>
      </c>
      <c r="L32" s="236">
        <v>91623</v>
      </c>
      <c r="M32" s="235">
        <v>1346.63</v>
      </c>
    </row>
    <row r="33" spans="1:13">
      <c r="A33" s="247">
        <v>3</v>
      </c>
      <c r="B33" s="283">
        <v>29</v>
      </c>
      <c r="C33" s="283">
        <v>3</v>
      </c>
      <c r="D33" s="212" t="s">
        <v>51</v>
      </c>
      <c r="E33" s="284" t="s">
        <v>239</v>
      </c>
      <c r="F33" s="212" t="s">
        <v>73</v>
      </c>
      <c r="G33" s="326">
        <v>59559</v>
      </c>
      <c r="H33" s="303">
        <v>44414</v>
      </c>
      <c r="I33" s="238">
        <v>2308</v>
      </c>
      <c r="J33" s="238">
        <v>2561</v>
      </c>
      <c r="K33" s="238">
        <f t="shared" si="0"/>
        <v>10276</v>
      </c>
      <c r="L33" s="236">
        <v>85599</v>
      </c>
      <c r="M33" s="235">
        <v>1653.68</v>
      </c>
    </row>
    <row r="34" spans="1:13">
      <c r="A34" s="247">
        <v>52</v>
      </c>
      <c r="B34" s="283">
        <v>30</v>
      </c>
      <c r="C34" s="283">
        <v>3</v>
      </c>
      <c r="D34" s="212" t="s">
        <v>49</v>
      </c>
      <c r="E34" s="284" t="s">
        <v>236</v>
      </c>
      <c r="F34" s="212" t="s">
        <v>132</v>
      </c>
      <c r="G34" s="326">
        <v>35858</v>
      </c>
      <c r="H34" s="303">
        <v>28539</v>
      </c>
      <c r="I34" s="238">
        <v>2704</v>
      </c>
      <c r="J34" s="238">
        <v>1509</v>
      </c>
      <c r="K34" s="238">
        <f t="shared" si="0"/>
        <v>3106</v>
      </c>
      <c r="L34" s="236">
        <v>60371</v>
      </c>
      <c r="M34" s="235">
        <v>3018.94</v>
      </c>
    </row>
    <row r="35" spans="1:13">
      <c r="A35" s="247">
        <v>27</v>
      </c>
      <c r="B35" s="283">
        <v>31</v>
      </c>
      <c r="C35" s="283">
        <v>4</v>
      </c>
      <c r="D35" s="212" t="s">
        <v>53</v>
      </c>
      <c r="E35" s="284" t="s">
        <v>206</v>
      </c>
      <c r="F35" s="212" t="s">
        <v>93</v>
      </c>
      <c r="G35" s="326">
        <v>27820</v>
      </c>
      <c r="H35" s="303">
        <v>20876</v>
      </c>
      <c r="I35" s="238">
        <v>571</v>
      </c>
      <c r="J35" s="238">
        <v>1820</v>
      </c>
      <c r="K35" s="238">
        <f t="shared" si="0"/>
        <v>4553</v>
      </c>
      <c r="L35" s="236">
        <v>71346</v>
      </c>
      <c r="M35" s="235">
        <v>2447.84</v>
      </c>
    </row>
    <row r="36" spans="1:13">
      <c r="A36" s="247">
        <v>29</v>
      </c>
      <c r="B36" s="283">
        <v>32</v>
      </c>
      <c r="C36" s="283">
        <v>4</v>
      </c>
      <c r="D36" s="212" t="s">
        <v>53</v>
      </c>
      <c r="E36" s="284" t="s">
        <v>208</v>
      </c>
      <c r="F36" s="212" t="s">
        <v>97</v>
      </c>
      <c r="G36" s="326">
        <v>34393</v>
      </c>
      <c r="H36" s="303">
        <v>26706</v>
      </c>
      <c r="I36" s="238">
        <v>823</v>
      </c>
      <c r="J36" s="238">
        <v>1264</v>
      </c>
      <c r="K36" s="238">
        <f t="shared" si="0"/>
        <v>5600</v>
      </c>
      <c r="L36" s="236">
        <v>82708</v>
      </c>
      <c r="M36" s="235">
        <v>2476.46</v>
      </c>
    </row>
    <row r="37" spans="1:13">
      <c r="A37" s="247">
        <v>30</v>
      </c>
      <c r="B37" s="283">
        <v>33</v>
      </c>
      <c r="C37" s="283">
        <v>4</v>
      </c>
      <c r="D37" s="212" t="s">
        <v>53</v>
      </c>
      <c r="E37" s="284" t="s">
        <v>209</v>
      </c>
      <c r="F37" s="212" t="s">
        <v>77</v>
      </c>
      <c r="G37" s="326">
        <v>24981</v>
      </c>
      <c r="H37" s="303">
        <v>20307</v>
      </c>
      <c r="I37" s="238">
        <v>760</v>
      </c>
      <c r="J37" s="238">
        <v>1669</v>
      </c>
      <c r="K37" s="238">
        <f t="shared" ref="K37:K68" si="1">+G37-H37-I37-J37</f>
        <v>2245</v>
      </c>
      <c r="L37" s="236">
        <v>74190</v>
      </c>
      <c r="M37" s="235">
        <v>3369.6</v>
      </c>
    </row>
    <row r="38" spans="1:13">
      <c r="A38" s="247">
        <v>56</v>
      </c>
      <c r="B38" s="283">
        <v>34</v>
      </c>
      <c r="C38" s="283">
        <v>4</v>
      </c>
      <c r="D38" s="212" t="s">
        <v>47</v>
      </c>
      <c r="E38" s="284" t="s">
        <v>217</v>
      </c>
      <c r="F38" s="212" t="s">
        <v>75</v>
      </c>
      <c r="G38" s="326">
        <v>25633</v>
      </c>
      <c r="H38" s="303">
        <v>20814</v>
      </c>
      <c r="I38" s="238">
        <v>1242</v>
      </c>
      <c r="J38" s="238">
        <v>1241</v>
      </c>
      <c r="K38" s="238">
        <f t="shared" si="1"/>
        <v>2336</v>
      </c>
      <c r="L38" s="236">
        <v>82432</v>
      </c>
      <c r="M38" s="235">
        <v>2906.5</v>
      </c>
    </row>
    <row r="39" spans="1:13">
      <c r="A39" s="247">
        <v>19</v>
      </c>
      <c r="B39" s="283">
        <v>35</v>
      </c>
      <c r="C39" s="283">
        <v>4</v>
      </c>
      <c r="D39" s="212" t="s">
        <v>55</v>
      </c>
      <c r="E39" s="285" t="s">
        <v>176</v>
      </c>
      <c r="F39" s="212" t="s">
        <v>84</v>
      </c>
      <c r="G39" s="326">
        <v>39590</v>
      </c>
      <c r="H39" s="303">
        <v>31592</v>
      </c>
      <c r="I39" s="238">
        <v>1074</v>
      </c>
      <c r="J39" s="238">
        <v>2984</v>
      </c>
      <c r="K39" s="238">
        <f t="shared" si="1"/>
        <v>3940</v>
      </c>
      <c r="L39" s="236">
        <v>84892</v>
      </c>
      <c r="M39" s="353">
        <v>2078.4699999999998</v>
      </c>
    </row>
    <row r="40" spans="1:13">
      <c r="A40" s="247">
        <v>36</v>
      </c>
      <c r="B40" s="283">
        <v>36</v>
      </c>
      <c r="C40" s="283">
        <v>4</v>
      </c>
      <c r="D40" s="212" t="s">
        <v>49</v>
      </c>
      <c r="E40" s="284" t="s">
        <v>222</v>
      </c>
      <c r="F40" s="212" t="s">
        <v>91</v>
      </c>
      <c r="G40" s="326">
        <v>47794</v>
      </c>
      <c r="H40" s="303">
        <v>36040</v>
      </c>
      <c r="I40" s="238">
        <v>1960</v>
      </c>
      <c r="J40" s="238">
        <v>1223</v>
      </c>
      <c r="K40" s="238">
        <f t="shared" si="1"/>
        <v>8571</v>
      </c>
      <c r="L40" s="236">
        <v>92459</v>
      </c>
      <c r="M40" s="235">
        <v>3758.26</v>
      </c>
    </row>
    <row r="41" spans="1:13">
      <c r="A41" s="247">
        <v>40</v>
      </c>
      <c r="B41" s="283">
        <v>37</v>
      </c>
      <c r="C41" s="283">
        <v>4</v>
      </c>
      <c r="D41" s="212" t="s">
        <v>49</v>
      </c>
      <c r="E41" s="284" t="s">
        <v>226</v>
      </c>
      <c r="F41" s="212" t="s">
        <v>86</v>
      </c>
      <c r="G41" s="326">
        <v>52531</v>
      </c>
      <c r="H41" s="303">
        <v>37390</v>
      </c>
      <c r="I41" s="238">
        <v>1728</v>
      </c>
      <c r="J41" s="238">
        <v>3322</v>
      </c>
      <c r="K41" s="238">
        <f t="shared" si="1"/>
        <v>10091</v>
      </c>
      <c r="L41" s="236">
        <v>96120</v>
      </c>
      <c r="M41" s="235">
        <v>2611.3200000000002</v>
      </c>
    </row>
    <row r="42" spans="1:13">
      <c r="A42" s="247">
        <v>43</v>
      </c>
      <c r="B42" s="283">
        <v>38</v>
      </c>
      <c r="C42" s="283">
        <v>4</v>
      </c>
      <c r="D42" s="212" t="s">
        <v>49</v>
      </c>
      <c r="E42" s="284" t="s">
        <v>228</v>
      </c>
      <c r="F42" s="212" t="s">
        <v>94</v>
      </c>
      <c r="G42" s="326">
        <v>40126</v>
      </c>
      <c r="H42" s="303">
        <v>30555</v>
      </c>
      <c r="I42" s="238">
        <v>2219</v>
      </c>
      <c r="J42" s="238">
        <v>1605</v>
      </c>
      <c r="K42" s="238">
        <f t="shared" si="1"/>
        <v>5747</v>
      </c>
      <c r="L42" s="236">
        <v>89022</v>
      </c>
      <c r="M42" s="235">
        <v>2854.08</v>
      </c>
    </row>
    <row r="43" spans="1:13">
      <c r="A43" s="247">
        <v>4</v>
      </c>
      <c r="B43" s="283">
        <v>39</v>
      </c>
      <c r="C43" s="283">
        <v>4</v>
      </c>
      <c r="D43" s="212" t="s">
        <v>51</v>
      </c>
      <c r="E43" s="284" t="s">
        <v>240</v>
      </c>
      <c r="F43" s="212" t="s">
        <v>74</v>
      </c>
      <c r="G43" s="326">
        <v>35340</v>
      </c>
      <c r="H43" s="305">
        <v>26994</v>
      </c>
      <c r="I43" s="239">
        <v>2259</v>
      </c>
      <c r="J43" s="240">
        <v>1500</v>
      </c>
      <c r="K43" s="238">
        <f t="shared" si="1"/>
        <v>4587</v>
      </c>
      <c r="L43" s="236">
        <v>96394</v>
      </c>
      <c r="M43" s="235">
        <v>1966.76</v>
      </c>
    </row>
    <row r="44" spans="1:13">
      <c r="A44" s="247">
        <v>9</v>
      </c>
      <c r="B44" s="283">
        <v>40</v>
      </c>
      <c r="C44" s="283">
        <v>4</v>
      </c>
      <c r="D44" s="212" t="s">
        <v>51</v>
      </c>
      <c r="E44" s="284" t="s">
        <v>244</v>
      </c>
      <c r="F44" s="212" t="s">
        <v>83</v>
      </c>
      <c r="G44" s="326">
        <v>52073</v>
      </c>
      <c r="H44" s="303">
        <v>37692</v>
      </c>
      <c r="I44" s="238">
        <v>2080</v>
      </c>
      <c r="J44" s="238">
        <v>2424</v>
      </c>
      <c r="K44" s="238">
        <f t="shared" si="1"/>
        <v>9877</v>
      </c>
      <c r="L44" s="236">
        <v>106520</v>
      </c>
      <c r="M44" s="235">
        <v>2150.56</v>
      </c>
    </row>
    <row r="45" spans="1:13">
      <c r="A45" s="247">
        <v>33</v>
      </c>
      <c r="B45" s="283">
        <v>41</v>
      </c>
      <c r="C45" s="283">
        <v>4</v>
      </c>
      <c r="D45" s="212" t="s">
        <v>53</v>
      </c>
      <c r="E45" s="284" t="s">
        <v>212</v>
      </c>
      <c r="F45" s="212" t="s">
        <v>87</v>
      </c>
      <c r="G45" s="326">
        <v>33966</v>
      </c>
      <c r="H45" s="303">
        <v>31088</v>
      </c>
      <c r="I45" s="238">
        <v>1128</v>
      </c>
      <c r="J45" s="238">
        <v>1588</v>
      </c>
      <c r="K45" s="238">
        <f t="shared" si="1"/>
        <v>162</v>
      </c>
      <c r="L45" s="236">
        <v>81412</v>
      </c>
      <c r="M45" s="235">
        <v>2144.62</v>
      </c>
    </row>
    <row r="46" spans="1:13">
      <c r="A46" s="247">
        <v>67</v>
      </c>
      <c r="B46" s="283">
        <v>42</v>
      </c>
      <c r="C46" s="283">
        <v>4</v>
      </c>
      <c r="D46" s="212" t="s">
        <v>88</v>
      </c>
      <c r="E46" s="285" t="s">
        <v>182</v>
      </c>
      <c r="F46" s="212" t="s">
        <v>89</v>
      </c>
      <c r="G46" s="326">
        <v>37197</v>
      </c>
      <c r="H46" s="303">
        <v>28737</v>
      </c>
      <c r="I46" s="238">
        <v>990</v>
      </c>
      <c r="J46" s="238">
        <v>908</v>
      </c>
      <c r="K46" s="238">
        <f t="shared" si="1"/>
        <v>6562</v>
      </c>
      <c r="L46" s="236">
        <v>70449</v>
      </c>
      <c r="M46" s="235">
        <v>2461.2399999999998</v>
      </c>
    </row>
    <row r="47" spans="1:13">
      <c r="A47" s="247">
        <v>77</v>
      </c>
      <c r="B47" s="286">
        <v>43</v>
      </c>
      <c r="C47" s="286">
        <v>5</v>
      </c>
      <c r="D47" s="214" t="s">
        <v>45</v>
      </c>
      <c r="E47" s="285" t="s">
        <v>191</v>
      </c>
      <c r="F47" s="214" t="s">
        <v>92</v>
      </c>
      <c r="G47" s="326">
        <v>48547</v>
      </c>
      <c r="H47" s="303">
        <v>36267</v>
      </c>
      <c r="I47" s="238">
        <v>1533</v>
      </c>
      <c r="J47" s="238">
        <v>3397</v>
      </c>
      <c r="K47" s="238">
        <f t="shared" si="1"/>
        <v>7350</v>
      </c>
      <c r="L47" s="236">
        <v>89654</v>
      </c>
      <c r="M47" s="235">
        <v>2232.44</v>
      </c>
    </row>
    <row r="48" spans="1:13">
      <c r="A48" s="247">
        <v>17</v>
      </c>
      <c r="B48" s="283">
        <v>44</v>
      </c>
      <c r="C48" s="283">
        <v>5</v>
      </c>
      <c r="D48" s="212" t="s">
        <v>55</v>
      </c>
      <c r="E48" s="285" t="s">
        <v>174</v>
      </c>
      <c r="F48" s="212" t="s">
        <v>101</v>
      </c>
      <c r="G48" s="326">
        <v>34761</v>
      </c>
      <c r="H48" s="303">
        <v>30903</v>
      </c>
      <c r="I48" s="238">
        <v>1297</v>
      </c>
      <c r="J48" s="238">
        <v>1386</v>
      </c>
      <c r="K48" s="238">
        <f t="shared" si="1"/>
        <v>1175</v>
      </c>
      <c r="L48" s="236">
        <v>104146</v>
      </c>
      <c r="M48" s="235">
        <v>2883.04</v>
      </c>
    </row>
    <row r="49" spans="1:13">
      <c r="A49" s="247">
        <v>18</v>
      </c>
      <c r="B49" s="283">
        <v>45</v>
      </c>
      <c r="C49" s="283">
        <v>5</v>
      </c>
      <c r="D49" s="212" t="s">
        <v>55</v>
      </c>
      <c r="E49" s="285" t="s">
        <v>175</v>
      </c>
      <c r="F49" s="212" t="s">
        <v>98</v>
      </c>
      <c r="G49" s="326">
        <v>37755</v>
      </c>
      <c r="H49" s="303">
        <v>31150</v>
      </c>
      <c r="I49" s="238">
        <v>296</v>
      </c>
      <c r="J49" s="238">
        <v>746</v>
      </c>
      <c r="K49" s="238">
        <f t="shared" si="1"/>
        <v>5563</v>
      </c>
      <c r="L49" s="236">
        <v>76534</v>
      </c>
      <c r="M49" s="353">
        <v>3235.93</v>
      </c>
    </row>
    <row r="50" spans="1:13">
      <c r="A50" s="247">
        <v>48</v>
      </c>
      <c r="B50" s="283">
        <v>46</v>
      </c>
      <c r="C50" s="283">
        <v>5</v>
      </c>
      <c r="D50" s="212" t="s">
        <v>49</v>
      </c>
      <c r="E50" s="284" t="s">
        <v>232</v>
      </c>
      <c r="F50" s="212" t="s">
        <v>95</v>
      </c>
      <c r="G50" s="326">
        <v>34423</v>
      </c>
      <c r="H50" s="303">
        <v>24795</v>
      </c>
      <c r="I50" s="238">
        <v>1862</v>
      </c>
      <c r="J50" s="238">
        <v>1503</v>
      </c>
      <c r="K50" s="238">
        <f t="shared" si="1"/>
        <v>6263</v>
      </c>
      <c r="L50" s="236">
        <v>95910</v>
      </c>
      <c r="M50" s="235">
        <v>3952.83</v>
      </c>
    </row>
    <row r="51" spans="1:13">
      <c r="A51" s="247">
        <v>6</v>
      </c>
      <c r="B51" s="283">
        <v>47</v>
      </c>
      <c r="C51" s="283">
        <v>5</v>
      </c>
      <c r="D51" s="212" t="s">
        <v>51</v>
      </c>
      <c r="E51" s="284" t="s">
        <v>241</v>
      </c>
      <c r="F51" s="212" t="s">
        <v>90</v>
      </c>
      <c r="G51" s="326">
        <v>45993</v>
      </c>
      <c r="H51" s="303">
        <v>32646</v>
      </c>
      <c r="I51" s="238">
        <v>2375</v>
      </c>
      <c r="J51" s="238">
        <v>2934</v>
      </c>
      <c r="K51" s="238">
        <f t="shared" si="1"/>
        <v>8038</v>
      </c>
      <c r="L51" s="236">
        <v>116502</v>
      </c>
      <c r="M51" s="235">
        <v>2238.88</v>
      </c>
    </row>
    <row r="52" spans="1:13">
      <c r="A52" s="247">
        <v>10</v>
      </c>
      <c r="B52" s="283">
        <v>48</v>
      </c>
      <c r="C52" s="283">
        <v>5</v>
      </c>
      <c r="D52" s="212" t="s">
        <v>51</v>
      </c>
      <c r="E52" s="284" t="s">
        <v>245</v>
      </c>
      <c r="F52" s="212" t="s">
        <v>80</v>
      </c>
      <c r="G52" s="326">
        <v>58089</v>
      </c>
      <c r="H52" s="303">
        <v>43356</v>
      </c>
      <c r="I52" s="238">
        <v>3781</v>
      </c>
      <c r="J52" s="238">
        <v>1656</v>
      </c>
      <c r="K52" s="238">
        <f t="shared" si="1"/>
        <v>9296</v>
      </c>
      <c r="L52" s="236">
        <v>106407</v>
      </c>
      <c r="M52" s="235">
        <v>3182.41</v>
      </c>
    </row>
    <row r="53" spans="1:13">
      <c r="A53" s="247">
        <v>64</v>
      </c>
      <c r="B53" s="283">
        <v>49</v>
      </c>
      <c r="C53" s="283">
        <v>6</v>
      </c>
      <c r="D53" s="212" t="s">
        <v>88</v>
      </c>
      <c r="E53" s="285" t="s">
        <v>179</v>
      </c>
      <c r="F53" s="212" t="s">
        <v>99</v>
      </c>
      <c r="G53" s="326">
        <v>64984</v>
      </c>
      <c r="H53" s="303">
        <v>46890</v>
      </c>
      <c r="I53" s="238">
        <v>4030</v>
      </c>
      <c r="J53" s="238">
        <v>3518</v>
      </c>
      <c r="K53" s="238">
        <f t="shared" si="1"/>
        <v>10546</v>
      </c>
      <c r="L53" s="236">
        <v>95653</v>
      </c>
      <c r="M53" s="235">
        <v>2598.34</v>
      </c>
    </row>
    <row r="54" spans="1:13">
      <c r="A54" s="247">
        <v>66</v>
      </c>
      <c r="B54" s="283">
        <v>50</v>
      </c>
      <c r="C54" s="283">
        <v>6</v>
      </c>
      <c r="D54" s="212" t="s">
        <v>88</v>
      </c>
      <c r="E54" s="285" t="s">
        <v>181</v>
      </c>
      <c r="F54" s="212" t="s">
        <v>109</v>
      </c>
      <c r="G54" s="326">
        <v>67902</v>
      </c>
      <c r="H54" s="303">
        <v>53162</v>
      </c>
      <c r="I54" s="238">
        <v>2590</v>
      </c>
      <c r="J54" s="238">
        <v>2596</v>
      </c>
      <c r="K54" s="238">
        <f t="shared" si="1"/>
        <v>9554</v>
      </c>
      <c r="L54" s="236">
        <v>96240</v>
      </c>
      <c r="M54" s="235">
        <v>2306.8200000000002</v>
      </c>
    </row>
    <row r="55" spans="1:13">
      <c r="A55" s="247">
        <v>73</v>
      </c>
      <c r="B55" s="283">
        <v>51</v>
      </c>
      <c r="C55" s="283">
        <v>6</v>
      </c>
      <c r="D55" s="212" t="s">
        <v>45</v>
      </c>
      <c r="E55" s="284" t="s">
        <v>187</v>
      </c>
      <c r="F55" s="212" t="s">
        <v>100</v>
      </c>
      <c r="G55" s="326">
        <v>49523</v>
      </c>
      <c r="H55" s="303">
        <v>36493</v>
      </c>
      <c r="I55" s="238">
        <v>927</v>
      </c>
      <c r="J55" s="238">
        <v>3249</v>
      </c>
      <c r="K55" s="238">
        <f t="shared" si="1"/>
        <v>8854</v>
      </c>
      <c r="L55" s="236">
        <v>95352</v>
      </c>
      <c r="M55" s="235">
        <v>3020.37</v>
      </c>
    </row>
    <row r="56" spans="1:13">
      <c r="A56" s="247">
        <v>24</v>
      </c>
      <c r="B56" s="283">
        <v>52</v>
      </c>
      <c r="C56" s="283">
        <v>6</v>
      </c>
      <c r="D56" s="212" t="s">
        <v>53</v>
      </c>
      <c r="E56" s="284" t="s">
        <v>204</v>
      </c>
      <c r="F56" s="212" t="s">
        <v>96</v>
      </c>
      <c r="G56" s="326">
        <v>42281</v>
      </c>
      <c r="H56" s="303">
        <v>35158</v>
      </c>
      <c r="I56" s="238">
        <v>793</v>
      </c>
      <c r="J56" s="238">
        <v>1940</v>
      </c>
      <c r="K56" s="238">
        <f t="shared" si="1"/>
        <v>4390</v>
      </c>
      <c r="L56" s="236">
        <v>93508</v>
      </c>
      <c r="M56" s="235">
        <v>4135.33</v>
      </c>
    </row>
    <row r="57" spans="1:13">
      <c r="A57" s="247">
        <v>14</v>
      </c>
      <c r="B57" s="283">
        <v>53</v>
      </c>
      <c r="C57" s="283">
        <v>6</v>
      </c>
      <c r="D57" s="212" t="s">
        <v>55</v>
      </c>
      <c r="E57" s="285" t="s">
        <v>171</v>
      </c>
      <c r="F57" s="212" t="s">
        <v>103</v>
      </c>
      <c r="G57" s="326">
        <v>44166</v>
      </c>
      <c r="H57" s="303">
        <v>41639</v>
      </c>
      <c r="I57" s="238">
        <v>1442</v>
      </c>
      <c r="J57" s="238">
        <v>2637</v>
      </c>
      <c r="K57" s="352">
        <f t="shared" si="1"/>
        <v>-1552</v>
      </c>
      <c r="L57" s="236">
        <v>101469</v>
      </c>
      <c r="M57" s="235">
        <v>2849.65</v>
      </c>
    </row>
    <row r="58" spans="1:13">
      <c r="A58" s="247">
        <v>7</v>
      </c>
      <c r="B58" s="283">
        <v>54</v>
      </c>
      <c r="C58" s="283">
        <v>6</v>
      </c>
      <c r="D58" s="212" t="s">
        <v>51</v>
      </c>
      <c r="E58" s="284" t="s">
        <v>242</v>
      </c>
      <c r="F58" s="212" t="s">
        <v>106</v>
      </c>
      <c r="G58" s="326">
        <v>76638</v>
      </c>
      <c r="H58" s="305">
        <v>54029</v>
      </c>
      <c r="I58" s="239">
        <v>3328</v>
      </c>
      <c r="J58" s="240">
        <v>4535</v>
      </c>
      <c r="K58" s="238">
        <f t="shared" si="1"/>
        <v>14746</v>
      </c>
      <c r="L58" s="236">
        <v>116138</v>
      </c>
      <c r="M58" s="235">
        <v>3443.28</v>
      </c>
    </row>
    <row r="59" spans="1:13">
      <c r="A59" s="247">
        <v>69</v>
      </c>
      <c r="B59" s="283">
        <v>55</v>
      </c>
      <c r="C59" s="283">
        <v>7</v>
      </c>
      <c r="D59" s="212" t="s">
        <v>45</v>
      </c>
      <c r="E59" s="284" t="s">
        <v>184</v>
      </c>
      <c r="F59" s="212" t="s">
        <v>110</v>
      </c>
      <c r="G59" s="326">
        <v>65343</v>
      </c>
      <c r="H59" s="303">
        <v>51023</v>
      </c>
      <c r="I59" s="238">
        <v>2879</v>
      </c>
      <c r="J59" s="238">
        <v>2872</v>
      </c>
      <c r="K59" s="238">
        <f t="shared" si="1"/>
        <v>8569</v>
      </c>
      <c r="L59" s="236">
        <v>138327</v>
      </c>
      <c r="M59" s="235">
        <v>3494.21</v>
      </c>
    </row>
    <row r="60" spans="1:13">
      <c r="A60" s="247">
        <v>70</v>
      </c>
      <c r="B60" s="283">
        <v>56</v>
      </c>
      <c r="C60" s="283">
        <v>7</v>
      </c>
      <c r="D60" s="212" t="s">
        <v>45</v>
      </c>
      <c r="E60" s="284" t="s">
        <v>185</v>
      </c>
      <c r="F60" s="212" t="s">
        <v>108</v>
      </c>
      <c r="G60" s="326">
        <v>62332</v>
      </c>
      <c r="H60" s="303">
        <v>49182</v>
      </c>
      <c r="I60" s="238">
        <v>1990</v>
      </c>
      <c r="J60" s="238">
        <v>2079</v>
      </c>
      <c r="K60" s="238">
        <f t="shared" si="1"/>
        <v>9081</v>
      </c>
      <c r="L60" s="236">
        <v>107617</v>
      </c>
      <c r="M60" s="235">
        <v>3265.21</v>
      </c>
    </row>
    <row r="61" spans="1:13">
      <c r="A61" s="247">
        <v>78</v>
      </c>
      <c r="B61" s="286">
        <v>57</v>
      </c>
      <c r="C61" s="286">
        <v>7</v>
      </c>
      <c r="D61" s="214" t="s">
        <v>45</v>
      </c>
      <c r="E61" s="285" t="s">
        <v>192</v>
      </c>
      <c r="F61" s="214" t="s">
        <v>105</v>
      </c>
      <c r="G61" s="326">
        <v>58586</v>
      </c>
      <c r="H61" s="303">
        <v>43198</v>
      </c>
      <c r="I61" s="238">
        <v>1796</v>
      </c>
      <c r="J61" s="238">
        <v>3046</v>
      </c>
      <c r="K61" s="238">
        <f t="shared" si="1"/>
        <v>10546</v>
      </c>
      <c r="L61" s="236">
        <v>128476</v>
      </c>
      <c r="M61" s="235">
        <v>4388.8900000000003</v>
      </c>
    </row>
    <row r="62" spans="1:13">
      <c r="A62" s="247">
        <v>80</v>
      </c>
      <c r="B62" s="286">
        <v>58</v>
      </c>
      <c r="C62" s="286">
        <v>7</v>
      </c>
      <c r="D62" s="214" t="s">
        <v>45</v>
      </c>
      <c r="E62" s="285" t="s">
        <v>194</v>
      </c>
      <c r="F62" s="214" t="s">
        <v>112</v>
      </c>
      <c r="G62" s="326">
        <v>58641</v>
      </c>
      <c r="H62" s="303">
        <v>46721</v>
      </c>
      <c r="I62" s="238">
        <v>1801</v>
      </c>
      <c r="J62" s="238">
        <v>1248</v>
      </c>
      <c r="K62" s="238">
        <f t="shared" si="1"/>
        <v>8871</v>
      </c>
      <c r="L62" s="236">
        <v>124196</v>
      </c>
      <c r="M62" s="235">
        <v>3954.17</v>
      </c>
    </row>
    <row r="63" spans="1:13">
      <c r="A63" s="247">
        <v>31</v>
      </c>
      <c r="B63" s="283">
        <v>59</v>
      </c>
      <c r="C63" s="283">
        <v>7</v>
      </c>
      <c r="D63" s="212" t="s">
        <v>53</v>
      </c>
      <c r="E63" s="284" t="s">
        <v>210</v>
      </c>
      <c r="F63" s="212" t="s">
        <v>104</v>
      </c>
      <c r="G63" s="326">
        <v>41941</v>
      </c>
      <c r="H63" s="303">
        <v>31737</v>
      </c>
      <c r="I63" s="238">
        <v>2930</v>
      </c>
      <c r="J63" s="238">
        <v>1553</v>
      </c>
      <c r="K63" s="238">
        <f t="shared" si="1"/>
        <v>5721</v>
      </c>
      <c r="L63" s="236">
        <v>116227</v>
      </c>
      <c r="M63" s="235">
        <v>3213.54</v>
      </c>
    </row>
    <row r="64" spans="1:13">
      <c r="A64" s="247">
        <v>63</v>
      </c>
      <c r="B64" s="283">
        <v>60</v>
      </c>
      <c r="C64" s="283">
        <v>8</v>
      </c>
      <c r="D64" s="212" t="s">
        <v>88</v>
      </c>
      <c r="E64" s="285" t="s">
        <v>178</v>
      </c>
      <c r="F64" s="212" t="s">
        <v>115</v>
      </c>
      <c r="G64" s="326">
        <v>92282</v>
      </c>
      <c r="H64" s="303">
        <v>69140</v>
      </c>
      <c r="I64" s="238">
        <v>9152</v>
      </c>
      <c r="J64" s="238">
        <v>5261</v>
      </c>
      <c r="K64" s="238">
        <f t="shared" si="1"/>
        <v>8729</v>
      </c>
      <c r="L64" s="236">
        <v>126179</v>
      </c>
      <c r="M64" s="235">
        <v>4489.1400000000003</v>
      </c>
    </row>
    <row r="65" spans="1:13">
      <c r="A65" s="247">
        <v>23</v>
      </c>
      <c r="B65" s="283">
        <v>61</v>
      </c>
      <c r="C65" s="283">
        <v>8</v>
      </c>
      <c r="D65" s="212" t="s">
        <v>53</v>
      </c>
      <c r="E65" s="284" t="s">
        <v>203</v>
      </c>
      <c r="F65" s="212" t="s">
        <v>111</v>
      </c>
      <c r="G65" s="326">
        <v>60627</v>
      </c>
      <c r="H65" s="303">
        <v>47483</v>
      </c>
      <c r="I65" s="238">
        <v>3614</v>
      </c>
      <c r="J65" s="238">
        <v>4328</v>
      </c>
      <c r="K65" s="238">
        <f t="shared" si="1"/>
        <v>5202</v>
      </c>
      <c r="L65" s="236">
        <v>132212</v>
      </c>
      <c r="M65" s="235">
        <v>4377.25</v>
      </c>
    </row>
    <row r="66" spans="1:13">
      <c r="A66" s="247">
        <v>15</v>
      </c>
      <c r="B66" s="283">
        <v>62</v>
      </c>
      <c r="C66" s="283">
        <v>8</v>
      </c>
      <c r="D66" s="212" t="s">
        <v>55</v>
      </c>
      <c r="E66" s="285" t="s">
        <v>172</v>
      </c>
      <c r="F66" s="212" t="s">
        <v>107</v>
      </c>
      <c r="G66" s="326">
        <v>71579</v>
      </c>
      <c r="H66" s="303">
        <v>48907</v>
      </c>
      <c r="I66" s="238">
        <v>1492</v>
      </c>
      <c r="J66" s="238">
        <v>2732</v>
      </c>
      <c r="K66" s="238">
        <f t="shared" si="1"/>
        <v>18448</v>
      </c>
      <c r="L66" s="236">
        <v>134911</v>
      </c>
      <c r="M66" s="235">
        <v>6080.1</v>
      </c>
    </row>
    <row r="67" spans="1:13">
      <c r="A67" s="247">
        <v>38</v>
      </c>
      <c r="B67" s="283">
        <v>63</v>
      </c>
      <c r="C67" s="283">
        <v>8</v>
      </c>
      <c r="D67" s="212" t="s">
        <v>49</v>
      </c>
      <c r="E67" s="284" t="s">
        <v>224</v>
      </c>
      <c r="F67" s="212" t="s">
        <v>133</v>
      </c>
      <c r="G67" s="326">
        <v>80186</v>
      </c>
      <c r="H67" s="303">
        <v>54535</v>
      </c>
      <c r="I67" s="238">
        <v>3152</v>
      </c>
      <c r="J67" s="238">
        <v>5489</v>
      </c>
      <c r="K67" s="238">
        <f t="shared" si="1"/>
        <v>17010</v>
      </c>
      <c r="L67" s="236">
        <v>133141</v>
      </c>
      <c r="M67" s="235">
        <v>9246.33</v>
      </c>
    </row>
    <row r="68" spans="1:13">
      <c r="A68" s="247">
        <v>44</v>
      </c>
      <c r="B68" s="283">
        <v>64</v>
      </c>
      <c r="C68" s="283">
        <v>8</v>
      </c>
      <c r="D68" s="212" t="s">
        <v>49</v>
      </c>
      <c r="E68" s="284" t="s">
        <v>229</v>
      </c>
      <c r="F68" s="212" t="s">
        <v>1173</v>
      </c>
      <c r="G68" s="326">
        <v>70847</v>
      </c>
      <c r="H68" s="303">
        <v>52573</v>
      </c>
      <c r="I68" s="238">
        <v>2486</v>
      </c>
      <c r="J68" s="238">
        <v>2657</v>
      </c>
      <c r="K68" s="238">
        <f t="shared" si="1"/>
        <v>13131</v>
      </c>
      <c r="L68" s="236">
        <v>137558</v>
      </c>
      <c r="M68" s="235">
        <v>7788.23</v>
      </c>
    </row>
    <row r="69" spans="1:13">
      <c r="A69" s="247">
        <v>32</v>
      </c>
      <c r="B69" s="283">
        <v>65</v>
      </c>
      <c r="C69" s="283">
        <v>8</v>
      </c>
      <c r="D69" s="212" t="s">
        <v>53</v>
      </c>
      <c r="E69" s="284" t="s">
        <v>211</v>
      </c>
      <c r="F69" s="212" t="s">
        <v>116</v>
      </c>
      <c r="G69" s="326">
        <v>51589</v>
      </c>
      <c r="H69" s="303">
        <v>41934</v>
      </c>
      <c r="I69" s="238">
        <v>1348</v>
      </c>
      <c r="J69" s="238">
        <v>3261</v>
      </c>
      <c r="K69" s="238">
        <f t="shared" ref="K69:K92" si="2">+G69-H69-I69-J69</f>
        <v>5046</v>
      </c>
      <c r="L69" s="236">
        <v>142006</v>
      </c>
      <c r="M69" s="235">
        <v>4392.97</v>
      </c>
    </row>
    <row r="70" spans="1:13">
      <c r="A70" s="247">
        <v>65</v>
      </c>
      <c r="B70" s="288">
        <v>66</v>
      </c>
      <c r="C70" s="288">
        <v>9</v>
      </c>
      <c r="D70" s="213" t="s">
        <v>88</v>
      </c>
      <c r="E70" s="289" t="s">
        <v>180</v>
      </c>
      <c r="F70" s="213" t="s">
        <v>121</v>
      </c>
      <c r="G70" s="326">
        <v>109310</v>
      </c>
      <c r="H70" s="303">
        <v>81383</v>
      </c>
      <c r="I70" s="238">
        <v>4423</v>
      </c>
      <c r="J70" s="238">
        <v>3996</v>
      </c>
      <c r="K70" s="238">
        <f t="shared" si="2"/>
        <v>19508</v>
      </c>
      <c r="L70" s="236">
        <v>135161</v>
      </c>
      <c r="M70" s="235">
        <v>6869.49</v>
      </c>
    </row>
    <row r="71" spans="1:13">
      <c r="A71" s="247">
        <v>16</v>
      </c>
      <c r="B71" s="283">
        <v>67</v>
      </c>
      <c r="C71" s="283">
        <v>9</v>
      </c>
      <c r="D71" s="212" t="s">
        <v>55</v>
      </c>
      <c r="E71" s="285" t="s">
        <v>173</v>
      </c>
      <c r="F71" s="212" t="s">
        <v>118</v>
      </c>
      <c r="G71" s="326">
        <v>86875</v>
      </c>
      <c r="H71" s="303">
        <v>53566</v>
      </c>
      <c r="I71" s="238">
        <v>613</v>
      </c>
      <c r="J71" s="238">
        <v>2942</v>
      </c>
      <c r="K71" s="238">
        <f t="shared" si="2"/>
        <v>29754</v>
      </c>
      <c r="L71" s="236">
        <v>119871</v>
      </c>
      <c r="M71" s="235">
        <v>6907.97</v>
      </c>
    </row>
    <row r="72" spans="1:13">
      <c r="A72" s="247">
        <v>39</v>
      </c>
      <c r="B72" s="283">
        <v>68</v>
      </c>
      <c r="C72" s="283">
        <v>9</v>
      </c>
      <c r="D72" s="212" t="s">
        <v>49</v>
      </c>
      <c r="E72" s="284" t="s">
        <v>225</v>
      </c>
      <c r="F72" s="212" t="s">
        <v>117</v>
      </c>
      <c r="G72" s="326">
        <v>52326</v>
      </c>
      <c r="H72" s="303">
        <v>38443</v>
      </c>
      <c r="I72" s="238">
        <v>2987</v>
      </c>
      <c r="J72" s="238">
        <v>3257</v>
      </c>
      <c r="K72" s="238">
        <f t="shared" si="2"/>
        <v>7639</v>
      </c>
      <c r="L72" s="236">
        <v>134838</v>
      </c>
      <c r="M72" s="235">
        <v>9423.15</v>
      </c>
    </row>
    <row r="73" spans="1:13">
      <c r="A73" s="247">
        <v>45</v>
      </c>
      <c r="B73" s="283">
        <v>69</v>
      </c>
      <c r="C73" s="283">
        <v>9</v>
      </c>
      <c r="D73" s="212" t="s">
        <v>49</v>
      </c>
      <c r="E73" s="284" t="s">
        <v>230</v>
      </c>
      <c r="F73" s="212" t="s">
        <v>119</v>
      </c>
      <c r="G73" s="326">
        <v>72086</v>
      </c>
      <c r="H73" s="303">
        <v>52908</v>
      </c>
      <c r="I73" s="238">
        <v>4158</v>
      </c>
      <c r="J73" s="238">
        <v>3767</v>
      </c>
      <c r="K73" s="238">
        <f t="shared" si="2"/>
        <v>11253</v>
      </c>
      <c r="L73" s="236">
        <v>137068</v>
      </c>
      <c r="M73" s="235">
        <v>7855.77</v>
      </c>
    </row>
    <row r="74" spans="1:13">
      <c r="A74" s="247">
        <v>8</v>
      </c>
      <c r="B74" s="283">
        <v>70</v>
      </c>
      <c r="C74" s="283">
        <v>9</v>
      </c>
      <c r="D74" s="212" t="s">
        <v>51</v>
      </c>
      <c r="E74" s="284" t="s">
        <v>243</v>
      </c>
      <c r="F74" s="212" t="s">
        <v>113</v>
      </c>
      <c r="G74" s="326">
        <v>69581</v>
      </c>
      <c r="H74" s="303">
        <v>53438</v>
      </c>
      <c r="I74" s="238">
        <v>3266</v>
      </c>
      <c r="J74" s="238">
        <v>3195</v>
      </c>
      <c r="K74" s="238">
        <f t="shared" si="2"/>
        <v>9682</v>
      </c>
      <c r="L74" s="236">
        <v>178626</v>
      </c>
      <c r="M74" s="235">
        <v>5163.33</v>
      </c>
    </row>
    <row r="75" spans="1:13">
      <c r="A75" s="247">
        <v>74</v>
      </c>
      <c r="B75" s="283">
        <v>71</v>
      </c>
      <c r="C75" s="283">
        <v>10</v>
      </c>
      <c r="D75" s="212" t="s">
        <v>45</v>
      </c>
      <c r="E75" s="284" t="s">
        <v>188</v>
      </c>
      <c r="F75" s="212" t="s">
        <v>124</v>
      </c>
      <c r="G75" s="326">
        <v>116249</v>
      </c>
      <c r="H75" s="303">
        <v>90942</v>
      </c>
      <c r="I75" s="238">
        <v>3806</v>
      </c>
      <c r="J75" s="238">
        <v>4236</v>
      </c>
      <c r="K75" s="238">
        <f t="shared" si="2"/>
        <v>17265</v>
      </c>
      <c r="L75" s="236">
        <v>206318</v>
      </c>
      <c r="M75" s="235">
        <v>14313.1</v>
      </c>
    </row>
    <row r="76" spans="1:13">
      <c r="A76" s="247">
        <v>79</v>
      </c>
      <c r="B76" s="286">
        <v>72</v>
      </c>
      <c r="C76" s="286">
        <v>10</v>
      </c>
      <c r="D76" s="214" t="s">
        <v>45</v>
      </c>
      <c r="E76" s="285" t="s">
        <v>193</v>
      </c>
      <c r="F76" s="214" t="s">
        <v>125</v>
      </c>
      <c r="G76" s="326">
        <v>109580</v>
      </c>
      <c r="H76" s="303">
        <v>86089</v>
      </c>
      <c r="I76" s="238">
        <v>3909</v>
      </c>
      <c r="J76" s="238">
        <v>3768</v>
      </c>
      <c r="K76" s="238">
        <f t="shared" si="2"/>
        <v>15814</v>
      </c>
      <c r="L76" s="236">
        <v>238494</v>
      </c>
      <c r="M76" s="235">
        <v>11548.5</v>
      </c>
    </row>
    <row r="77" spans="1:13">
      <c r="A77" s="247">
        <v>81</v>
      </c>
      <c r="B77" s="290">
        <v>73</v>
      </c>
      <c r="C77" s="290">
        <v>10</v>
      </c>
      <c r="D77" s="215" t="s">
        <v>45</v>
      </c>
      <c r="E77" s="291" t="s">
        <v>195</v>
      </c>
      <c r="F77" s="215" t="s">
        <v>122</v>
      </c>
      <c r="G77" s="326">
        <v>116147</v>
      </c>
      <c r="H77" s="303">
        <v>88241</v>
      </c>
      <c r="I77" s="238">
        <v>6861</v>
      </c>
      <c r="J77" s="238">
        <v>3893</v>
      </c>
      <c r="K77" s="238">
        <f t="shared" si="2"/>
        <v>17152</v>
      </c>
      <c r="L77" s="236">
        <v>183829</v>
      </c>
      <c r="M77" s="235">
        <v>7979.98</v>
      </c>
    </row>
    <row r="78" spans="1:13">
      <c r="A78" s="247">
        <v>28</v>
      </c>
      <c r="B78" s="283">
        <v>74</v>
      </c>
      <c r="C78" s="283">
        <v>10</v>
      </c>
      <c r="D78" s="212" t="s">
        <v>53</v>
      </c>
      <c r="E78" s="284" t="s">
        <v>207</v>
      </c>
      <c r="F78" s="212" t="s">
        <v>123</v>
      </c>
      <c r="G78" s="326">
        <v>110540</v>
      </c>
      <c r="H78" s="303">
        <v>85793</v>
      </c>
      <c r="I78" s="238">
        <v>5402</v>
      </c>
      <c r="J78" s="238">
        <v>6302</v>
      </c>
      <c r="K78" s="238">
        <f t="shared" si="2"/>
        <v>13043</v>
      </c>
      <c r="L78" s="236">
        <v>205958</v>
      </c>
      <c r="M78" s="235">
        <v>11543.7</v>
      </c>
    </row>
    <row r="79" spans="1:13">
      <c r="A79" s="247">
        <v>54</v>
      </c>
      <c r="B79" s="283">
        <v>75</v>
      </c>
      <c r="C79" s="283">
        <v>10</v>
      </c>
      <c r="D79" s="212" t="s">
        <v>47</v>
      </c>
      <c r="E79" s="284" t="s">
        <v>215</v>
      </c>
      <c r="F79" s="212" t="s">
        <v>120</v>
      </c>
      <c r="G79" s="326">
        <v>98135</v>
      </c>
      <c r="H79" s="303">
        <v>59176</v>
      </c>
      <c r="I79" s="238">
        <v>4950</v>
      </c>
      <c r="J79" s="238">
        <v>3795</v>
      </c>
      <c r="K79" s="238">
        <f t="shared" si="2"/>
        <v>30214</v>
      </c>
      <c r="L79" s="236">
        <v>181009</v>
      </c>
      <c r="M79" s="235">
        <v>8975.08</v>
      </c>
    </row>
    <row r="80" spans="1:13">
      <c r="A80" s="247">
        <v>86</v>
      </c>
      <c r="B80" s="283">
        <v>76</v>
      </c>
      <c r="C80" s="283">
        <v>10</v>
      </c>
      <c r="D80" s="212" t="s">
        <v>45</v>
      </c>
      <c r="E80" s="284" t="s">
        <v>200</v>
      </c>
      <c r="F80" s="212" t="s">
        <v>126</v>
      </c>
      <c r="G80" s="326">
        <v>126966</v>
      </c>
      <c r="H80" s="303">
        <v>97831</v>
      </c>
      <c r="I80" s="238">
        <v>7199</v>
      </c>
      <c r="J80" s="238">
        <v>4798</v>
      </c>
      <c r="K80" s="238">
        <f t="shared" si="2"/>
        <v>17138</v>
      </c>
      <c r="L80" s="236">
        <v>327464</v>
      </c>
      <c r="M80" s="235">
        <v>13302.4</v>
      </c>
    </row>
    <row r="81" spans="1:13">
      <c r="A81" s="247">
        <v>11</v>
      </c>
      <c r="B81" s="283">
        <v>77</v>
      </c>
      <c r="C81" s="283">
        <v>10</v>
      </c>
      <c r="D81" s="212" t="s">
        <v>51</v>
      </c>
      <c r="E81" s="284" t="s">
        <v>246</v>
      </c>
      <c r="F81" s="212" t="s">
        <v>102</v>
      </c>
      <c r="G81" s="326">
        <v>81715</v>
      </c>
      <c r="H81" s="303">
        <v>60381</v>
      </c>
      <c r="I81" s="238">
        <v>3191</v>
      </c>
      <c r="J81" s="238">
        <v>3690</v>
      </c>
      <c r="K81" s="238">
        <f t="shared" si="2"/>
        <v>14453</v>
      </c>
      <c r="L81" s="236">
        <v>183983</v>
      </c>
      <c r="M81" s="235">
        <v>13473.7</v>
      </c>
    </row>
    <row r="82" spans="1:13">
      <c r="A82" s="247">
        <v>71</v>
      </c>
      <c r="B82" s="283">
        <v>78</v>
      </c>
      <c r="C82" s="283">
        <v>11</v>
      </c>
      <c r="D82" s="212" t="s">
        <v>45</v>
      </c>
      <c r="E82" s="284" t="s">
        <v>186</v>
      </c>
      <c r="F82" s="212" t="s">
        <v>128</v>
      </c>
      <c r="G82" s="326">
        <v>127715</v>
      </c>
      <c r="H82" s="303">
        <v>83829</v>
      </c>
      <c r="I82" s="324">
        <v>4483</v>
      </c>
      <c r="J82" s="238">
        <v>5538</v>
      </c>
      <c r="K82" s="238">
        <f t="shared" si="2"/>
        <v>33865</v>
      </c>
      <c r="L82" s="236">
        <v>258390</v>
      </c>
      <c r="M82" s="235">
        <v>30474.400000000001</v>
      </c>
    </row>
    <row r="83" spans="1:13">
      <c r="A83" s="247">
        <v>13</v>
      </c>
      <c r="B83" s="283">
        <v>79</v>
      </c>
      <c r="C83" s="283">
        <v>11</v>
      </c>
      <c r="D83" s="212" t="s">
        <v>55</v>
      </c>
      <c r="E83" s="285" t="s">
        <v>170</v>
      </c>
      <c r="F83" s="212" t="s">
        <v>55</v>
      </c>
      <c r="G83" s="326">
        <v>92913</v>
      </c>
      <c r="H83" s="303">
        <v>76101</v>
      </c>
      <c r="I83" s="238">
        <v>6239</v>
      </c>
      <c r="J83" s="238">
        <v>6148</v>
      </c>
      <c r="K83" s="238">
        <f t="shared" si="2"/>
        <v>4425</v>
      </c>
      <c r="L83" s="236">
        <v>262380</v>
      </c>
      <c r="M83" s="235">
        <v>28937.3</v>
      </c>
    </row>
    <row r="84" spans="1:13">
      <c r="A84" s="247">
        <v>42</v>
      </c>
      <c r="B84" s="283">
        <v>80</v>
      </c>
      <c r="C84" s="283">
        <v>11</v>
      </c>
      <c r="D84" s="212" t="s">
        <v>49</v>
      </c>
      <c r="E84" s="284" t="s">
        <v>227</v>
      </c>
      <c r="F84" s="212" t="s">
        <v>127</v>
      </c>
      <c r="G84" s="326">
        <v>126370</v>
      </c>
      <c r="H84" s="303">
        <v>91963</v>
      </c>
      <c r="I84" s="238">
        <v>7022</v>
      </c>
      <c r="J84" s="238">
        <v>5724</v>
      </c>
      <c r="K84" s="238">
        <f t="shared" si="2"/>
        <v>21661</v>
      </c>
      <c r="L84" s="236">
        <v>265621</v>
      </c>
      <c r="M84" s="235">
        <v>27302.1</v>
      </c>
    </row>
    <row r="85" spans="1:13">
      <c r="A85" s="247">
        <v>57</v>
      </c>
      <c r="B85" s="283">
        <v>81</v>
      </c>
      <c r="C85" s="283">
        <v>11</v>
      </c>
      <c r="D85" s="212" t="s">
        <v>47</v>
      </c>
      <c r="E85" s="284" t="s">
        <v>218</v>
      </c>
      <c r="F85" s="212" t="s">
        <v>130</v>
      </c>
      <c r="G85" s="326">
        <v>82021</v>
      </c>
      <c r="H85" s="303">
        <v>62978</v>
      </c>
      <c r="I85" s="238">
        <v>2384</v>
      </c>
      <c r="J85" s="238">
        <v>4861</v>
      </c>
      <c r="K85" s="238">
        <f t="shared" si="2"/>
        <v>11798</v>
      </c>
      <c r="L85" s="236">
        <v>253043</v>
      </c>
      <c r="M85" s="235">
        <v>31104.1</v>
      </c>
    </row>
    <row r="86" spans="1:13">
      <c r="A86" s="247">
        <v>51</v>
      </c>
      <c r="B86" s="283">
        <v>82</v>
      </c>
      <c r="C86" s="283">
        <v>11</v>
      </c>
      <c r="D86" s="212" t="s">
        <v>49</v>
      </c>
      <c r="E86" s="284" t="s">
        <v>235</v>
      </c>
      <c r="F86" s="212" t="s">
        <v>129</v>
      </c>
      <c r="G86" s="326">
        <v>150062</v>
      </c>
      <c r="H86" s="303">
        <v>113238</v>
      </c>
      <c r="I86" s="238">
        <v>11304</v>
      </c>
      <c r="J86" s="238">
        <v>8011</v>
      </c>
      <c r="K86" s="238">
        <f t="shared" si="2"/>
        <v>17509</v>
      </c>
      <c r="L86" s="236">
        <v>350779</v>
      </c>
      <c r="M86" s="235">
        <v>26195.5</v>
      </c>
    </row>
    <row r="87" spans="1:13">
      <c r="A87" s="247">
        <v>62</v>
      </c>
      <c r="B87" s="283">
        <v>83</v>
      </c>
      <c r="C87" s="283">
        <v>12</v>
      </c>
      <c r="D87" s="212" t="s">
        <v>88</v>
      </c>
      <c r="E87" s="285" t="s">
        <v>177</v>
      </c>
      <c r="F87" s="212" t="s">
        <v>88</v>
      </c>
      <c r="G87" s="326">
        <v>136641</v>
      </c>
      <c r="H87" s="303">
        <v>101105</v>
      </c>
      <c r="I87" s="238">
        <v>9674</v>
      </c>
      <c r="J87" s="238">
        <v>5987</v>
      </c>
      <c r="K87" s="238">
        <f t="shared" si="2"/>
        <v>19875</v>
      </c>
      <c r="L87" s="236">
        <v>306011</v>
      </c>
      <c r="M87" s="235">
        <v>39321.9</v>
      </c>
    </row>
    <row r="88" spans="1:13">
      <c r="A88" s="247">
        <v>21</v>
      </c>
      <c r="B88" s="283">
        <v>84</v>
      </c>
      <c r="C88" s="283">
        <v>12</v>
      </c>
      <c r="D88" s="212" t="s">
        <v>53</v>
      </c>
      <c r="E88" s="284" t="s">
        <v>201</v>
      </c>
      <c r="F88" s="212" t="s">
        <v>53</v>
      </c>
      <c r="G88" s="326">
        <v>123666</v>
      </c>
      <c r="H88" s="303">
        <v>92386</v>
      </c>
      <c r="I88" s="238">
        <v>7935</v>
      </c>
      <c r="J88" s="238">
        <v>13412</v>
      </c>
      <c r="K88" s="238">
        <f t="shared" si="2"/>
        <v>9933</v>
      </c>
      <c r="L88" s="236">
        <v>433464</v>
      </c>
      <c r="M88" s="235">
        <v>64305.599999999999</v>
      </c>
    </row>
    <row r="89" spans="1:13">
      <c r="A89" s="247">
        <v>53</v>
      </c>
      <c r="B89" s="283">
        <v>85</v>
      </c>
      <c r="C89" s="283">
        <v>12</v>
      </c>
      <c r="D89" s="212" t="s">
        <v>47</v>
      </c>
      <c r="E89" s="284" t="s">
        <v>214</v>
      </c>
      <c r="F89" s="212" t="s">
        <v>47</v>
      </c>
      <c r="G89" s="326">
        <v>149652</v>
      </c>
      <c r="H89" s="303">
        <v>112292</v>
      </c>
      <c r="I89" s="238">
        <v>12993</v>
      </c>
      <c r="J89" s="238">
        <v>11918</v>
      </c>
      <c r="K89" s="238">
        <f t="shared" si="2"/>
        <v>12449</v>
      </c>
      <c r="L89" s="236">
        <v>468709</v>
      </c>
      <c r="M89" s="235">
        <v>57848.2</v>
      </c>
    </row>
    <row r="90" spans="1:13">
      <c r="A90" s="247">
        <v>1</v>
      </c>
      <c r="B90" s="283">
        <v>86</v>
      </c>
      <c r="C90" s="283">
        <v>12</v>
      </c>
      <c r="D90" s="212" t="s">
        <v>51</v>
      </c>
      <c r="E90" s="284" t="s">
        <v>237</v>
      </c>
      <c r="F90" s="212" t="s">
        <v>51</v>
      </c>
      <c r="G90" s="326">
        <v>143840</v>
      </c>
      <c r="H90" s="303">
        <v>106378</v>
      </c>
      <c r="I90" s="238">
        <v>10758</v>
      </c>
      <c r="J90" s="238">
        <v>8196</v>
      </c>
      <c r="K90" s="238">
        <f t="shared" si="2"/>
        <v>18508</v>
      </c>
      <c r="L90" s="236">
        <v>382258</v>
      </c>
      <c r="M90" s="235">
        <v>45826.7</v>
      </c>
    </row>
    <row r="91" spans="1:13">
      <c r="A91" s="247">
        <v>68</v>
      </c>
      <c r="B91" s="283">
        <v>87</v>
      </c>
      <c r="C91" s="283">
        <v>13</v>
      </c>
      <c r="D91" s="212" t="s">
        <v>45</v>
      </c>
      <c r="E91" s="284">
        <v>10671</v>
      </c>
      <c r="F91" s="212" t="s">
        <v>45</v>
      </c>
      <c r="G91" s="326">
        <v>399642</v>
      </c>
      <c r="H91" s="303">
        <v>258303</v>
      </c>
      <c r="I91" s="238">
        <v>20987</v>
      </c>
      <c r="J91" s="238">
        <v>25490</v>
      </c>
      <c r="K91" s="238">
        <f t="shared" si="2"/>
        <v>94862</v>
      </c>
      <c r="L91" s="236">
        <v>803709</v>
      </c>
      <c r="M91" s="235">
        <v>204265</v>
      </c>
    </row>
    <row r="92" spans="1:13">
      <c r="A92" s="247">
        <v>35</v>
      </c>
      <c r="B92" s="283">
        <v>88</v>
      </c>
      <c r="C92" s="283">
        <v>13</v>
      </c>
      <c r="D92" s="212" t="s">
        <v>49</v>
      </c>
      <c r="E92" s="284" t="s">
        <v>221</v>
      </c>
      <c r="F92" s="212" t="s">
        <v>49</v>
      </c>
      <c r="G92" s="326">
        <v>193882</v>
      </c>
      <c r="H92" s="306">
        <v>142594</v>
      </c>
      <c r="I92" s="241">
        <v>18747</v>
      </c>
      <c r="J92" s="241">
        <v>17274</v>
      </c>
      <c r="K92" s="238">
        <f t="shared" si="2"/>
        <v>15267</v>
      </c>
      <c r="L92" s="236">
        <v>863066</v>
      </c>
      <c r="M92" s="235">
        <v>125567</v>
      </c>
    </row>
    <row r="93" spans="1:13" ht="27.6" customHeight="1">
      <c r="A93" s="369" t="s">
        <v>1174</v>
      </c>
      <c r="B93" s="369"/>
      <c r="C93" s="369"/>
      <c r="D93" s="369"/>
      <c r="E93" s="369"/>
      <c r="F93" s="369"/>
      <c r="G93" s="327">
        <f>SUM(G5:G92)</f>
        <v>5518351</v>
      </c>
      <c r="H93" s="258">
        <f t="shared" ref="H93:M93" si="3">SUM(H5:H92)</f>
        <v>4104971</v>
      </c>
      <c r="I93" s="258">
        <f t="shared" si="3"/>
        <v>276227</v>
      </c>
      <c r="J93" s="258">
        <f>SUM(J5:J92)</f>
        <v>285213</v>
      </c>
      <c r="K93" s="258">
        <f t="shared" si="3"/>
        <v>851940</v>
      </c>
      <c r="L93" s="259">
        <f t="shared" si="3"/>
        <v>12427199</v>
      </c>
      <c r="M93" s="259">
        <f t="shared" si="3"/>
        <v>975009.27</v>
      </c>
    </row>
    <row r="95" spans="1:13">
      <c r="B95" s="292"/>
      <c r="C95" s="292"/>
    </row>
  </sheetData>
  <autoFilter ref="A2:M93">
    <filterColumn colId="6" showButton="0"/>
    <filterColumn colId="7" showButton="0"/>
    <filterColumn colId="8" showButton="0"/>
    <filterColumn colId="9" showButton="0"/>
  </autoFilter>
  <mergeCells count="15">
    <mergeCell ref="K3:K4"/>
    <mergeCell ref="L3:L4"/>
    <mergeCell ref="A1:F1"/>
    <mergeCell ref="A93:F93"/>
    <mergeCell ref="G2:K2"/>
    <mergeCell ref="F2:F4"/>
    <mergeCell ref="G3:G4"/>
    <mergeCell ref="H3:H4"/>
    <mergeCell ref="I3:I4"/>
    <mergeCell ref="J3:J4"/>
    <mergeCell ref="A2:A4"/>
    <mergeCell ref="B2:B4"/>
    <mergeCell ref="C2:C4"/>
    <mergeCell ref="D2:D4"/>
    <mergeCell ref="E2:E4"/>
  </mergeCells>
  <phoneticPr fontId="56" type="noConversion"/>
  <hyperlinks>
    <hyperlink ref="M1" r:id="rId1"/>
  </hyperlinks>
  <pageMargins left="0.70866141732283472" right="0.70866141732283472" top="0.74803149606299213" bottom="0.74803149606299213" header="0.31496062992125984" footer="0.31496062992125984"/>
  <pageSetup paperSize="9" scale="73" orientation="landscape" r:id="rId2"/>
  <ignoredErrors>
    <ignoredError sqref="E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N548"/>
  <sheetViews>
    <sheetView zoomScale="60" zoomScaleNormal="60" workbookViewId="0">
      <pane xSplit="1" topLeftCell="B1" activePane="topRight" state="frozen"/>
      <selection pane="topRight" activeCell="H13" sqref="H13"/>
    </sheetView>
  </sheetViews>
  <sheetFormatPr defaultColWidth="8.6640625" defaultRowHeight="25.95" customHeight="1"/>
  <cols>
    <col min="1" max="1" width="8.109375" style="119" customWidth="1"/>
    <col min="2" max="2" width="20.88671875" style="119" customWidth="1"/>
    <col min="3" max="3" width="71.6640625" style="119" customWidth="1"/>
    <col min="4" max="4" width="17.88671875" style="119" customWidth="1"/>
    <col min="5" max="5" width="15.5546875" style="119" customWidth="1"/>
    <col min="6" max="37" width="16.21875" style="119" customWidth="1"/>
    <col min="38" max="38" width="19.88671875" style="119" customWidth="1"/>
    <col min="39" max="70" width="16.21875" style="119" customWidth="1"/>
    <col min="71" max="71" width="18.6640625" style="119" customWidth="1"/>
    <col min="72" max="91" width="16.21875" style="119" customWidth="1"/>
    <col min="92" max="16384" width="8.6640625" style="119"/>
  </cols>
  <sheetData>
    <row r="1" spans="1:91" ht="25.95" customHeight="1">
      <c r="D1" s="120" t="s">
        <v>51</v>
      </c>
      <c r="E1" s="120" t="s">
        <v>51</v>
      </c>
      <c r="F1" s="120" t="s">
        <v>51</v>
      </c>
      <c r="G1" s="120" t="s">
        <v>51</v>
      </c>
      <c r="H1" s="120" t="s">
        <v>51</v>
      </c>
      <c r="I1" s="120" t="s">
        <v>51</v>
      </c>
      <c r="J1" s="120" t="s">
        <v>51</v>
      </c>
      <c r="K1" s="120" t="s">
        <v>51</v>
      </c>
      <c r="L1" s="120" t="s">
        <v>51</v>
      </c>
      <c r="M1" s="120" t="s">
        <v>51</v>
      </c>
      <c r="N1" s="120" t="s">
        <v>51</v>
      </c>
      <c r="O1" s="120" t="s">
        <v>51</v>
      </c>
      <c r="P1" s="120" t="s">
        <v>55</v>
      </c>
      <c r="Q1" s="120" t="s">
        <v>55</v>
      </c>
      <c r="R1" s="120" t="s">
        <v>55</v>
      </c>
      <c r="S1" s="120" t="s">
        <v>55</v>
      </c>
      <c r="T1" s="120" t="s">
        <v>55</v>
      </c>
      <c r="U1" s="120" t="s">
        <v>55</v>
      </c>
      <c r="V1" s="120" t="s">
        <v>55</v>
      </c>
      <c r="W1" s="120" t="s">
        <v>55</v>
      </c>
      <c r="X1" s="120" t="s">
        <v>53</v>
      </c>
      <c r="Y1" s="120" t="s">
        <v>53</v>
      </c>
      <c r="Z1" s="120" t="s">
        <v>53</v>
      </c>
      <c r="AA1" s="120" t="s">
        <v>53</v>
      </c>
      <c r="AB1" s="120" t="s">
        <v>53</v>
      </c>
      <c r="AC1" s="120" t="s">
        <v>53</v>
      </c>
      <c r="AD1" s="120" t="s">
        <v>53</v>
      </c>
      <c r="AE1" s="120" t="s">
        <v>53</v>
      </c>
      <c r="AF1" s="120" t="s">
        <v>53</v>
      </c>
      <c r="AG1" s="120" t="s">
        <v>53</v>
      </c>
      <c r="AH1" s="120" t="s">
        <v>53</v>
      </c>
      <c r="AI1" s="120" t="s">
        <v>53</v>
      </c>
      <c r="AJ1" s="120" t="s">
        <v>53</v>
      </c>
      <c r="AK1" s="120" t="s">
        <v>53</v>
      </c>
      <c r="AL1" s="120" t="s">
        <v>49</v>
      </c>
      <c r="AM1" s="120" t="s">
        <v>49</v>
      </c>
      <c r="AN1" s="120" t="s">
        <v>49</v>
      </c>
      <c r="AO1" s="120" t="s">
        <v>49</v>
      </c>
      <c r="AP1" s="120" t="s">
        <v>49</v>
      </c>
      <c r="AQ1" s="120" t="s">
        <v>49</v>
      </c>
      <c r="AR1" s="120" t="s">
        <v>49</v>
      </c>
      <c r="AS1" s="120" t="s">
        <v>49</v>
      </c>
      <c r="AT1" s="120" t="s">
        <v>49</v>
      </c>
      <c r="AU1" s="120" t="s">
        <v>49</v>
      </c>
      <c r="AV1" s="120" t="s">
        <v>49</v>
      </c>
      <c r="AW1" s="120" t="s">
        <v>49</v>
      </c>
      <c r="AX1" s="120" t="s">
        <v>49</v>
      </c>
      <c r="AY1" s="120" t="s">
        <v>49</v>
      </c>
      <c r="AZ1" s="120" t="s">
        <v>49</v>
      </c>
      <c r="BA1" s="120" t="s">
        <v>49</v>
      </c>
      <c r="BB1" s="120" t="s">
        <v>49</v>
      </c>
      <c r="BC1" s="120" t="s">
        <v>49</v>
      </c>
      <c r="BD1" s="120" t="s">
        <v>47</v>
      </c>
      <c r="BE1" s="120" t="s">
        <v>47</v>
      </c>
      <c r="BF1" s="120" t="s">
        <v>47</v>
      </c>
      <c r="BG1" s="120" t="s">
        <v>47</v>
      </c>
      <c r="BH1" s="120" t="s">
        <v>47</v>
      </c>
      <c r="BI1" s="120" t="s">
        <v>47</v>
      </c>
      <c r="BJ1" s="120" t="s">
        <v>47</v>
      </c>
      <c r="BK1" s="120" t="s">
        <v>47</v>
      </c>
      <c r="BL1" s="120" t="s">
        <v>47</v>
      </c>
      <c r="BM1" s="120" t="s">
        <v>88</v>
      </c>
      <c r="BN1" s="120" t="s">
        <v>88</v>
      </c>
      <c r="BO1" s="120" t="s">
        <v>88</v>
      </c>
      <c r="BP1" s="120" t="s">
        <v>88</v>
      </c>
      <c r="BQ1" s="120" t="s">
        <v>88</v>
      </c>
      <c r="BR1" s="120" t="s">
        <v>88</v>
      </c>
      <c r="BS1" s="120" t="s">
        <v>45</v>
      </c>
      <c r="BT1" s="120" t="s">
        <v>45</v>
      </c>
      <c r="BU1" s="120" t="s">
        <v>45</v>
      </c>
      <c r="BV1" s="120" t="s">
        <v>45</v>
      </c>
      <c r="BW1" s="120" t="s">
        <v>45</v>
      </c>
      <c r="BX1" s="120" t="s">
        <v>45</v>
      </c>
      <c r="BY1" s="120" t="s">
        <v>45</v>
      </c>
      <c r="BZ1" s="120" t="s">
        <v>45</v>
      </c>
      <c r="CA1" s="120" t="s">
        <v>45</v>
      </c>
      <c r="CB1" s="120" t="s">
        <v>45</v>
      </c>
      <c r="CC1" s="120" t="s">
        <v>45</v>
      </c>
      <c r="CD1" s="120" t="s">
        <v>45</v>
      </c>
      <c r="CE1" s="120" t="s">
        <v>45</v>
      </c>
      <c r="CF1" s="120" t="s">
        <v>45</v>
      </c>
      <c r="CG1" s="120" t="s">
        <v>45</v>
      </c>
      <c r="CH1" s="120" t="s">
        <v>45</v>
      </c>
      <c r="CI1" s="120" t="s">
        <v>45</v>
      </c>
      <c r="CJ1" s="120" t="s">
        <v>45</v>
      </c>
      <c r="CK1" s="120" t="s">
        <v>45</v>
      </c>
      <c r="CL1" s="120" t="s">
        <v>45</v>
      </c>
      <c r="CM1" s="120" t="s">
        <v>45</v>
      </c>
    </row>
    <row r="2" spans="1:91" ht="25.95" customHeight="1">
      <c r="B2" s="121"/>
      <c r="C2" s="122"/>
      <c r="D2" s="120" t="s">
        <v>237</v>
      </c>
      <c r="E2" s="120" t="s">
        <v>238</v>
      </c>
      <c r="F2" s="120" t="s">
        <v>239</v>
      </c>
      <c r="G2" s="120" t="s">
        <v>240</v>
      </c>
      <c r="H2" s="120" t="s">
        <v>169</v>
      </c>
      <c r="I2" s="120" t="s">
        <v>241</v>
      </c>
      <c r="J2" s="120" t="s">
        <v>242</v>
      </c>
      <c r="K2" s="120" t="s">
        <v>243</v>
      </c>
      <c r="L2" s="120" t="s">
        <v>244</v>
      </c>
      <c r="M2" s="120" t="s">
        <v>245</v>
      </c>
      <c r="N2" s="120" t="s">
        <v>246</v>
      </c>
      <c r="O2" s="120" t="s">
        <v>163</v>
      </c>
      <c r="P2" s="120" t="s">
        <v>170</v>
      </c>
      <c r="Q2" s="120" t="s">
        <v>171</v>
      </c>
      <c r="R2" s="120" t="s">
        <v>172</v>
      </c>
      <c r="S2" s="120" t="s">
        <v>173</v>
      </c>
      <c r="T2" s="120" t="s">
        <v>174</v>
      </c>
      <c r="U2" s="120" t="s">
        <v>175</v>
      </c>
      <c r="V2" s="120" t="s">
        <v>176</v>
      </c>
      <c r="W2" s="120" t="s">
        <v>158</v>
      </c>
      <c r="X2" s="120" t="s">
        <v>201</v>
      </c>
      <c r="Y2" s="120" t="s">
        <v>202</v>
      </c>
      <c r="Z2" s="120" t="s">
        <v>203</v>
      </c>
      <c r="AA2" s="120" t="s">
        <v>204</v>
      </c>
      <c r="AB2" s="120" t="s">
        <v>160</v>
      </c>
      <c r="AC2" s="120" t="s">
        <v>205</v>
      </c>
      <c r="AD2" s="120" t="s">
        <v>206</v>
      </c>
      <c r="AE2" s="120" t="s">
        <v>207</v>
      </c>
      <c r="AF2" s="120" t="s">
        <v>208</v>
      </c>
      <c r="AG2" s="120" t="s">
        <v>209</v>
      </c>
      <c r="AH2" s="120" t="s">
        <v>210</v>
      </c>
      <c r="AI2" s="120" t="s">
        <v>211</v>
      </c>
      <c r="AJ2" s="120" t="s">
        <v>212</v>
      </c>
      <c r="AK2" s="120" t="s">
        <v>213</v>
      </c>
      <c r="AL2" s="120" t="s">
        <v>221</v>
      </c>
      <c r="AM2" s="120" t="s">
        <v>222</v>
      </c>
      <c r="AN2" s="120" t="s">
        <v>223</v>
      </c>
      <c r="AO2" s="120" t="s">
        <v>224</v>
      </c>
      <c r="AP2" s="120" t="s">
        <v>225</v>
      </c>
      <c r="AQ2" s="120" t="s">
        <v>226</v>
      </c>
      <c r="AR2" s="120" t="s">
        <v>162</v>
      </c>
      <c r="AS2" s="120" t="s">
        <v>227</v>
      </c>
      <c r="AT2" s="120" t="s">
        <v>228</v>
      </c>
      <c r="AU2" s="120" t="s">
        <v>229</v>
      </c>
      <c r="AV2" s="120" t="s">
        <v>230</v>
      </c>
      <c r="AW2" s="120" t="s">
        <v>231</v>
      </c>
      <c r="AX2" s="120" t="s">
        <v>168</v>
      </c>
      <c r="AY2" s="120" t="s">
        <v>232</v>
      </c>
      <c r="AZ2" s="120" t="s">
        <v>233</v>
      </c>
      <c r="BA2" s="120" t="s">
        <v>234</v>
      </c>
      <c r="BB2" s="120" t="s">
        <v>235</v>
      </c>
      <c r="BC2" s="120" t="s">
        <v>236</v>
      </c>
      <c r="BD2" s="120" t="s">
        <v>214</v>
      </c>
      <c r="BE2" s="120" t="s">
        <v>215</v>
      </c>
      <c r="BF2" s="120" t="s">
        <v>216</v>
      </c>
      <c r="BG2" s="120" t="s">
        <v>217</v>
      </c>
      <c r="BH2" s="120" t="s">
        <v>218</v>
      </c>
      <c r="BI2" s="120" t="s">
        <v>167</v>
      </c>
      <c r="BJ2" s="120" t="s">
        <v>161</v>
      </c>
      <c r="BK2" s="120" t="s">
        <v>219</v>
      </c>
      <c r="BL2" s="120" t="s">
        <v>220</v>
      </c>
      <c r="BM2" s="120" t="s">
        <v>177</v>
      </c>
      <c r="BN2" s="120" t="s">
        <v>178</v>
      </c>
      <c r="BO2" s="120" t="s">
        <v>179</v>
      </c>
      <c r="BP2" s="120" t="s">
        <v>180</v>
      </c>
      <c r="BQ2" s="120" t="s">
        <v>181</v>
      </c>
      <c r="BR2" s="120" t="s">
        <v>182</v>
      </c>
      <c r="BS2" s="120" t="s">
        <v>183</v>
      </c>
      <c r="BT2" s="120" t="s">
        <v>184</v>
      </c>
      <c r="BU2" s="120" t="s">
        <v>185</v>
      </c>
      <c r="BV2" s="120" t="s">
        <v>186</v>
      </c>
      <c r="BW2" s="120" t="s">
        <v>159</v>
      </c>
      <c r="BX2" s="120" t="s">
        <v>187</v>
      </c>
      <c r="BY2" s="120" t="s">
        <v>188</v>
      </c>
      <c r="BZ2" s="120" t="s">
        <v>189</v>
      </c>
      <c r="CA2" s="120" t="s">
        <v>190</v>
      </c>
      <c r="CB2" s="120" t="s">
        <v>191</v>
      </c>
      <c r="CC2" s="120" t="s">
        <v>192</v>
      </c>
      <c r="CD2" s="120" t="s">
        <v>193</v>
      </c>
      <c r="CE2" s="120" t="s">
        <v>194</v>
      </c>
      <c r="CF2" s="120" t="s">
        <v>195</v>
      </c>
      <c r="CG2" s="120" t="s">
        <v>196</v>
      </c>
      <c r="CH2" s="120" t="s">
        <v>197</v>
      </c>
      <c r="CI2" s="120" t="s">
        <v>198</v>
      </c>
      <c r="CJ2" s="120" t="s">
        <v>199</v>
      </c>
      <c r="CK2" s="120" t="s">
        <v>200</v>
      </c>
      <c r="CL2" s="120" t="s">
        <v>165</v>
      </c>
      <c r="CM2" s="120" t="s">
        <v>166</v>
      </c>
    </row>
    <row r="3" spans="1:91" ht="25.95" customHeight="1">
      <c r="B3" s="123" t="s">
        <v>295</v>
      </c>
      <c r="C3" s="123" t="s">
        <v>296</v>
      </c>
      <c r="D3" s="124" t="s">
        <v>373</v>
      </c>
      <c r="E3" s="124" t="s">
        <v>374</v>
      </c>
      <c r="F3" s="124" t="s">
        <v>375</v>
      </c>
      <c r="G3" s="124" t="s">
        <v>376</v>
      </c>
      <c r="H3" s="124" t="s">
        <v>377</v>
      </c>
      <c r="I3" s="124" t="s">
        <v>378</v>
      </c>
      <c r="J3" s="124" t="s">
        <v>379</v>
      </c>
      <c r="K3" s="124" t="s">
        <v>380</v>
      </c>
      <c r="L3" s="124" t="s">
        <v>381</v>
      </c>
      <c r="M3" s="124" t="s">
        <v>382</v>
      </c>
      <c r="N3" s="124" t="s">
        <v>383</v>
      </c>
      <c r="O3" s="124" t="s">
        <v>384</v>
      </c>
      <c r="P3" s="124" t="s">
        <v>297</v>
      </c>
      <c r="Q3" s="124" t="s">
        <v>298</v>
      </c>
      <c r="R3" s="124" t="s">
        <v>299</v>
      </c>
      <c r="S3" s="124" t="s">
        <v>300</v>
      </c>
      <c r="T3" s="124" t="s">
        <v>301</v>
      </c>
      <c r="U3" s="124" t="s">
        <v>302</v>
      </c>
      <c r="V3" s="124" t="s">
        <v>303</v>
      </c>
      <c r="W3" s="124" t="s">
        <v>304</v>
      </c>
      <c r="X3" s="124" t="s">
        <v>332</v>
      </c>
      <c r="Y3" s="124" t="s">
        <v>333</v>
      </c>
      <c r="Z3" s="124" t="s">
        <v>334</v>
      </c>
      <c r="AA3" s="124" t="s">
        <v>335</v>
      </c>
      <c r="AB3" s="124" t="s">
        <v>336</v>
      </c>
      <c r="AC3" s="124" t="s">
        <v>337</v>
      </c>
      <c r="AD3" s="124" t="s">
        <v>338</v>
      </c>
      <c r="AE3" s="124" t="s">
        <v>339</v>
      </c>
      <c r="AF3" s="124" t="s">
        <v>340</v>
      </c>
      <c r="AG3" s="124" t="s">
        <v>341</v>
      </c>
      <c r="AH3" s="124" t="s">
        <v>342</v>
      </c>
      <c r="AI3" s="124" t="s">
        <v>343</v>
      </c>
      <c r="AJ3" s="124" t="s">
        <v>344</v>
      </c>
      <c r="AK3" s="124" t="s">
        <v>345</v>
      </c>
      <c r="AL3" s="124" t="s">
        <v>355</v>
      </c>
      <c r="AM3" s="124" t="s">
        <v>356</v>
      </c>
      <c r="AN3" s="124" t="s">
        <v>357</v>
      </c>
      <c r="AO3" s="124" t="s">
        <v>358</v>
      </c>
      <c r="AP3" s="124" t="s">
        <v>359</v>
      </c>
      <c r="AQ3" s="124" t="s">
        <v>360</v>
      </c>
      <c r="AR3" s="124" t="s">
        <v>361</v>
      </c>
      <c r="AS3" s="124" t="s">
        <v>362</v>
      </c>
      <c r="AT3" s="124" t="s">
        <v>363</v>
      </c>
      <c r="AU3" s="124" t="s">
        <v>364</v>
      </c>
      <c r="AV3" s="124" t="s">
        <v>365</v>
      </c>
      <c r="AW3" s="124" t="s">
        <v>366</v>
      </c>
      <c r="AX3" s="124" t="s">
        <v>367</v>
      </c>
      <c r="AY3" s="124" t="s">
        <v>368</v>
      </c>
      <c r="AZ3" s="124" t="s">
        <v>369</v>
      </c>
      <c r="BA3" s="124" t="s">
        <v>370</v>
      </c>
      <c r="BB3" s="124" t="s">
        <v>371</v>
      </c>
      <c r="BC3" s="124" t="s">
        <v>372</v>
      </c>
      <c r="BD3" s="124" t="s">
        <v>346</v>
      </c>
      <c r="BE3" s="124" t="s">
        <v>347</v>
      </c>
      <c r="BF3" s="124" t="s">
        <v>348</v>
      </c>
      <c r="BG3" s="124" t="s">
        <v>349</v>
      </c>
      <c r="BH3" s="124" t="s">
        <v>350</v>
      </c>
      <c r="BI3" s="124" t="s">
        <v>351</v>
      </c>
      <c r="BJ3" s="124" t="s">
        <v>352</v>
      </c>
      <c r="BK3" s="124" t="s">
        <v>353</v>
      </c>
      <c r="BL3" s="124" t="s">
        <v>354</v>
      </c>
      <c r="BM3" s="124" t="s">
        <v>305</v>
      </c>
      <c r="BN3" s="124" t="s">
        <v>306</v>
      </c>
      <c r="BO3" s="124" t="s">
        <v>307</v>
      </c>
      <c r="BP3" s="124" t="s">
        <v>308</v>
      </c>
      <c r="BQ3" s="124" t="s">
        <v>309</v>
      </c>
      <c r="BR3" s="124" t="s">
        <v>310</v>
      </c>
      <c r="BS3" s="124" t="s">
        <v>311</v>
      </c>
      <c r="BT3" s="124" t="s">
        <v>312</v>
      </c>
      <c r="BU3" s="124" t="s">
        <v>313</v>
      </c>
      <c r="BV3" s="124" t="s">
        <v>314</v>
      </c>
      <c r="BW3" s="124" t="s">
        <v>315</v>
      </c>
      <c r="BX3" s="124" t="s">
        <v>316</v>
      </c>
      <c r="BY3" s="124" t="s">
        <v>317</v>
      </c>
      <c r="BZ3" s="124" t="s">
        <v>318</v>
      </c>
      <c r="CA3" s="124" t="s">
        <v>319</v>
      </c>
      <c r="CB3" s="124" t="s">
        <v>320</v>
      </c>
      <c r="CC3" s="124" t="s">
        <v>321</v>
      </c>
      <c r="CD3" s="124" t="s">
        <v>322</v>
      </c>
      <c r="CE3" s="124" t="s">
        <v>323</v>
      </c>
      <c r="CF3" s="124" t="s">
        <v>324</v>
      </c>
      <c r="CG3" s="124" t="s">
        <v>325</v>
      </c>
      <c r="CH3" s="124" t="s">
        <v>326</v>
      </c>
      <c r="CI3" s="124" t="s">
        <v>327</v>
      </c>
      <c r="CJ3" s="124" t="s">
        <v>328</v>
      </c>
      <c r="CK3" s="124" t="s">
        <v>329</v>
      </c>
      <c r="CL3" s="124" t="s">
        <v>330</v>
      </c>
      <c r="CM3" s="124" t="s">
        <v>331</v>
      </c>
    </row>
    <row r="4" spans="1:91" ht="24.6">
      <c r="A4" s="125"/>
      <c r="B4" s="243" t="s">
        <v>734</v>
      </c>
      <c r="C4" s="126" t="s">
        <v>1199</v>
      </c>
      <c r="D4" s="195">
        <v>150000</v>
      </c>
      <c r="E4" s="195">
        <v>0</v>
      </c>
      <c r="F4" s="195">
        <v>0</v>
      </c>
      <c r="G4" s="195">
        <v>0</v>
      </c>
      <c r="H4" s="195">
        <v>0</v>
      </c>
      <c r="I4" s="195">
        <v>0</v>
      </c>
      <c r="J4" s="195">
        <v>0</v>
      </c>
      <c r="K4" s="195">
        <v>0</v>
      </c>
      <c r="L4" s="195">
        <v>0</v>
      </c>
      <c r="M4" s="195">
        <v>0</v>
      </c>
      <c r="N4" s="195">
        <v>0</v>
      </c>
      <c r="O4" s="195">
        <v>0</v>
      </c>
      <c r="P4" s="195">
        <v>1181583.06</v>
      </c>
      <c r="Q4" s="195">
        <v>0</v>
      </c>
      <c r="R4" s="195">
        <v>0</v>
      </c>
      <c r="S4" s="195">
        <v>0</v>
      </c>
      <c r="T4" s="195">
        <v>0</v>
      </c>
      <c r="U4" s="195">
        <v>0</v>
      </c>
      <c r="V4" s="195">
        <v>0</v>
      </c>
      <c r="W4" s="195">
        <v>0</v>
      </c>
      <c r="X4" s="195">
        <v>1153800</v>
      </c>
      <c r="Y4" s="195">
        <v>0</v>
      </c>
      <c r="Z4" s="195">
        <v>0</v>
      </c>
      <c r="AA4" s="195">
        <v>0</v>
      </c>
      <c r="AB4" s="195">
        <v>0</v>
      </c>
      <c r="AC4" s="195">
        <v>0</v>
      </c>
      <c r="AD4" s="195">
        <v>0</v>
      </c>
      <c r="AE4" s="195">
        <v>0</v>
      </c>
      <c r="AF4" s="195">
        <v>0</v>
      </c>
      <c r="AG4" s="195">
        <v>0</v>
      </c>
      <c r="AH4" s="195">
        <v>0</v>
      </c>
      <c r="AI4" s="195">
        <v>0</v>
      </c>
      <c r="AJ4" s="195">
        <v>0</v>
      </c>
      <c r="AK4" s="195">
        <v>0</v>
      </c>
      <c r="AL4" s="195">
        <v>0</v>
      </c>
      <c r="AM4" s="195">
        <v>0</v>
      </c>
      <c r="AN4" s="195">
        <v>0</v>
      </c>
      <c r="AO4" s="195">
        <v>0</v>
      </c>
      <c r="AP4" s="195">
        <v>0</v>
      </c>
      <c r="AQ4" s="195">
        <v>0</v>
      </c>
      <c r="AR4" s="195">
        <v>0</v>
      </c>
      <c r="AS4" s="195">
        <v>0</v>
      </c>
      <c r="AT4" s="195">
        <v>0</v>
      </c>
      <c r="AU4" s="195">
        <v>0</v>
      </c>
      <c r="AV4" s="195">
        <v>0</v>
      </c>
      <c r="AW4" s="195">
        <v>0</v>
      </c>
      <c r="AX4" s="195">
        <v>0</v>
      </c>
      <c r="AY4" s="195">
        <v>0</v>
      </c>
      <c r="AZ4" s="195">
        <v>0</v>
      </c>
      <c r="BA4" s="195">
        <v>0</v>
      </c>
      <c r="BB4" s="195">
        <v>0</v>
      </c>
      <c r="BC4" s="195">
        <v>0</v>
      </c>
      <c r="BD4" s="195">
        <v>0</v>
      </c>
      <c r="BE4" s="195">
        <v>0</v>
      </c>
      <c r="BF4" s="195">
        <v>0</v>
      </c>
      <c r="BG4" s="195">
        <v>0</v>
      </c>
      <c r="BH4" s="195">
        <v>0</v>
      </c>
      <c r="BI4" s="195">
        <v>0</v>
      </c>
      <c r="BJ4" s="195">
        <v>0</v>
      </c>
      <c r="BK4" s="195">
        <v>0</v>
      </c>
      <c r="BL4" s="195">
        <v>0</v>
      </c>
      <c r="BM4" s="195">
        <v>0</v>
      </c>
      <c r="BN4" s="195">
        <v>0</v>
      </c>
      <c r="BO4" s="195">
        <v>0</v>
      </c>
      <c r="BP4" s="195">
        <v>0</v>
      </c>
      <c r="BQ4" s="195">
        <v>0</v>
      </c>
      <c r="BR4" s="195">
        <v>0</v>
      </c>
      <c r="BS4" s="195">
        <v>0</v>
      </c>
      <c r="BT4" s="195">
        <v>0</v>
      </c>
      <c r="BU4" s="195">
        <v>0</v>
      </c>
      <c r="BV4" s="195">
        <v>0</v>
      </c>
      <c r="BW4" s="195">
        <v>0</v>
      </c>
      <c r="BX4" s="195">
        <v>0</v>
      </c>
      <c r="BY4" s="195">
        <v>0</v>
      </c>
      <c r="BZ4" s="195">
        <v>0</v>
      </c>
      <c r="CA4" s="195">
        <v>0</v>
      </c>
      <c r="CB4" s="195">
        <v>0</v>
      </c>
      <c r="CC4" s="195">
        <v>0</v>
      </c>
      <c r="CD4" s="195">
        <v>0</v>
      </c>
      <c r="CE4" s="195">
        <v>0</v>
      </c>
      <c r="CF4" s="195">
        <v>0</v>
      </c>
      <c r="CG4" s="195">
        <v>0</v>
      </c>
      <c r="CH4" s="195">
        <v>0</v>
      </c>
      <c r="CI4" s="195">
        <v>0</v>
      </c>
      <c r="CJ4" s="195">
        <v>0</v>
      </c>
      <c r="CK4" s="195">
        <v>0</v>
      </c>
      <c r="CL4" s="195">
        <v>0</v>
      </c>
      <c r="CM4" s="195">
        <v>0</v>
      </c>
    </row>
    <row r="5" spans="1:91" ht="24.6">
      <c r="A5" s="125"/>
      <c r="B5" s="243" t="s">
        <v>735</v>
      </c>
      <c r="C5" s="126" t="s">
        <v>1200</v>
      </c>
      <c r="D5" s="195">
        <v>18501.03</v>
      </c>
      <c r="E5" s="195">
        <v>0</v>
      </c>
      <c r="F5" s="195">
        <v>0</v>
      </c>
      <c r="G5" s="195">
        <v>0</v>
      </c>
      <c r="H5" s="195">
        <v>0</v>
      </c>
      <c r="I5" s="195">
        <v>0</v>
      </c>
      <c r="J5" s="195">
        <v>0</v>
      </c>
      <c r="K5" s="195">
        <v>0</v>
      </c>
      <c r="L5" s="195">
        <v>0</v>
      </c>
      <c r="M5" s="195">
        <v>0</v>
      </c>
      <c r="N5" s="195">
        <v>0</v>
      </c>
      <c r="O5" s="195">
        <v>0</v>
      </c>
      <c r="P5" s="195">
        <v>9900</v>
      </c>
      <c r="Q5" s="195">
        <v>0</v>
      </c>
      <c r="R5" s="195">
        <v>0</v>
      </c>
      <c r="S5" s="195">
        <v>0</v>
      </c>
      <c r="T5" s="195">
        <v>0</v>
      </c>
      <c r="U5" s="195">
        <v>0</v>
      </c>
      <c r="V5" s="195">
        <v>0</v>
      </c>
      <c r="W5" s="195">
        <v>0</v>
      </c>
      <c r="X5" s="195">
        <v>0</v>
      </c>
      <c r="Y5" s="195">
        <v>0</v>
      </c>
      <c r="Z5" s="195">
        <v>0</v>
      </c>
      <c r="AA5" s="195">
        <v>0</v>
      </c>
      <c r="AB5" s="195">
        <v>0</v>
      </c>
      <c r="AC5" s="195">
        <v>0</v>
      </c>
      <c r="AD5" s="195">
        <v>0</v>
      </c>
      <c r="AE5" s="195">
        <v>0</v>
      </c>
      <c r="AF5" s="195">
        <v>0</v>
      </c>
      <c r="AG5" s="195">
        <v>0</v>
      </c>
      <c r="AH5" s="195">
        <v>0</v>
      </c>
      <c r="AI5" s="195">
        <v>0</v>
      </c>
      <c r="AJ5" s="195">
        <v>0</v>
      </c>
      <c r="AK5" s="195">
        <v>0</v>
      </c>
      <c r="AL5" s="195">
        <v>0</v>
      </c>
      <c r="AM5" s="195">
        <v>0</v>
      </c>
      <c r="AN5" s="195">
        <v>0</v>
      </c>
      <c r="AO5" s="195">
        <v>0</v>
      </c>
      <c r="AP5" s="195">
        <v>0</v>
      </c>
      <c r="AQ5" s="195">
        <v>0</v>
      </c>
      <c r="AR5" s="195">
        <v>0</v>
      </c>
      <c r="AS5" s="195">
        <v>0</v>
      </c>
      <c r="AT5" s="195">
        <v>0</v>
      </c>
      <c r="AU5" s="195">
        <v>0</v>
      </c>
      <c r="AV5" s="195">
        <v>0</v>
      </c>
      <c r="AW5" s="195">
        <v>0</v>
      </c>
      <c r="AX5" s="195">
        <v>0</v>
      </c>
      <c r="AY5" s="195">
        <v>0</v>
      </c>
      <c r="AZ5" s="195">
        <v>0</v>
      </c>
      <c r="BA5" s="195">
        <v>0</v>
      </c>
      <c r="BB5" s="195">
        <v>0</v>
      </c>
      <c r="BC5" s="195">
        <v>0</v>
      </c>
      <c r="BD5" s="195">
        <v>4594170.4000000004</v>
      </c>
      <c r="BE5" s="195">
        <v>0</v>
      </c>
      <c r="BF5" s="195">
        <v>0</v>
      </c>
      <c r="BG5" s="195">
        <v>0</v>
      </c>
      <c r="BH5" s="195">
        <v>0</v>
      </c>
      <c r="BI5" s="195">
        <v>0</v>
      </c>
      <c r="BJ5" s="195">
        <v>0</v>
      </c>
      <c r="BK5" s="195">
        <v>0</v>
      </c>
      <c r="BL5" s="195">
        <v>0</v>
      </c>
      <c r="BM5" s="195">
        <v>0</v>
      </c>
      <c r="BN5" s="195">
        <v>0</v>
      </c>
      <c r="BO5" s="195">
        <v>0</v>
      </c>
      <c r="BP5" s="195">
        <v>0</v>
      </c>
      <c r="BQ5" s="195">
        <v>0</v>
      </c>
      <c r="BR5" s="195">
        <v>0</v>
      </c>
      <c r="BS5" s="197">
        <v>52360</v>
      </c>
      <c r="BT5" s="197">
        <v>0</v>
      </c>
      <c r="BU5" s="197">
        <v>0</v>
      </c>
      <c r="BV5" s="197">
        <v>0</v>
      </c>
      <c r="BW5" s="197">
        <v>0</v>
      </c>
      <c r="BX5" s="197">
        <v>0</v>
      </c>
      <c r="BY5" s="197">
        <v>0</v>
      </c>
      <c r="BZ5" s="197">
        <v>0</v>
      </c>
      <c r="CA5" s="197">
        <v>0</v>
      </c>
      <c r="CB5" s="197">
        <v>0</v>
      </c>
      <c r="CC5" s="197">
        <v>0</v>
      </c>
      <c r="CD5" s="197">
        <v>0</v>
      </c>
      <c r="CE5" s="197">
        <v>0</v>
      </c>
      <c r="CF5" s="197">
        <v>0</v>
      </c>
      <c r="CG5" s="197">
        <v>0</v>
      </c>
      <c r="CH5" s="197">
        <v>0</v>
      </c>
      <c r="CI5" s="197">
        <v>0</v>
      </c>
      <c r="CJ5" s="197">
        <v>0</v>
      </c>
      <c r="CK5" s="197">
        <v>0</v>
      </c>
      <c r="CL5" s="197">
        <v>0</v>
      </c>
      <c r="CM5" s="197">
        <v>0</v>
      </c>
    </row>
    <row r="6" spans="1:91" ht="24.6">
      <c r="A6" s="125"/>
      <c r="B6" s="243" t="s">
        <v>736</v>
      </c>
      <c r="C6" s="126" t="s">
        <v>385</v>
      </c>
      <c r="D6" s="195">
        <v>9600</v>
      </c>
      <c r="E6" s="195">
        <v>0</v>
      </c>
      <c r="F6" s="195">
        <v>0</v>
      </c>
      <c r="G6" s="195">
        <v>0</v>
      </c>
      <c r="H6" s="195">
        <v>0</v>
      </c>
      <c r="I6" s="195">
        <v>0</v>
      </c>
      <c r="J6" s="195">
        <v>0</v>
      </c>
      <c r="K6" s="195">
        <v>0</v>
      </c>
      <c r="L6" s="195">
        <v>0</v>
      </c>
      <c r="M6" s="195">
        <v>0</v>
      </c>
      <c r="N6" s="195">
        <v>0</v>
      </c>
      <c r="O6" s="195">
        <v>0</v>
      </c>
      <c r="P6" s="195">
        <v>9600</v>
      </c>
      <c r="Q6" s="195">
        <v>0</v>
      </c>
      <c r="R6" s="195">
        <v>0</v>
      </c>
      <c r="S6" s="195">
        <v>0</v>
      </c>
      <c r="T6" s="195">
        <v>0</v>
      </c>
      <c r="U6" s="195">
        <v>0</v>
      </c>
      <c r="V6" s="195">
        <v>0</v>
      </c>
      <c r="W6" s="195">
        <v>0</v>
      </c>
      <c r="X6" s="195">
        <v>10900</v>
      </c>
      <c r="Y6" s="195">
        <v>0</v>
      </c>
      <c r="Z6" s="195">
        <v>0</v>
      </c>
      <c r="AA6" s="195">
        <v>0</v>
      </c>
      <c r="AB6" s="195">
        <v>0</v>
      </c>
      <c r="AC6" s="195">
        <v>0</v>
      </c>
      <c r="AD6" s="195">
        <v>0</v>
      </c>
      <c r="AE6" s="195">
        <v>0</v>
      </c>
      <c r="AF6" s="195">
        <v>0</v>
      </c>
      <c r="AG6" s="195">
        <v>0</v>
      </c>
      <c r="AH6" s="195">
        <v>0</v>
      </c>
      <c r="AI6" s="195">
        <v>0</v>
      </c>
      <c r="AJ6" s="195">
        <v>0</v>
      </c>
      <c r="AK6" s="195">
        <v>0</v>
      </c>
      <c r="AL6" s="195">
        <v>15200</v>
      </c>
      <c r="AM6" s="195">
        <v>0</v>
      </c>
      <c r="AN6" s="195">
        <v>0</v>
      </c>
      <c r="AO6" s="195">
        <v>0</v>
      </c>
      <c r="AP6" s="195">
        <v>0</v>
      </c>
      <c r="AQ6" s="195">
        <v>0</v>
      </c>
      <c r="AR6" s="195">
        <v>0</v>
      </c>
      <c r="AS6" s="195">
        <v>0</v>
      </c>
      <c r="AT6" s="195">
        <v>0</v>
      </c>
      <c r="AU6" s="195">
        <v>0</v>
      </c>
      <c r="AV6" s="195">
        <v>0</v>
      </c>
      <c r="AW6" s="195">
        <v>0</v>
      </c>
      <c r="AX6" s="195">
        <v>0</v>
      </c>
      <c r="AY6" s="195">
        <v>0</v>
      </c>
      <c r="AZ6" s="195">
        <v>0</v>
      </c>
      <c r="BA6" s="195">
        <v>0</v>
      </c>
      <c r="BB6" s="195">
        <v>0</v>
      </c>
      <c r="BC6" s="195">
        <v>0</v>
      </c>
      <c r="BD6" s="195">
        <v>16700</v>
      </c>
      <c r="BE6" s="195">
        <v>0</v>
      </c>
      <c r="BF6" s="195">
        <v>0</v>
      </c>
      <c r="BG6" s="195">
        <v>0</v>
      </c>
      <c r="BH6" s="195">
        <v>9050</v>
      </c>
      <c r="BI6" s="195">
        <v>0</v>
      </c>
      <c r="BJ6" s="195">
        <v>0</v>
      </c>
      <c r="BK6" s="195">
        <v>0</v>
      </c>
      <c r="BL6" s="195">
        <v>0</v>
      </c>
      <c r="BM6" s="195">
        <v>8200</v>
      </c>
      <c r="BN6" s="195">
        <v>0</v>
      </c>
      <c r="BO6" s="195">
        <v>0</v>
      </c>
      <c r="BP6" s="195">
        <v>0</v>
      </c>
      <c r="BQ6" s="195">
        <v>0</v>
      </c>
      <c r="BR6" s="195">
        <v>0</v>
      </c>
      <c r="BS6" s="197">
        <v>35100</v>
      </c>
      <c r="BT6" s="197">
        <v>0</v>
      </c>
      <c r="BU6" s="197">
        <v>0</v>
      </c>
      <c r="BV6" s="197">
        <v>0</v>
      </c>
      <c r="BW6" s="195">
        <v>0</v>
      </c>
      <c r="BX6" s="197">
        <v>0</v>
      </c>
      <c r="BY6" s="197">
        <v>0</v>
      </c>
      <c r="BZ6" s="197">
        <v>0</v>
      </c>
      <c r="CA6" s="197">
        <v>0</v>
      </c>
      <c r="CB6" s="197">
        <v>0</v>
      </c>
      <c r="CC6" s="197">
        <v>0</v>
      </c>
      <c r="CD6" s="197">
        <v>0</v>
      </c>
      <c r="CE6" s="197">
        <v>0</v>
      </c>
      <c r="CF6" s="197">
        <v>0</v>
      </c>
      <c r="CG6" s="197">
        <v>0</v>
      </c>
      <c r="CH6" s="197">
        <v>5362</v>
      </c>
      <c r="CI6" s="197">
        <v>0</v>
      </c>
      <c r="CJ6" s="197">
        <v>0</v>
      </c>
      <c r="CK6" s="197">
        <v>0</v>
      </c>
      <c r="CL6" s="197">
        <v>0</v>
      </c>
      <c r="CM6" s="197">
        <v>0</v>
      </c>
    </row>
    <row r="7" spans="1:91" ht="24.6">
      <c r="A7" s="125"/>
      <c r="B7" s="243" t="s">
        <v>737</v>
      </c>
      <c r="C7" s="126" t="s">
        <v>386</v>
      </c>
      <c r="D7" s="195">
        <v>0</v>
      </c>
      <c r="E7" s="195">
        <v>0</v>
      </c>
      <c r="F7" s="195">
        <v>0</v>
      </c>
      <c r="G7" s="195">
        <v>0</v>
      </c>
      <c r="H7" s="195">
        <v>0</v>
      </c>
      <c r="I7" s="195">
        <v>0</v>
      </c>
      <c r="J7" s="195">
        <v>0</v>
      </c>
      <c r="K7" s="195">
        <v>0</v>
      </c>
      <c r="L7" s="195">
        <v>0</v>
      </c>
      <c r="M7" s="195">
        <v>0</v>
      </c>
      <c r="N7" s="195">
        <v>0</v>
      </c>
      <c r="O7" s="195">
        <v>0</v>
      </c>
      <c r="P7" s="195">
        <v>0</v>
      </c>
      <c r="Q7" s="195">
        <v>0</v>
      </c>
      <c r="R7" s="195">
        <v>0</v>
      </c>
      <c r="S7" s="195">
        <v>0</v>
      </c>
      <c r="T7" s="195">
        <v>0</v>
      </c>
      <c r="U7" s="195">
        <v>0</v>
      </c>
      <c r="V7" s="195">
        <v>0</v>
      </c>
      <c r="W7" s="195">
        <v>0</v>
      </c>
      <c r="X7" s="195">
        <v>71000</v>
      </c>
      <c r="Y7" s="195">
        <v>0</v>
      </c>
      <c r="Z7" s="195">
        <v>0</v>
      </c>
      <c r="AA7" s="195">
        <v>0</v>
      </c>
      <c r="AB7" s="195">
        <v>0</v>
      </c>
      <c r="AC7" s="195">
        <v>0</v>
      </c>
      <c r="AD7" s="195">
        <v>0</v>
      </c>
      <c r="AE7" s="195">
        <v>0</v>
      </c>
      <c r="AF7" s="195">
        <v>0</v>
      </c>
      <c r="AG7" s="195">
        <v>0</v>
      </c>
      <c r="AH7" s="195">
        <v>0</v>
      </c>
      <c r="AI7" s="195">
        <v>0</v>
      </c>
      <c r="AJ7" s="195">
        <v>0</v>
      </c>
      <c r="AK7" s="195">
        <v>0</v>
      </c>
      <c r="AL7" s="195">
        <v>18000</v>
      </c>
      <c r="AM7" s="195">
        <v>0</v>
      </c>
      <c r="AN7" s="195">
        <v>0</v>
      </c>
      <c r="AO7" s="195">
        <v>0</v>
      </c>
      <c r="AP7" s="195">
        <v>0</v>
      </c>
      <c r="AQ7" s="195">
        <v>0</v>
      </c>
      <c r="AR7" s="195">
        <v>0</v>
      </c>
      <c r="AS7" s="195">
        <v>0</v>
      </c>
      <c r="AT7" s="195">
        <v>0</v>
      </c>
      <c r="AU7" s="195">
        <v>0</v>
      </c>
      <c r="AV7" s="195">
        <v>0</v>
      </c>
      <c r="AW7" s="195">
        <v>0</v>
      </c>
      <c r="AX7" s="195">
        <v>0</v>
      </c>
      <c r="AY7" s="195">
        <v>0</v>
      </c>
      <c r="AZ7" s="195">
        <v>0</v>
      </c>
      <c r="BA7" s="195">
        <v>0</v>
      </c>
      <c r="BB7" s="195">
        <v>0</v>
      </c>
      <c r="BC7" s="195">
        <v>0</v>
      </c>
      <c r="BD7" s="195">
        <v>0</v>
      </c>
      <c r="BE7" s="195">
        <v>0</v>
      </c>
      <c r="BF7" s="195">
        <v>0</v>
      </c>
      <c r="BG7" s="195">
        <v>0</v>
      </c>
      <c r="BH7" s="195">
        <v>0</v>
      </c>
      <c r="BI7" s="195">
        <v>0</v>
      </c>
      <c r="BJ7" s="195">
        <v>0</v>
      </c>
      <c r="BK7" s="195">
        <v>0</v>
      </c>
      <c r="BL7" s="195">
        <v>0</v>
      </c>
      <c r="BM7" s="195">
        <v>0</v>
      </c>
      <c r="BN7" s="195">
        <v>0</v>
      </c>
      <c r="BO7" s="195">
        <v>0</v>
      </c>
      <c r="BP7" s="195">
        <v>0</v>
      </c>
      <c r="BQ7" s="195">
        <v>0</v>
      </c>
      <c r="BR7" s="195">
        <v>0</v>
      </c>
      <c r="BS7" s="197">
        <v>0</v>
      </c>
      <c r="BT7" s="197">
        <v>0</v>
      </c>
      <c r="BU7" s="197">
        <v>0</v>
      </c>
      <c r="BV7" s="197">
        <v>0</v>
      </c>
      <c r="BW7" s="197">
        <v>0</v>
      </c>
      <c r="BX7" s="197">
        <v>0</v>
      </c>
      <c r="BY7" s="197">
        <v>0</v>
      </c>
      <c r="BZ7" s="197">
        <v>0</v>
      </c>
      <c r="CA7" s="197">
        <v>0</v>
      </c>
      <c r="CB7" s="197">
        <v>0</v>
      </c>
      <c r="CC7" s="197">
        <v>0</v>
      </c>
      <c r="CD7" s="197">
        <v>0</v>
      </c>
      <c r="CE7" s="197">
        <v>0</v>
      </c>
      <c r="CF7" s="195">
        <v>0</v>
      </c>
      <c r="CG7" s="195">
        <v>0</v>
      </c>
      <c r="CH7" s="197">
        <v>0</v>
      </c>
      <c r="CI7" s="197">
        <v>0</v>
      </c>
      <c r="CJ7" s="197">
        <v>0</v>
      </c>
      <c r="CK7" s="197">
        <v>0</v>
      </c>
      <c r="CL7" s="195">
        <v>0</v>
      </c>
      <c r="CM7" s="195">
        <v>0</v>
      </c>
    </row>
    <row r="8" spans="1:91" ht="24.6">
      <c r="A8" s="125"/>
      <c r="B8" s="243" t="s">
        <v>738</v>
      </c>
      <c r="C8" s="126" t="s">
        <v>387</v>
      </c>
      <c r="D8" s="195">
        <v>77280</v>
      </c>
      <c r="E8" s="195">
        <v>0</v>
      </c>
      <c r="F8" s="195">
        <v>0</v>
      </c>
      <c r="G8" s="195">
        <v>0</v>
      </c>
      <c r="H8" s="195">
        <v>0</v>
      </c>
      <c r="I8" s="195">
        <v>0</v>
      </c>
      <c r="J8" s="195">
        <v>0</v>
      </c>
      <c r="K8" s="195">
        <v>0</v>
      </c>
      <c r="L8" s="195">
        <v>0</v>
      </c>
      <c r="M8" s="195">
        <v>0</v>
      </c>
      <c r="N8" s="195">
        <v>0</v>
      </c>
      <c r="O8" s="195">
        <v>0</v>
      </c>
      <c r="P8" s="195">
        <v>0</v>
      </c>
      <c r="Q8" s="195">
        <v>0</v>
      </c>
      <c r="R8" s="195">
        <v>0</v>
      </c>
      <c r="S8" s="195">
        <v>0</v>
      </c>
      <c r="T8" s="195">
        <v>0</v>
      </c>
      <c r="U8" s="195">
        <v>0</v>
      </c>
      <c r="V8" s="195">
        <v>0</v>
      </c>
      <c r="W8" s="195">
        <v>0</v>
      </c>
      <c r="X8" s="195">
        <v>1000</v>
      </c>
      <c r="Y8" s="195">
        <v>0</v>
      </c>
      <c r="Z8" s="195">
        <v>0</v>
      </c>
      <c r="AA8" s="195">
        <v>0</v>
      </c>
      <c r="AB8" s="195">
        <v>0</v>
      </c>
      <c r="AC8" s="195">
        <v>0</v>
      </c>
      <c r="AD8" s="195">
        <v>0</v>
      </c>
      <c r="AE8" s="195">
        <v>0</v>
      </c>
      <c r="AF8" s="195">
        <v>0</v>
      </c>
      <c r="AG8" s="195">
        <v>0</v>
      </c>
      <c r="AH8" s="195">
        <v>0</v>
      </c>
      <c r="AI8" s="195">
        <v>0</v>
      </c>
      <c r="AJ8" s="195">
        <v>0</v>
      </c>
      <c r="AK8" s="195">
        <v>0</v>
      </c>
      <c r="AL8" s="195">
        <v>0</v>
      </c>
      <c r="AM8" s="195">
        <v>0</v>
      </c>
      <c r="AN8" s="195">
        <v>0</v>
      </c>
      <c r="AO8" s="195">
        <v>0</v>
      </c>
      <c r="AP8" s="195">
        <v>0</v>
      </c>
      <c r="AQ8" s="195">
        <v>0</v>
      </c>
      <c r="AR8" s="195">
        <v>0</v>
      </c>
      <c r="AS8" s="195">
        <v>0</v>
      </c>
      <c r="AT8" s="195">
        <v>0</v>
      </c>
      <c r="AU8" s="195">
        <v>0</v>
      </c>
      <c r="AV8" s="195">
        <v>0</v>
      </c>
      <c r="AW8" s="195">
        <v>0</v>
      </c>
      <c r="AX8" s="195">
        <v>0</v>
      </c>
      <c r="AY8" s="195">
        <v>0</v>
      </c>
      <c r="AZ8" s="195">
        <v>0</v>
      </c>
      <c r="BA8" s="195">
        <v>0</v>
      </c>
      <c r="BB8" s="195">
        <v>0</v>
      </c>
      <c r="BC8" s="195">
        <v>0</v>
      </c>
      <c r="BD8" s="195">
        <v>230000</v>
      </c>
      <c r="BE8" s="195">
        <v>0</v>
      </c>
      <c r="BF8" s="195">
        <v>0</v>
      </c>
      <c r="BG8" s="195">
        <v>0</v>
      </c>
      <c r="BH8" s="195">
        <v>0</v>
      </c>
      <c r="BI8" s="195">
        <v>0</v>
      </c>
      <c r="BJ8" s="195">
        <v>0</v>
      </c>
      <c r="BK8" s="195">
        <v>0</v>
      </c>
      <c r="BL8" s="195">
        <v>0</v>
      </c>
      <c r="BM8" s="195">
        <v>0</v>
      </c>
      <c r="BN8" s="195">
        <v>0</v>
      </c>
      <c r="BO8" s="195">
        <v>0</v>
      </c>
      <c r="BP8" s="195">
        <v>0</v>
      </c>
      <c r="BQ8" s="195">
        <v>0</v>
      </c>
      <c r="BR8" s="195">
        <v>0</v>
      </c>
      <c r="BS8" s="197">
        <v>24246.400000000001</v>
      </c>
      <c r="BT8" s="197">
        <v>0</v>
      </c>
      <c r="BU8" s="197">
        <v>0</v>
      </c>
      <c r="BV8" s="197">
        <v>0</v>
      </c>
      <c r="BW8" s="195">
        <v>0</v>
      </c>
      <c r="BX8" s="197">
        <v>0</v>
      </c>
      <c r="BY8" s="197">
        <v>0</v>
      </c>
      <c r="BZ8" s="197">
        <v>0</v>
      </c>
      <c r="CA8" s="197">
        <v>0</v>
      </c>
      <c r="CB8" s="197">
        <v>0</v>
      </c>
      <c r="CC8" s="197">
        <v>0</v>
      </c>
      <c r="CD8" s="197">
        <v>0</v>
      </c>
      <c r="CE8" s="197">
        <v>0</v>
      </c>
      <c r="CF8" s="195">
        <v>0</v>
      </c>
      <c r="CG8" s="195">
        <v>0</v>
      </c>
      <c r="CH8" s="197">
        <v>0</v>
      </c>
      <c r="CI8" s="197">
        <v>0</v>
      </c>
      <c r="CJ8" s="197">
        <v>0</v>
      </c>
      <c r="CK8" s="197">
        <v>0</v>
      </c>
      <c r="CL8" s="195">
        <v>0</v>
      </c>
      <c r="CM8" s="197">
        <v>0</v>
      </c>
    </row>
    <row r="9" spans="1:91" ht="24.6">
      <c r="A9" s="125"/>
      <c r="B9" s="243" t="s">
        <v>739</v>
      </c>
      <c r="C9" s="126" t="s">
        <v>388</v>
      </c>
      <c r="D9" s="195">
        <v>2512.9299999999998</v>
      </c>
      <c r="E9" s="195">
        <v>0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5">
        <v>0</v>
      </c>
      <c r="M9" s="195">
        <v>0</v>
      </c>
      <c r="N9" s="195">
        <v>124985.23</v>
      </c>
      <c r="O9" s="195">
        <v>0</v>
      </c>
      <c r="P9" s="195">
        <v>1177.46</v>
      </c>
      <c r="Q9" s="195">
        <v>0</v>
      </c>
      <c r="R9" s="195">
        <v>0</v>
      </c>
      <c r="S9" s="195">
        <v>0</v>
      </c>
      <c r="T9" s="195">
        <v>0</v>
      </c>
      <c r="U9" s="195">
        <v>0</v>
      </c>
      <c r="V9" s="195">
        <v>0</v>
      </c>
      <c r="W9" s="195">
        <v>0</v>
      </c>
      <c r="X9" s="195">
        <v>13637.26</v>
      </c>
      <c r="Y9" s="195">
        <v>0</v>
      </c>
      <c r="Z9" s="195">
        <v>0</v>
      </c>
      <c r="AA9" s="195">
        <v>0</v>
      </c>
      <c r="AB9" s="195">
        <v>0</v>
      </c>
      <c r="AC9" s="195">
        <v>0</v>
      </c>
      <c r="AD9" s="195">
        <v>0</v>
      </c>
      <c r="AE9" s="195">
        <v>0</v>
      </c>
      <c r="AF9" s="195">
        <v>0</v>
      </c>
      <c r="AG9" s="195">
        <v>0</v>
      </c>
      <c r="AH9" s="195">
        <v>0</v>
      </c>
      <c r="AI9" s="195">
        <v>0</v>
      </c>
      <c r="AJ9" s="195">
        <v>0</v>
      </c>
      <c r="AK9" s="195">
        <v>0</v>
      </c>
      <c r="AL9" s="195">
        <v>3833.6</v>
      </c>
      <c r="AM9" s="195">
        <v>0</v>
      </c>
      <c r="AN9" s="195">
        <v>0</v>
      </c>
      <c r="AO9" s="195">
        <v>0</v>
      </c>
      <c r="AP9" s="195">
        <v>0</v>
      </c>
      <c r="AQ9" s="195">
        <v>0</v>
      </c>
      <c r="AR9" s="195">
        <v>0</v>
      </c>
      <c r="AS9" s="195">
        <v>3665.03</v>
      </c>
      <c r="AT9" s="195">
        <v>0</v>
      </c>
      <c r="AU9" s="195">
        <v>0</v>
      </c>
      <c r="AV9" s="195">
        <v>0</v>
      </c>
      <c r="AW9" s="195">
        <v>0</v>
      </c>
      <c r="AX9" s="195">
        <v>0</v>
      </c>
      <c r="AY9" s="195">
        <v>0</v>
      </c>
      <c r="AZ9" s="195">
        <v>0</v>
      </c>
      <c r="BA9" s="195">
        <v>0</v>
      </c>
      <c r="BB9" s="195">
        <v>666.99</v>
      </c>
      <c r="BC9" s="195">
        <v>0</v>
      </c>
      <c r="BD9" s="195">
        <v>43584.49</v>
      </c>
      <c r="BE9" s="195">
        <v>21563.62</v>
      </c>
      <c r="BF9" s="195">
        <v>0</v>
      </c>
      <c r="BG9" s="195">
        <v>0</v>
      </c>
      <c r="BH9" s="195">
        <v>9288.24</v>
      </c>
      <c r="BI9" s="195">
        <v>0</v>
      </c>
      <c r="BJ9" s="195">
        <v>0</v>
      </c>
      <c r="BK9" s="195">
        <v>0</v>
      </c>
      <c r="BL9" s="195">
        <v>0</v>
      </c>
      <c r="BM9" s="195">
        <v>6042.33</v>
      </c>
      <c r="BN9" s="195">
        <v>0</v>
      </c>
      <c r="BO9" s="195">
        <v>0</v>
      </c>
      <c r="BP9" s="195">
        <v>0</v>
      </c>
      <c r="BQ9" s="195">
        <v>0</v>
      </c>
      <c r="BR9" s="195">
        <v>0</v>
      </c>
      <c r="BS9" s="197">
        <v>130125.63</v>
      </c>
      <c r="BT9" s="197">
        <v>0</v>
      </c>
      <c r="BU9" s="197">
        <v>0</v>
      </c>
      <c r="BV9" s="197">
        <v>0</v>
      </c>
      <c r="BW9" s="197">
        <v>0</v>
      </c>
      <c r="BX9" s="197">
        <v>0</v>
      </c>
      <c r="BY9" s="197">
        <v>0</v>
      </c>
      <c r="BZ9" s="197">
        <v>0</v>
      </c>
      <c r="CA9" s="197">
        <v>0</v>
      </c>
      <c r="CB9" s="197">
        <v>0</v>
      </c>
      <c r="CC9" s="197">
        <v>0</v>
      </c>
      <c r="CD9" s="197">
        <v>0</v>
      </c>
      <c r="CE9" s="197">
        <v>0</v>
      </c>
      <c r="CF9" s="197">
        <v>0</v>
      </c>
      <c r="CG9" s="197">
        <v>0</v>
      </c>
      <c r="CH9" s="197">
        <v>0</v>
      </c>
      <c r="CI9" s="197">
        <v>0</v>
      </c>
      <c r="CJ9" s="197">
        <v>0</v>
      </c>
      <c r="CK9" s="197">
        <v>0</v>
      </c>
      <c r="CL9" s="197">
        <v>0</v>
      </c>
      <c r="CM9" s="197">
        <v>0</v>
      </c>
    </row>
    <row r="10" spans="1:91" ht="24.6">
      <c r="A10" s="125"/>
      <c r="B10" s="243" t="s">
        <v>740</v>
      </c>
      <c r="C10" s="126" t="s">
        <v>389</v>
      </c>
      <c r="D10" s="195">
        <v>0</v>
      </c>
      <c r="E10" s="195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5">
        <v>0</v>
      </c>
      <c r="M10" s="195">
        <v>0</v>
      </c>
      <c r="N10" s="195">
        <v>0</v>
      </c>
      <c r="O10" s="195">
        <v>0</v>
      </c>
      <c r="P10" s="195">
        <v>0</v>
      </c>
      <c r="Q10" s="195">
        <v>0</v>
      </c>
      <c r="R10" s="195">
        <v>0</v>
      </c>
      <c r="S10" s="195">
        <v>0</v>
      </c>
      <c r="T10" s="195">
        <v>0</v>
      </c>
      <c r="U10" s="195">
        <v>0</v>
      </c>
      <c r="V10" s="195">
        <v>0</v>
      </c>
      <c r="W10" s="195">
        <v>0</v>
      </c>
      <c r="X10" s="195">
        <v>0</v>
      </c>
      <c r="Y10" s="195">
        <v>0</v>
      </c>
      <c r="Z10" s="195">
        <v>0</v>
      </c>
      <c r="AA10" s="195">
        <v>0</v>
      </c>
      <c r="AB10" s="195">
        <v>0</v>
      </c>
      <c r="AC10" s="195">
        <v>0</v>
      </c>
      <c r="AD10" s="195">
        <v>0</v>
      </c>
      <c r="AE10" s="195">
        <v>0</v>
      </c>
      <c r="AF10" s="195">
        <v>0</v>
      </c>
      <c r="AG10" s="195">
        <v>0</v>
      </c>
      <c r="AH10" s="195">
        <v>0</v>
      </c>
      <c r="AI10" s="195">
        <v>0</v>
      </c>
      <c r="AJ10" s="195">
        <v>0</v>
      </c>
      <c r="AK10" s="195">
        <v>0</v>
      </c>
      <c r="AL10" s="195">
        <v>0</v>
      </c>
      <c r="AM10" s="195">
        <v>0</v>
      </c>
      <c r="AN10" s="195">
        <v>0</v>
      </c>
      <c r="AO10" s="195">
        <v>0</v>
      </c>
      <c r="AP10" s="195">
        <v>0</v>
      </c>
      <c r="AQ10" s="195">
        <v>0</v>
      </c>
      <c r="AR10" s="195">
        <v>0</v>
      </c>
      <c r="AS10" s="195">
        <v>0</v>
      </c>
      <c r="AT10" s="195">
        <v>0</v>
      </c>
      <c r="AU10" s="195">
        <v>0</v>
      </c>
      <c r="AV10" s="195">
        <v>0</v>
      </c>
      <c r="AW10" s="195">
        <v>0</v>
      </c>
      <c r="AX10" s="195">
        <v>0</v>
      </c>
      <c r="AY10" s="195">
        <v>0</v>
      </c>
      <c r="AZ10" s="195">
        <v>0</v>
      </c>
      <c r="BA10" s="195">
        <v>0</v>
      </c>
      <c r="BB10" s="195">
        <v>0</v>
      </c>
      <c r="BC10" s="195">
        <v>0</v>
      </c>
      <c r="BD10" s="195">
        <v>55000</v>
      </c>
      <c r="BE10" s="195">
        <v>0</v>
      </c>
      <c r="BF10" s="195">
        <v>0</v>
      </c>
      <c r="BG10" s="195">
        <v>0</v>
      </c>
      <c r="BH10" s="195">
        <v>0</v>
      </c>
      <c r="BI10" s="195">
        <v>0</v>
      </c>
      <c r="BJ10" s="195">
        <v>0</v>
      </c>
      <c r="BK10" s="195">
        <v>0</v>
      </c>
      <c r="BL10" s="195">
        <v>0</v>
      </c>
      <c r="BM10" s="195">
        <v>0</v>
      </c>
      <c r="BN10" s="195">
        <v>0</v>
      </c>
      <c r="BO10" s="195">
        <v>0</v>
      </c>
      <c r="BP10" s="195">
        <v>0</v>
      </c>
      <c r="BQ10" s="195">
        <v>0</v>
      </c>
      <c r="BR10" s="195">
        <v>0</v>
      </c>
      <c r="BS10" s="197">
        <v>0</v>
      </c>
      <c r="BT10" s="197">
        <v>0</v>
      </c>
      <c r="BU10" s="197">
        <v>0</v>
      </c>
      <c r="BV10" s="197">
        <v>0</v>
      </c>
      <c r="BW10" s="195">
        <v>0</v>
      </c>
      <c r="BX10" s="197">
        <v>0</v>
      </c>
      <c r="BY10" s="197">
        <v>0</v>
      </c>
      <c r="BZ10" s="197">
        <v>0</v>
      </c>
      <c r="CA10" s="197">
        <v>0</v>
      </c>
      <c r="CB10" s="197">
        <v>0</v>
      </c>
      <c r="CC10" s="197">
        <v>0</v>
      </c>
      <c r="CD10" s="197">
        <v>0</v>
      </c>
      <c r="CE10" s="197">
        <v>0</v>
      </c>
      <c r="CF10" s="197">
        <v>0</v>
      </c>
      <c r="CG10" s="197">
        <v>0</v>
      </c>
      <c r="CH10" s="197">
        <v>0</v>
      </c>
      <c r="CI10" s="197">
        <v>0</v>
      </c>
      <c r="CJ10" s="197">
        <v>0</v>
      </c>
      <c r="CK10" s="197">
        <v>0</v>
      </c>
      <c r="CL10" s="197">
        <v>0</v>
      </c>
      <c r="CM10" s="197">
        <v>0</v>
      </c>
    </row>
    <row r="11" spans="1:91" ht="24.6">
      <c r="A11" s="125"/>
      <c r="B11" s="243" t="s">
        <v>741</v>
      </c>
      <c r="C11" s="126" t="s">
        <v>390</v>
      </c>
      <c r="D11" s="195">
        <v>0</v>
      </c>
      <c r="E11" s="195">
        <v>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5">
        <v>0</v>
      </c>
      <c r="M11" s="195">
        <v>0</v>
      </c>
      <c r="N11" s="195">
        <v>0</v>
      </c>
      <c r="O11" s="195">
        <v>0</v>
      </c>
      <c r="P11" s="195">
        <v>0</v>
      </c>
      <c r="Q11" s="195">
        <v>0</v>
      </c>
      <c r="R11" s="195">
        <v>0</v>
      </c>
      <c r="S11" s="195">
        <v>0</v>
      </c>
      <c r="T11" s="195">
        <v>0</v>
      </c>
      <c r="U11" s="195">
        <v>0</v>
      </c>
      <c r="V11" s="195">
        <v>0</v>
      </c>
      <c r="W11" s="195">
        <v>0</v>
      </c>
      <c r="X11" s="195">
        <v>0</v>
      </c>
      <c r="Y11" s="195">
        <v>0</v>
      </c>
      <c r="Z11" s="195">
        <v>0</v>
      </c>
      <c r="AA11" s="195">
        <v>0</v>
      </c>
      <c r="AB11" s="195">
        <v>0</v>
      </c>
      <c r="AC11" s="195">
        <v>0</v>
      </c>
      <c r="AD11" s="195">
        <v>0</v>
      </c>
      <c r="AE11" s="195">
        <v>0</v>
      </c>
      <c r="AF11" s="195">
        <v>0</v>
      </c>
      <c r="AG11" s="195">
        <v>0</v>
      </c>
      <c r="AH11" s="195">
        <v>0</v>
      </c>
      <c r="AI11" s="195">
        <v>0</v>
      </c>
      <c r="AJ11" s="195">
        <v>0</v>
      </c>
      <c r="AK11" s="195">
        <v>0</v>
      </c>
      <c r="AL11" s="195">
        <v>0</v>
      </c>
      <c r="AM11" s="195">
        <v>0</v>
      </c>
      <c r="AN11" s="195">
        <v>0</v>
      </c>
      <c r="AO11" s="195">
        <v>0</v>
      </c>
      <c r="AP11" s="195">
        <v>0</v>
      </c>
      <c r="AQ11" s="195">
        <v>0</v>
      </c>
      <c r="AR11" s="195">
        <v>0</v>
      </c>
      <c r="AS11" s="195">
        <v>0</v>
      </c>
      <c r="AT11" s="195">
        <v>0</v>
      </c>
      <c r="AU11" s="195">
        <v>0</v>
      </c>
      <c r="AV11" s="195">
        <v>0</v>
      </c>
      <c r="AW11" s="195">
        <v>0</v>
      </c>
      <c r="AX11" s="195">
        <v>0</v>
      </c>
      <c r="AY11" s="195">
        <v>0</v>
      </c>
      <c r="AZ11" s="195">
        <v>0</v>
      </c>
      <c r="BA11" s="195">
        <v>0</v>
      </c>
      <c r="BB11" s="195">
        <v>0</v>
      </c>
      <c r="BC11" s="195">
        <v>0</v>
      </c>
      <c r="BD11" s="195">
        <v>0</v>
      </c>
      <c r="BE11" s="195">
        <v>0</v>
      </c>
      <c r="BF11" s="195">
        <v>0</v>
      </c>
      <c r="BG11" s="195">
        <v>0</v>
      </c>
      <c r="BH11" s="195">
        <v>0</v>
      </c>
      <c r="BI11" s="195">
        <v>79000</v>
      </c>
      <c r="BJ11" s="195">
        <v>0</v>
      </c>
      <c r="BK11" s="195">
        <v>0</v>
      </c>
      <c r="BL11" s="195">
        <v>0</v>
      </c>
      <c r="BM11" s="195">
        <v>0</v>
      </c>
      <c r="BN11" s="195">
        <v>0</v>
      </c>
      <c r="BO11" s="195">
        <v>0</v>
      </c>
      <c r="BP11" s="195">
        <v>0</v>
      </c>
      <c r="BQ11" s="195">
        <v>0</v>
      </c>
      <c r="BR11" s="195">
        <v>0</v>
      </c>
      <c r="BS11" s="197">
        <v>0</v>
      </c>
      <c r="BT11" s="197">
        <v>0</v>
      </c>
      <c r="BU11" s="197">
        <v>0</v>
      </c>
      <c r="BV11" s="197">
        <v>0</v>
      </c>
      <c r="BW11" s="197">
        <v>0</v>
      </c>
      <c r="BX11" s="197">
        <v>0</v>
      </c>
      <c r="BY11" s="197">
        <v>0</v>
      </c>
      <c r="BZ11" s="197">
        <v>0</v>
      </c>
      <c r="CA11" s="197">
        <v>0</v>
      </c>
      <c r="CB11" s="197">
        <v>0</v>
      </c>
      <c r="CC11" s="197">
        <v>0</v>
      </c>
      <c r="CD11" s="197">
        <v>0</v>
      </c>
      <c r="CE11" s="197">
        <v>0</v>
      </c>
      <c r="CF11" s="197">
        <v>0</v>
      </c>
      <c r="CG11" s="197">
        <v>0</v>
      </c>
      <c r="CH11" s="197">
        <v>0</v>
      </c>
      <c r="CI11" s="197">
        <v>0</v>
      </c>
      <c r="CJ11" s="197">
        <v>0</v>
      </c>
      <c r="CK11" s="197">
        <v>0</v>
      </c>
      <c r="CL11" s="197">
        <v>0</v>
      </c>
      <c r="CM11" s="197">
        <v>0</v>
      </c>
    </row>
    <row r="12" spans="1:91" ht="24.6">
      <c r="A12" s="125"/>
      <c r="B12" s="243" t="s">
        <v>742</v>
      </c>
      <c r="C12" s="126" t="s">
        <v>391</v>
      </c>
      <c r="D12" s="195">
        <v>667828</v>
      </c>
      <c r="E12" s="195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5">
        <v>0</v>
      </c>
      <c r="M12" s="195">
        <v>0</v>
      </c>
      <c r="N12" s="195">
        <v>0</v>
      </c>
      <c r="O12" s="195">
        <v>0</v>
      </c>
      <c r="P12" s="195">
        <v>0</v>
      </c>
      <c r="Q12" s="195">
        <v>0</v>
      </c>
      <c r="R12" s="195">
        <v>0</v>
      </c>
      <c r="S12" s="195">
        <v>0</v>
      </c>
      <c r="T12" s="195">
        <v>0</v>
      </c>
      <c r="U12" s="195">
        <v>0</v>
      </c>
      <c r="V12" s="195">
        <v>0</v>
      </c>
      <c r="W12" s="195">
        <v>0</v>
      </c>
      <c r="X12" s="195">
        <v>79519.539999999994</v>
      </c>
      <c r="Y12" s="195">
        <v>0</v>
      </c>
      <c r="Z12" s="195">
        <v>0</v>
      </c>
      <c r="AA12" s="195">
        <v>0</v>
      </c>
      <c r="AB12" s="195">
        <v>0</v>
      </c>
      <c r="AC12" s="195">
        <v>0</v>
      </c>
      <c r="AD12" s="195">
        <v>0</v>
      </c>
      <c r="AE12" s="195">
        <v>0</v>
      </c>
      <c r="AF12" s="195">
        <v>0</v>
      </c>
      <c r="AG12" s="195">
        <v>0</v>
      </c>
      <c r="AH12" s="195">
        <v>0</v>
      </c>
      <c r="AI12" s="195">
        <v>0</v>
      </c>
      <c r="AJ12" s="195">
        <v>0</v>
      </c>
      <c r="AK12" s="195">
        <v>0</v>
      </c>
      <c r="AL12" s="195">
        <v>17000</v>
      </c>
      <c r="AM12" s="195">
        <v>0</v>
      </c>
      <c r="AN12" s="195">
        <v>0</v>
      </c>
      <c r="AO12" s="195">
        <v>0</v>
      </c>
      <c r="AP12" s="195">
        <v>0</v>
      </c>
      <c r="AQ12" s="195">
        <v>0</v>
      </c>
      <c r="AR12" s="195">
        <v>0</v>
      </c>
      <c r="AS12" s="195">
        <v>0</v>
      </c>
      <c r="AT12" s="195">
        <v>0</v>
      </c>
      <c r="AU12" s="195">
        <v>0</v>
      </c>
      <c r="AV12" s="195">
        <v>0</v>
      </c>
      <c r="AW12" s="195">
        <v>0</v>
      </c>
      <c r="AX12" s="195">
        <v>0</v>
      </c>
      <c r="AY12" s="195">
        <v>0</v>
      </c>
      <c r="AZ12" s="195">
        <v>0</v>
      </c>
      <c r="BA12" s="195">
        <v>0</v>
      </c>
      <c r="BB12" s="195">
        <v>0</v>
      </c>
      <c r="BC12" s="195">
        <v>0</v>
      </c>
      <c r="BD12" s="195">
        <v>0</v>
      </c>
      <c r="BE12" s="195">
        <v>0</v>
      </c>
      <c r="BF12" s="195">
        <v>0</v>
      </c>
      <c r="BG12" s="195">
        <v>0</v>
      </c>
      <c r="BH12" s="195">
        <v>0</v>
      </c>
      <c r="BI12" s="195">
        <v>0</v>
      </c>
      <c r="BJ12" s="195">
        <v>0</v>
      </c>
      <c r="BK12" s="195">
        <v>0</v>
      </c>
      <c r="BL12" s="195">
        <v>0</v>
      </c>
      <c r="BM12" s="195">
        <v>37884.36</v>
      </c>
      <c r="BN12" s="195">
        <v>0</v>
      </c>
      <c r="BO12" s="195">
        <v>0</v>
      </c>
      <c r="BP12" s="195">
        <v>0</v>
      </c>
      <c r="BQ12" s="195">
        <v>0</v>
      </c>
      <c r="BR12" s="195">
        <v>0</v>
      </c>
      <c r="BS12" s="197">
        <v>11455760.08</v>
      </c>
      <c r="BT12" s="197">
        <v>0</v>
      </c>
      <c r="BU12" s="197">
        <v>0</v>
      </c>
      <c r="BV12" s="197">
        <v>0</v>
      </c>
      <c r="BW12" s="195">
        <v>0</v>
      </c>
      <c r="BX12" s="197">
        <v>0</v>
      </c>
      <c r="BY12" s="197">
        <v>0</v>
      </c>
      <c r="BZ12" s="197">
        <v>0</v>
      </c>
      <c r="CA12" s="197">
        <v>0</v>
      </c>
      <c r="CB12" s="197">
        <v>0</v>
      </c>
      <c r="CC12" s="197">
        <v>0</v>
      </c>
      <c r="CD12" s="197">
        <v>0</v>
      </c>
      <c r="CE12" s="197">
        <v>0</v>
      </c>
      <c r="CF12" s="197">
        <v>0</v>
      </c>
      <c r="CG12" s="197">
        <v>0</v>
      </c>
      <c r="CH12" s="197">
        <v>0</v>
      </c>
      <c r="CI12" s="197">
        <v>0</v>
      </c>
      <c r="CJ12" s="197">
        <v>0</v>
      </c>
      <c r="CK12" s="197">
        <v>0</v>
      </c>
      <c r="CL12" s="197">
        <v>0</v>
      </c>
      <c r="CM12" s="197">
        <v>0</v>
      </c>
    </row>
    <row r="13" spans="1:91" ht="24.6">
      <c r="A13" s="125"/>
      <c r="B13" s="243" t="s">
        <v>743</v>
      </c>
      <c r="C13" s="126" t="s">
        <v>392</v>
      </c>
      <c r="D13" s="195">
        <v>0</v>
      </c>
      <c r="E13" s="195">
        <v>0</v>
      </c>
      <c r="F13" s="195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5">
        <v>0</v>
      </c>
      <c r="M13" s="195">
        <v>0</v>
      </c>
      <c r="N13" s="195">
        <v>0</v>
      </c>
      <c r="O13" s="195">
        <v>0</v>
      </c>
      <c r="P13" s="195">
        <v>0</v>
      </c>
      <c r="Q13" s="195">
        <v>0</v>
      </c>
      <c r="R13" s="195">
        <v>0</v>
      </c>
      <c r="S13" s="195">
        <v>0</v>
      </c>
      <c r="T13" s="195">
        <v>0</v>
      </c>
      <c r="U13" s="195">
        <v>0</v>
      </c>
      <c r="V13" s="195">
        <v>0</v>
      </c>
      <c r="W13" s="195">
        <v>0</v>
      </c>
      <c r="X13" s="195">
        <v>0</v>
      </c>
      <c r="Y13" s="195">
        <v>0</v>
      </c>
      <c r="Z13" s="195">
        <v>0</v>
      </c>
      <c r="AA13" s="195">
        <v>0</v>
      </c>
      <c r="AB13" s="195">
        <v>0</v>
      </c>
      <c r="AC13" s="195">
        <v>0</v>
      </c>
      <c r="AD13" s="195">
        <v>0</v>
      </c>
      <c r="AE13" s="195">
        <v>0</v>
      </c>
      <c r="AF13" s="195">
        <v>0</v>
      </c>
      <c r="AG13" s="195">
        <v>0</v>
      </c>
      <c r="AH13" s="195">
        <v>0</v>
      </c>
      <c r="AI13" s="195">
        <v>0</v>
      </c>
      <c r="AJ13" s="195">
        <v>0</v>
      </c>
      <c r="AK13" s="195">
        <v>0</v>
      </c>
      <c r="AL13" s="195">
        <v>0</v>
      </c>
      <c r="AM13" s="195">
        <v>0</v>
      </c>
      <c r="AN13" s="195">
        <v>0</v>
      </c>
      <c r="AO13" s="195">
        <v>0</v>
      </c>
      <c r="AP13" s="195">
        <v>0</v>
      </c>
      <c r="AQ13" s="195">
        <v>0</v>
      </c>
      <c r="AR13" s="195">
        <v>0</v>
      </c>
      <c r="AS13" s="195">
        <v>0</v>
      </c>
      <c r="AT13" s="195">
        <v>0</v>
      </c>
      <c r="AU13" s="195">
        <v>0</v>
      </c>
      <c r="AV13" s="195">
        <v>0</v>
      </c>
      <c r="AW13" s="195">
        <v>0</v>
      </c>
      <c r="AX13" s="195">
        <v>0</v>
      </c>
      <c r="AY13" s="195">
        <v>0</v>
      </c>
      <c r="AZ13" s="195">
        <v>0</v>
      </c>
      <c r="BA13" s="195">
        <v>0</v>
      </c>
      <c r="BB13" s="195">
        <v>0</v>
      </c>
      <c r="BC13" s="195">
        <v>0</v>
      </c>
      <c r="BD13" s="195">
        <v>0</v>
      </c>
      <c r="BE13" s="195">
        <v>0</v>
      </c>
      <c r="BF13" s="195">
        <v>0</v>
      </c>
      <c r="BG13" s="195">
        <v>0</v>
      </c>
      <c r="BH13" s="195">
        <v>0</v>
      </c>
      <c r="BI13" s="195">
        <v>0</v>
      </c>
      <c r="BJ13" s="195">
        <v>0</v>
      </c>
      <c r="BK13" s="195">
        <v>0</v>
      </c>
      <c r="BL13" s="195">
        <v>0</v>
      </c>
      <c r="BM13" s="195">
        <v>0</v>
      </c>
      <c r="BN13" s="195">
        <v>0</v>
      </c>
      <c r="BO13" s="195">
        <v>0</v>
      </c>
      <c r="BP13" s="195">
        <v>0</v>
      </c>
      <c r="BQ13" s="195">
        <v>0</v>
      </c>
      <c r="BR13" s="195">
        <v>0</v>
      </c>
      <c r="BS13" s="197">
        <v>0</v>
      </c>
      <c r="BT13" s="197">
        <v>0</v>
      </c>
      <c r="BU13" s="197">
        <v>0</v>
      </c>
      <c r="BV13" s="195">
        <v>0</v>
      </c>
      <c r="BW13" s="195">
        <v>0</v>
      </c>
      <c r="BX13" s="195">
        <v>0</v>
      </c>
      <c r="BY13" s="197">
        <v>0</v>
      </c>
      <c r="BZ13" s="195">
        <v>0</v>
      </c>
      <c r="CA13" s="195">
        <v>0</v>
      </c>
      <c r="CB13" s="197">
        <v>0</v>
      </c>
      <c r="CC13" s="197">
        <v>0</v>
      </c>
      <c r="CD13" s="197">
        <v>0</v>
      </c>
      <c r="CE13" s="197">
        <v>0</v>
      </c>
      <c r="CF13" s="195">
        <v>0</v>
      </c>
      <c r="CG13" s="195">
        <v>0</v>
      </c>
      <c r="CH13" s="195">
        <v>0</v>
      </c>
      <c r="CI13" s="197">
        <v>0</v>
      </c>
      <c r="CJ13" s="195">
        <v>0</v>
      </c>
      <c r="CK13" s="197">
        <v>0</v>
      </c>
      <c r="CL13" s="195">
        <v>0</v>
      </c>
      <c r="CM13" s="197">
        <v>0</v>
      </c>
    </row>
    <row r="14" spans="1:91" ht="24.6">
      <c r="A14" s="125"/>
      <c r="B14" s="243" t="s">
        <v>744</v>
      </c>
      <c r="C14" s="126" t="s">
        <v>393</v>
      </c>
      <c r="D14" s="195">
        <v>0</v>
      </c>
      <c r="E14" s="195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5">
        <v>0</v>
      </c>
      <c r="M14" s="195">
        <v>0</v>
      </c>
      <c r="N14" s="195">
        <v>0</v>
      </c>
      <c r="O14" s="195">
        <v>0</v>
      </c>
      <c r="P14" s="195">
        <v>0</v>
      </c>
      <c r="Q14" s="195">
        <v>0</v>
      </c>
      <c r="R14" s="195">
        <v>0</v>
      </c>
      <c r="S14" s="195">
        <v>0</v>
      </c>
      <c r="T14" s="195">
        <v>0</v>
      </c>
      <c r="U14" s="195">
        <v>0</v>
      </c>
      <c r="V14" s="195">
        <v>0</v>
      </c>
      <c r="W14" s="195">
        <v>0</v>
      </c>
      <c r="X14" s="195">
        <v>0</v>
      </c>
      <c r="Y14" s="195">
        <v>0</v>
      </c>
      <c r="Z14" s="195">
        <v>0</v>
      </c>
      <c r="AA14" s="195">
        <v>0</v>
      </c>
      <c r="AB14" s="195">
        <v>0</v>
      </c>
      <c r="AC14" s="195">
        <v>0</v>
      </c>
      <c r="AD14" s="195">
        <v>0</v>
      </c>
      <c r="AE14" s="195">
        <v>0</v>
      </c>
      <c r="AF14" s="195">
        <v>0</v>
      </c>
      <c r="AG14" s="195">
        <v>0</v>
      </c>
      <c r="AH14" s="195">
        <v>0</v>
      </c>
      <c r="AI14" s="195">
        <v>0</v>
      </c>
      <c r="AJ14" s="195">
        <v>0</v>
      </c>
      <c r="AK14" s="195">
        <v>0</v>
      </c>
      <c r="AL14" s="195">
        <v>0</v>
      </c>
      <c r="AM14" s="195">
        <v>0</v>
      </c>
      <c r="AN14" s="195">
        <v>0</v>
      </c>
      <c r="AO14" s="195">
        <v>0</v>
      </c>
      <c r="AP14" s="195">
        <v>0</v>
      </c>
      <c r="AQ14" s="195">
        <v>0</v>
      </c>
      <c r="AR14" s="195">
        <v>0</v>
      </c>
      <c r="AS14" s="195">
        <v>0</v>
      </c>
      <c r="AT14" s="195">
        <v>0</v>
      </c>
      <c r="AU14" s="195">
        <v>0</v>
      </c>
      <c r="AV14" s="195">
        <v>0</v>
      </c>
      <c r="AW14" s="195">
        <v>0</v>
      </c>
      <c r="AX14" s="195">
        <v>0</v>
      </c>
      <c r="AY14" s="195">
        <v>0</v>
      </c>
      <c r="AZ14" s="195">
        <v>0</v>
      </c>
      <c r="BA14" s="195">
        <v>0</v>
      </c>
      <c r="BB14" s="195">
        <v>0</v>
      </c>
      <c r="BC14" s="195">
        <v>0</v>
      </c>
      <c r="BD14" s="195">
        <v>0</v>
      </c>
      <c r="BE14" s="195">
        <v>0</v>
      </c>
      <c r="BF14" s="195">
        <v>0</v>
      </c>
      <c r="BG14" s="195">
        <v>0</v>
      </c>
      <c r="BH14" s="195">
        <v>0</v>
      </c>
      <c r="BI14" s="195">
        <v>0</v>
      </c>
      <c r="BJ14" s="195">
        <v>0</v>
      </c>
      <c r="BK14" s="195">
        <v>0</v>
      </c>
      <c r="BL14" s="195">
        <v>0</v>
      </c>
      <c r="BM14" s="195">
        <v>0</v>
      </c>
      <c r="BN14" s="195">
        <v>0</v>
      </c>
      <c r="BO14" s="195">
        <v>0</v>
      </c>
      <c r="BP14" s="195">
        <v>0</v>
      </c>
      <c r="BQ14" s="195">
        <v>0</v>
      </c>
      <c r="BR14" s="195">
        <v>0</v>
      </c>
      <c r="BS14" s="197">
        <v>0</v>
      </c>
      <c r="BT14" s="197">
        <v>0</v>
      </c>
      <c r="BU14" s="195">
        <v>0</v>
      </c>
      <c r="BV14" s="195">
        <v>0</v>
      </c>
      <c r="BW14" s="195">
        <v>0</v>
      </c>
      <c r="BX14" s="195">
        <v>0</v>
      </c>
      <c r="BY14" s="197">
        <v>0</v>
      </c>
      <c r="BZ14" s="195">
        <v>0</v>
      </c>
      <c r="CA14" s="195">
        <v>0</v>
      </c>
      <c r="CB14" s="197">
        <v>0</v>
      </c>
      <c r="CC14" s="195">
        <v>0</v>
      </c>
      <c r="CD14" s="197">
        <v>0</v>
      </c>
      <c r="CE14" s="197">
        <v>0</v>
      </c>
      <c r="CF14" s="195">
        <v>0</v>
      </c>
      <c r="CG14" s="195">
        <v>0</v>
      </c>
      <c r="CH14" s="197">
        <v>0</v>
      </c>
      <c r="CI14" s="197">
        <v>0</v>
      </c>
      <c r="CJ14" s="195">
        <v>0</v>
      </c>
      <c r="CK14" s="197">
        <v>0</v>
      </c>
      <c r="CL14" s="195">
        <v>0</v>
      </c>
      <c r="CM14" s="195">
        <v>0</v>
      </c>
    </row>
    <row r="15" spans="1:91" ht="24.6">
      <c r="A15" s="125">
        <v>15</v>
      </c>
      <c r="B15" s="243" t="s">
        <v>745</v>
      </c>
      <c r="C15" s="127" t="s">
        <v>1201</v>
      </c>
      <c r="D15" s="195">
        <v>0</v>
      </c>
      <c r="E15" s="195">
        <v>0</v>
      </c>
      <c r="F15" s="195">
        <v>0</v>
      </c>
      <c r="G15" s="195">
        <v>0</v>
      </c>
      <c r="H15" s="195">
        <v>0</v>
      </c>
      <c r="I15" s="195">
        <v>43596.25</v>
      </c>
      <c r="J15" s="195">
        <v>0</v>
      </c>
      <c r="K15" s="195">
        <v>0</v>
      </c>
      <c r="L15" s="195">
        <v>0</v>
      </c>
      <c r="M15" s="195">
        <v>0</v>
      </c>
      <c r="N15" s="195">
        <v>0</v>
      </c>
      <c r="O15" s="195">
        <v>0</v>
      </c>
      <c r="P15" s="195">
        <v>0</v>
      </c>
      <c r="Q15" s="195">
        <v>0</v>
      </c>
      <c r="R15" s="195">
        <v>0</v>
      </c>
      <c r="S15" s="195">
        <v>0</v>
      </c>
      <c r="T15" s="195">
        <v>0</v>
      </c>
      <c r="U15" s="195">
        <v>0</v>
      </c>
      <c r="V15" s="195">
        <v>0</v>
      </c>
      <c r="W15" s="195">
        <v>0</v>
      </c>
      <c r="X15" s="195">
        <v>0</v>
      </c>
      <c r="Y15" s="195">
        <v>0</v>
      </c>
      <c r="Z15" s="195">
        <v>0</v>
      </c>
      <c r="AA15" s="195">
        <v>0</v>
      </c>
      <c r="AB15" s="195">
        <v>0</v>
      </c>
      <c r="AC15" s="195">
        <v>0</v>
      </c>
      <c r="AD15" s="195">
        <v>0</v>
      </c>
      <c r="AE15" s="195">
        <v>0</v>
      </c>
      <c r="AF15" s="195">
        <v>0</v>
      </c>
      <c r="AG15" s="195">
        <v>0</v>
      </c>
      <c r="AH15" s="195">
        <v>0</v>
      </c>
      <c r="AI15" s="195">
        <v>0</v>
      </c>
      <c r="AJ15" s="195">
        <v>0</v>
      </c>
      <c r="AK15" s="195">
        <v>0</v>
      </c>
      <c r="AL15" s="195">
        <v>0</v>
      </c>
      <c r="AM15" s="195">
        <v>0</v>
      </c>
      <c r="AN15" s="195">
        <v>0</v>
      </c>
      <c r="AO15" s="195">
        <v>1269699.01</v>
      </c>
      <c r="AP15" s="195">
        <v>0</v>
      </c>
      <c r="AQ15" s="195">
        <v>0</v>
      </c>
      <c r="AR15" s="195">
        <v>0</v>
      </c>
      <c r="AS15" s="195">
        <v>0</v>
      </c>
      <c r="AT15" s="195">
        <v>0</v>
      </c>
      <c r="AU15" s="195">
        <v>0</v>
      </c>
      <c r="AV15" s="195">
        <v>0</v>
      </c>
      <c r="AW15" s="195">
        <v>0</v>
      </c>
      <c r="AX15" s="195">
        <v>0</v>
      </c>
      <c r="AY15" s="195">
        <v>0</v>
      </c>
      <c r="AZ15" s="195">
        <v>0</v>
      </c>
      <c r="BA15" s="195">
        <v>0</v>
      </c>
      <c r="BB15" s="195">
        <v>0</v>
      </c>
      <c r="BC15" s="195">
        <v>0</v>
      </c>
      <c r="BD15" s="195">
        <v>0</v>
      </c>
      <c r="BE15" s="195">
        <v>126784</v>
      </c>
      <c r="BF15" s="195">
        <v>0</v>
      </c>
      <c r="BG15" s="195">
        <v>0</v>
      </c>
      <c r="BH15" s="195">
        <v>0</v>
      </c>
      <c r="BI15" s="195">
        <v>0</v>
      </c>
      <c r="BJ15" s="195">
        <v>0</v>
      </c>
      <c r="BK15" s="195">
        <v>0</v>
      </c>
      <c r="BL15" s="195">
        <v>0</v>
      </c>
      <c r="BM15" s="195">
        <v>0</v>
      </c>
      <c r="BN15" s="195">
        <v>0</v>
      </c>
      <c r="BO15" s="195">
        <v>0</v>
      </c>
      <c r="BP15" s="195">
        <v>0</v>
      </c>
      <c r="BQ15" s="195">
        <v>0</v>
      </c>
      <c r="BR15" s="195">
        <v>0</v>
      </c>
      <c r="BS15" s="195">
        <v>0</v>
      </c>
      <c r="BT15" s="195">
        <v>0</v>
      </c>
      <c r="BU15" s="195">
        <v>0</v>
      </c>
      <c r="BV15" s="197">
        <v>0</v>
      </c>
      <c r="BW15" s="195">
        <v>0</v>
      </c>
      <c r="BX15" s="195">
        <v>0</v>
      </c>
      <c r="BY15" s="197">
        <v>0</v>
      </c>
      <c r="BZ15" s="195">
        <v>0</v>
      </c>
      <c r="CA15" s="195">
        <v>0</v>
      </c>
      <c r="CB15" s="195">
        <v>0</v>
      </c>
      <c r="CC15" s="195">
        <v>0</v>
      </c>
      <c r="CD15" s="197">
        <v>0</v>
      </c>
      <c r="CE15" s="195">
        <v>0</v>
      </c>
      <c r="CF15" s="195">
        <v>0</v>
      </c>
      <c r="CG15" s="195">
        <v>0</v>
      </c>
      <c r="CH15" s="195">
        <v>0</v>
      </c>
      <c r="CI15" s="195">
        <v>0</v>
      </c>
      <c r="CJ15" s="197">
        <v>0</v>
      </c>
      <c r="CK15" s="195">
        <v>0</v>
      </c>
      <c r="CL15" s="197">
        <v>0</v>
      </c>
      <c r="CM15" s="195">
        <v>0</v>
      </c>
    </row>
    <row r="16" spans="1:91" ht="24.6">
      <c r="A16" s="125">
        <v>15</v>
      </c>
      <c r="B16" s="243" t="s">
        <v>746</v>
      </c>
      <c r="C16" s="127" t="s">
        <v>1202</v>
      </c>
      <c r="D16" s="195">
        <v>0</v>
      </c>
      <c r="E16" s="195">
        <v>0</v>
      </c>
      <c r="F16" s="195">
        <v>0</v>
      </c>
      <c r="G16" s="195">
        <v>0</v>
      </c>
      <c r="H16" s="195">
        <v>0</v>
      </c>
      <c r="I16" s="195">
        <v>390</v>
      </c>
      <c r="J16" s="195">
        <v>0</v>
      </c>
      <c r="K16" s="195">
        <v>0</v>
      </c>
      <c r="L16" s="195">
        <v>0</v>
      </c>
      <c r="M16" s="195">
        <v>0</v>
      </c>
      <c r="N16" s="195">
        <v>0</v>
      </c>
      <c r="O16" s="195">
        <v>0</v>
      </c>
      <c r="P16" s="195">
        <v>0</v>
      </c>
      <c r="Q16" s="195">
        <v>0</v>
      </c>
      <c r="R16" s="195">
        <v>0</v>
      </c>
      <c r="S16" s="195">
        <v>0</v>
      </c>
      <c r="T16" s="195">
        <v>0</v>
      </c>
      <c r="U16" s="195">
        <v>0</v>
      </c>
      <c r="V16" s="195">
        <v>0</v>
      </c>
      <c r="W16" s="195">
        <v>0</v>
      </c>
      <c r="X16" s="195">
        <v>0</v>
      </c>
      <c r="Y16" s="195">
        <v>0</v>
      </c>
      <c r="Z16" s="195">
        <v>0</v>
      </c>
      <c r="AA16" s="195">
        <v>0</v>
      </c>
      <c r="AB16" s="195">
        <v>0</v>
      </c>
      <c r="AC16" s="195">
        <v>0</v>
      </c>
      <c r="AD16" s="195">
        <v>0</v>
      </c>
      <c r="AE16" s="195">
        <v>0</v>
      </c>
      <c r="AF16" s="195">
        <v>0</v>
      </c>
      <c r="AG16" s="195">
        <v>0</v>
      </c>
      <c r="AH16" s="195">
        <v>0</v>
      </c>
      <c r="AI16" s="195">
        <v>0</v>
      </c>
      <c r="AJ16" s="195">
        <v>0</v>
      </c>
      <c r="AK16" s="195">
        <v>0</v>
      </c>
      <c r="AL16" s="195">
        <v>0</v>
      </c>
      <c r="AM16" s="195">
        <v>0</v>
      </c>
      <c r="AN16" s="195">
        <v>0</v>
      </c>
      <c r="AO16" s="195">
        <v>0</v>
      </c>
      <c r="AP16" s="195">
        <v>0</v>
      </c>
      <c r="AQ16" s="195">
        <v>0</v>
      </c>
      <c r="AR16" s="195">
        <v>0</v>
      </c>
      <c r="AS16" s="195">
        <v>0</v>
      </c>
      <c r="AT16" s="195">
        <v>0</v>
      </c>
      <c r="AU16" s="195">
        <v>0</v>
      </c>
      <c r="AV16" s="195">
        <v>0</v>
      </c>
      <c r="AW16" s="195">
        <v>0</v>
      </c>
      <c r="AX16" s="195">
        <v>0</v>
      </c>
      <c r="AY16" s="195">
        <v>0</v>
      </c>
      <c r="AZ16" s="195">
        <v>0</v>
      </c>
      <c r="BA16" s="195">
        <v>0</v>
      </c>
      <c r="BB16" s="195">
        <v>0</v>
      </c>
      <c r="BC16" s="195">
        <v>0</v>
      </c>
      <c r="BD16" s="195">
        <v>0</v>
      </c>
      <c r="BE16" s="195">
        <v>0</v>
      </c>
      <c r="BF16" s="195">
        <v>0</v>
      </c>
      <c r="BG16" s="195">
        <v>0</v>
      </c>
      <c r="BH16" s="195">
        <v>0</v>
      </c>
      <c r="BI16" s="195">
        <v>0</v>
      </c>
      <c r="BJ16" s="195">
        <v>0</v>
      </c>
      <c r="BK16" s="195">
        <v>0</v>
      </c>
      <c r="BL16" s="195">
        <v>0</v>
      </c>
      <c r="BM16" s="195">
        <v>0</v>
      </c>
      <c r="BN16" s="195">
        <v>0</v>
      </c>
      <c r="BO16" s="195">
        <v>0</v>
      </c>
      <c r="BP16" s="195">
        <v>0</v>
      </c>
      <c r="BQ16" s="195">
        <v>0</v>
      </c>
      <c r="BR16" s="195">
        <v>0</v>
      </c>
      <c r="BS16" s="195">
        <v>0</v>
      </c>
      <c r="BT16" s="195">
        <v>0</v>
      </c>
      <c r="BU16" s="195">
        <v>0</v>
      </c>
      <c r="BV16" s="197">
        <v>0</v>
      </c>
      <c r="BW16" s="195">
        <v>0</v>
      </c>
      <c r="BX16" s="195">
        <v>0</v>
      </c>
      <c r="BY16" s="195">
        <v>0</v>
      </c>
      <c r="BZ16" s="195">
        <v>0</v>
      </c>
      <c r="CA16" s="195">
        <v>0</v>
      </c>
      <c r="CB16" s="195">
        <v>0</v>
      </c>
      <c r="CC16" s="195">
        <v>0</v>
      </c>
      <c r="CD16" s="197">
        <v>0</v>
      </c>
      <c r="CE16" s="195">
        <v>0</v>
      </c>
      <c r="CF16" s="195">
        <v>0</v>
      </c>
      <c r="CG16" s="195">
        <v>0</v>
      </c>
      <c r="CH16" s="195">
        <v>0</v>
      </c>
      <c r="CI16" s="195">
        <v>0</v>
      </c>
      <c r="CJ16" s="197">
        <v>0</v>
      </c>
      <c r="CK16" s="195">
        <v>0</v>
      </c>
      <c r="CL16" s="197">
        <v>0</v>
      </c>
      <c r="CM16" s="195">
        <v>0</v>
      </c>
    </row>
    <row r="17" spans="1:91" ht="24.6">
      <c r="A17" s="125">
        <v>15</v>
      </c>
      <c r="B17" s="243" t="s">
        <v>747</v>
      </c>
      <c r="C17" s="127" t="s">
        <v>1203</v>
      </c>
      <c r="D17" s="195">
        <v>0</v>
      </c>
      <c r="E17" s="195">
        <v>0</v>
      </c>
      <c r="F17" s="195">
        <v>0</v>
      </c>
      <c r="G17" s="195">
        <v>0</v>
      </c>
      <c r="H17" s="195">
        <v>0</v>
      </c>
      <c r="I17" s="195">
        <v>40930</v>
      </c>
      <c r="J17" s="195">
        <v>0</v>
      </c>
      <c r="K17" s="195">
        <v>0</v>
      </c>
      <c r="L17" s="195">
        <v>0</v>
      </c>
      <c r="M17" s="195">
        <v>0</v>
      </c>
      <c r="N17" s="195">
        <v>0</v>
      </c>
      <c r="O17" s="195">
        <v>0</v>
      </c>
      <c r="P17" s="195">
        <v>0</v>
      </c>
      <c r="Q17" s="195">
        <v>0</v>
      </c>
      <c r="R17" s="195">
        <v>0</v>
      </c>
      <c r="S17" s="195">
        <v>0</v>
      </c>
      <c r="T17" s="195">
        <v>0</v>
      </c>
      <c r="U17" s="195">
        <v>0</v>
      </c>
      <c r="V17" s="195">
        <v>0</v>
      </c>
      <c r="W17" s="195">
        <v>0</v>
      </c>
      <c r="X17" s="195">
        <v>0</v>
      </c>
      <c r="Y17" s="195">
        <v>0</v>
      </c>
      <c r="Z17" s="195">
        <v>0</v>
      </c>
      <c r="AA17" s="195">
        <v>0</v>
      </c>
      <c r="AB17" s="195">
        <v>0</v>
      </c>
      <c r="AC17" s="195">
        <v>0</v>
      </c>
      <c r="AD17" s="195">
        <v>0</v>
      </c>
      <c r="AE17" s="195">
        <v>0</v>
      </c>
      <c r="AF17" s="195">
        <v>0</v>
      </c>
      <c r="AG17" s="195">
        <v>0</v>
      </c>
      <c r="AH17" s="195">
        <v>0</v>
      </c>
      <c r="AI17" s="195">
        <v>0</v>
      </c>
      <c r="AJ17" s="195">
        <v>0</v>
      </c>
      <c r="AK17" s="195">
        <v>0</v>
      </c>
      <c r="AL17" s="195">
        <v>0</v>
      </c>
      <c r="AM17" s="195">
        <v>0</v>
      </c>
      <c r="AN17" s="195">
        <v>0</v>
      </c>
      <c r="AO17" s="195">
        <v>13881386</v>
      </c>
      <c r="AP17" s="195">
        <v>0</v>
      </c>
      <c r="AQ17" s="195">
        <v>0</v>
      </c>
      <c r="AR17" s="195">
        <v>0</v>
      </c>
      <c r="AS17" s="195">
        <v>0</v>
      </c>
      <c r="AT17" s="195">
        <v>0</v>
      </c>
      <c r="AU17" s="195">
        <v>0</v>
      </c>
      <c r="AV17" s="195">
        <v>0</v>
      </c>
      <c r="AW17" s="195">
        <v>0</v>
      </c>
      <c r="AX17" s="195">
        <v>0</v>
      </c>
      <c r="AY17" s="195">
        <v>0</v>
      </c>
      <c r="AZ17" s="195">
        <v>0</v>
      </c>
      <c r="BA17" s="195">
        <v>0</v>
      </c>
      <c r="BB17" s="195">
        <v>0</v>
      </c>
      <c r="BC17" s="195">
        <v>0</v>
      </c>
      <c r="BD17" s="195">
        <v>0</v>
      </c>
      <c r="BE17" s="195">
        <v>125020</v>
      </c>
      <c r="BF17" s="195">
        <v>0</v>
      </c>
      <c r="BG17" s="195">
        <v>0</v>
      </c>
      <c r="BH17" s="195">
        <v>0</v>
      </c>
      <c r="BI17" s="195">
        <v>0</v>
      </c>
      <c r="BJ17" s="195">
        <v>0</v>
      </c>
      <c r="BK17" s="195">
        <v>0</v>
      </c>
      <c r="BL17" s="195">
        <v>0</v>
      </c>
      <c r="BM17" s="195">
        <v>0</v>
      </c>
      <c r="BN17" s="195">
        <v>0</v>
      </c>
      <c r="BO17" s="195">
        <v>0</v>
      </c>
      <c r="BP17" s="195">
        <v>0</v>
      </c>
      <c r="BQ17" s="195">
        <v>0</v>
      </c>
      <c r="BR17" s="195">
        <v>0</v>
      </c>
      <c r="BS17" s="195">
        <v>0</v>
      </c>
      <c r="BT17" s="195">
        <v>0</v>
      </c>
      <c r="BU17" s="195">
        <v>0</v>
      </c>
      <c r="BV17" s="195">
        <v>0</v>
      </c>
      <c r="BW17" s="195">
        <v>1401600</v>
      </c>
      <c r="BX17" s="197">
        <v>0</v>
      </c>
      <c r="BY17" s="195">
        <v>0</v>
      </c>
      <c r="BZ17" s="195">
        <v>0</v>
      </c>
      <c r="CA17" s="195">
        <v>0</v>
      </c>
      <c r="CB17" s="195">
        <v>0</v>
      </c>
      <c r="CC17" s="195">
        <v>0</v>
      </c>
      <c r="CD17" s="197">
        <v>0</v>
      </c>
      <c r="CE17" s="195">
        <v>0</v>
      </c>
      <c r="CF17" s="195">
        <v>0</v>
      </c>
      <c r="CG17" s="195">
        <v>0</v>
      </c>
      <c r="CH17" s="195">
        <v>0</v>
      </c>
      <c r="CI17" s="195">
        <v>0</v>
      </c>
      <c r="CJ17" s="195">
        <v>0</v>
      </c>
      <c r="CK17" s="195">
        <v>0</v>
      </c>
      <c r="CL17" s="195">
        <v>0</v>
      </c>
      <c r="CM17" s="195">
        <v>0</v>
      </c>
    </row>
    <row r="18" spans="1:91" ht="24.6">
      <c r="A18" s="125">
        <v>15</v>
      </c>
      <c r="B18" s="243" t="s">
        <v>748</v>
      </c>
      <c r="C18" s="127" t="s">
        <v>1204</v>
      </c>
      <c r="D18" s="195">
        <v>0</v>
      </c>
      <c r="E18" s="195">
        <v>0</v>
      </c>
      <c r="F18" s="195">
        <v>0</v>
      </c>
      <c r="G18" s="195">
        <v>0</v>
      </c>
      <c r="H18" s="195">
        <v>188000</v>
      </c>
      <c r="I18" s="195">
        <v>0</v>
      </c>
      <c r="J18" s="195">
        <v>179858</v>
      </c>
      <c r="K18" s="195">
        <v>0</v>
      </c>
      <c r="L18" s="195">
        <v>0</v>
      </c>
      <c r="M18" s="195">
        <v>0</v>
      </c>
      <c r="N18" s="195">
        <v>0</v>
      </c>
      <c r="O18" s="195">
        <v>0</v>
      </c>
      <c r="P18" s="195">
        <v>0</v>
      </c>
      <c r="Q18" s="195">
        <v>0</v>
      </c>
      <c r="R18" s="195">
        <v>0</v>
      </c>
      <c r="S18" s="195">
        <v>0</v>
      </c>
      <c r="T18" s="195">
        <v>0</v>
      </c>
      <c r="U18" s="195">
        <v>0</v>
      </c>
      <c r="V18" s="195">
        <v>0</v>
      </c>
      <c r="W18" s="195">
        <v>0</v>
      </c>
      <c r="X18" s="195">
        <v>0</v>
      </c>
      <c r="Y18" s="195">
        <v>0</v>
      </c>
      <c r="Z18" s="195">
        <v>0</v>
      </c>
      <c r="AA18" s="195">
        <v>0</v>
      </c>
      <c r="AB18" s="195">
        <v>0</v>
      </c>
      <c r="AC18" s="195">
        <v>0</v>
      </c>
      <c r="AD18" s="195">
        <v>0</v>
      </c>
      <c r="AE18" s="195">
        <v>0</v>
      </c>
      <c r="AF18" s="195">
        <v>0</v>
      </c>
      <c r="AG18" s="195">
        <v>0</v>
      </c>
      <c r="AH18" s="195">
        <v>0</v>
      </c>
      <c r="AI18" s="195">
        <v>0</v>
      </c>
      <c r="AJ18" s="195">
        <v>0</v>
      </c>
      <c r="AK18" s="195">
        <v>0</v>
      </c>
      <c r="AL18" s="195">
        <v>0</v>
      </c>
      <c r="AM18" s="195">
        <v>0</v>
      </c>
      <c r="AN18" s="195">
        <v>0</v>
      </c>
      <c r="AO18" s="195">
        <v>0</v>
      </c>
      <c r="AP18" s="195">
        <v>0</v>
      </c>
      <c r="AQ18" s="195">
        <v>0</v>
      </c>
      <c r="AR18" s="195">
        <v>0</v>
      </c>
      <c r="AS18" s="195">
        <v>0</v>
      </c>
      <c r="AT18" s="195">
        <v>0</v>
      </c>
      <c r="AU18" s="195">
        <v>0</v>
      </c>
      <c r="AV18" s="195">
        <v>0</v>
      </c>
      <c r="AW18" s="195">
        <v>0</v>
      </c>
      <c r="AX18" s="195">
        <v>0</v>
      </c>
      <c r="AY18" s="195">
        <v>0</v>
      </c>
      <c r="AZ18" s="195">
        <v>0</v>
      </c>
      <c r="BA18" s="195">
        <v>0</v>
      </c>
      <c r="BB18" s="195">
        <v>0</v>
      </c>
      <c r="BC18" s="195">
        <v>0</v>
      </c>
      <c r="BD18" s="195">
        <v>0</v>
      </c>
      <c r="BE18" s="195">
        <v>0</v>
      </c>
      <c r="BF18" s="195">
        <v>0</v>
      </c>
      <c r="BG18" s="195">
        <v>0</v>
      </c>
      <c r="BH18" s="195">
        <v>0</v>
      </c>
      <c r="BI18" s="195">
        <v>0</v>
      </c>
      <c r="BJ18" s="195">
        <v>0</v>
      </c>
      <c r="BK18" s="195">
        <v>0</v>
      </c>
      <c r="BL18" s="195">
        <v>0</v>
      </c>
      <c r="BM18" s="195">
        <v>860624.25</v>
      </c>
      <c r="BN18" s="195">
        <v>0</v>
      </c>
      <c r="BO18" s="195">
        <v>0</v>
      </c>
      <c r="BP18" s="195">
        <v>0</v>
      </c>
      <c r="BQ18" s="195">
        <v>0</v>
      </c>
      <c r="BR18" s="195">
        <v>0</v>
      </c>
      <c r="BS18" s="195">
        <v>0</v>
      </c>
      <c r="BT18" s="195">
        <v>0</v>
      </c>
      <c r="BU18" s="195">
        <v>0</v>
      </c>
      <c r="BV18" s="195">
        <v>0</v>
      </c>
      <c r="BW18" s="195">
        <v>0</v>
      </c>
      <c r="BX18" s="195">
        <v>0</v>
      </c>
      <c r="BY18" s="195">
        <v>0</v>
      </c>
      <c r="BZ18" s="195">
        <v>0</v>
      </c>
      <c r="CA18" s="195">
        <v>0</v>
      </c>
      <c r="CB18" s="195">
        <v>0</v>
      </c>
      <c r="CC18" s="195">
        <v>0</v>
      </c>
      <c r="CD18" s="195">
        <v>0</v>
      </c>
      <c r="CE18" s="195">
        <v>0</v>
      </c>
      <c r="CF18" s="195">
        <v>0</v>
      </c>
      <c r="CG18" s="195">
        <v>0</v>
      </c>
      <c r="CH18" s="195">
        <v>0</v>
      </c>
      <c r="CI18" s="195">
        <v>0</v>
      </c>
      <c r="CJ18" s="195">
        <v>0</v>
      </c>
      <c r="CK18" s="195">
        <v>0</v>
      </c>
      <c r="CL18" s="195">
        <v>0</v>
      </c>
      <c r="CM18" s="195">
        <v>0</v>
      </c>
    </row>
    <row r="19" spans="1:91" ht="24.6">
      <c r="A19" s="125">
        <v>15</v>
      </c>
      <c r="B19" s="243" t="s">
        <v>749</v>
      </c>
      <c r="C19" s="127" t="s">
        <v>394</v>
      </c>
      <c r="D19" s="195">
        <v>0</v>
      </c>
      <c r="E19" s="195">
        <v>0</v>
      </c>
      <c r="F19" s="195">
        <v>0</v>
      </c>
      <c r="G19" s="195">
        <v>0</v>
      </c>
      <c r="H19" s="195">
        <v>0</v>
      </c>
      <c r="I19" s="195">
        <v>0</v>
      </c>
      <c r="J19" s="195">
        <v>0</v>
      </c>
      <c r="K19" s="195">
        <v>0</v>
      </c>
      <c r="L19" s="195">
        <v>0</v>
      </c>
      <c r="M19" s="195">
        <v>0</v>
      </c>
      <c r="N19" s="195">
        <v>0</v>
      </c>
      <c r="O19" s="195">
        <v>0</v>
      </c>
      <c r="P19" s="195">
        <v>0</v>
      </c>
      <c r="Q19" s="195">
        <v>0</v>
      </c>
      <c r="R19" s="195">
        <v>0</v>
      </c>
      <c r="S19" s="195">
        <v>0</v>
      </c>
      <c r="T19" s="195">
        <v>0</v>
      </c>
      <c r="U19" s="195">
        <v>0</v>
      </c>
      <c r="V19" s="195">
        <v>0</v>
      </c>
      <c r="W19" s="195">
        <v>0</v>
      </c>
      <c r="X19" s="195">
        <v>142200</v>
      </c>
      <c r="Y19" s="195">
        <v>0</v>
      </c>
      <c r="Z19" s="195">
        <v>0</v>
      </c>
      <c r="AA19" s="195">
        <v>0</v>
      </c>
      <c r="AB19" s="195">
        <v>0</v>
      </c>
      <c r="AC19" s="195">
        <v>0</v>
      </c>
      <c r="AD19" s="195">
        <v>0</v>
      </c>
      <c r="AE19" s="195">
        <v>0</v>
      </c>
      <c r="AF19" s="195">
        <v>0</v>
      </c>
      <c r="AG19" s="195">
        <v>0</v>
      </c>
      <c r="AH19" s="195">
        <v>0</v>
      </c>
      <c r="AI19" s="195">
        <v>0</v>
      </c>
      <c r="AJ19" s="195">
        <v>0</v>
      </c>
      <c r="AK19" s="195">
        <v>0</v>
      </c>
      <c r="AL19" s="195">
        <v>0</v>
      </c>
      <c r="AM19" s="195">
        <v>0</v>
      </c>
      <c r="AN19" s="195">
        <v>0</v>
      </c>
      <c r="AO19" s="195">
        <v>0</v>
      </c>
      <c r="AP19" s="195">
        <v>0</v>
      </c>
      <c r="AQ19" s="195">
        <v>0</v>
      </c>
      <c r="AR19" s="195">
        <v>0</v>
      </c>
      <c r="AS19" s="195">
        <v>0</v>
      </c>
      <c r="AT19" s="195">
        <v>0</v>
      </c>
      <c r="AU19" s="195">
        <v>0</v>
      </c>
      <c r="AV19" s="195">
        <v>0</v>
      </c>
      <c r="AW19" s="195">
        <v>0</v>
      </c>
      <c r="AX19" s="195">
        <v>0</v>
      </c>
      <c r="AY19" s="195">
        <v>0</v>
      </c>
      <c r="AZ19" s="195">
        <v>0</v>
      </c>
      <c r="BA19" s="195">
        <v>0</v>
      </c>
      <c r="BB19" s="195">
        <v>99490</v>
      </c>
      <c r="BC19" s="195">
        <v>0</v>
      </c>
      <c r="BD19" s="195">
        <v>1786971</v>
      </c>
      <c r="BE19" s="195">
        <v>0</v>
      </c>
      <c r="BF19" s="195">
        <v>15510</v>
      </c>
      <c r="BG19" s="195">
        <v>0</v>
      </c>
      <c r="BH19" s="195">
        <v>14800</v>
      </c>
      <c r="BI19" s="195">
        <v>0</v>
      </c>
      <c r="BJ19" s="195">
        <v>0</v>
      </c>
      <c r="BK19" s="195">
        <v>0</v>
      </c>
      <c r="BL19" s="195">
        <v>0</v>
      </c>
      <c r="BM19" s="195">
        <v>0</v>
      </c>
      <c r="BN19" s="195">
        <v>0</v>
      </c>
      <c r="BO19" s="195">
        <v>0</v>
      </c>
      <c r="BP19" s="195">
        <v>0</v>
      </c>
      <c r="BQ19" s="195">
        <v>0</v>
      </c>
      <c r="BR19" s="195">
        <v>0</v>
      </c>
      <c r="BS19" s="197">
        <v>479550</v>
      </c>
      <c r="BT19" s="197">
        <v>0</v>
      </c>
      <c r="BU19" s="197">
        <v>0</v>
      </c>
      <c r="BV19" s="197">
        <v>101665</v>
      </c>
      <c r="BW19" s="197">
        <v>0</v>
      </c>
      <c r="BX19" s="197">
        <v>0</v>
      </c>
      <c r="BY19" s="197">
        <v>6725</v>
      </c>
      <c r="BZ19" s="197">
        <v>0</v>
      </c>
      <c r="CA19" s="197">
        <v>0</v>
      </c>
      <c r="CB19" s="197">
        <v>0</v>
      </c>
      <c r="CC19" s="197">
        <v>0</v>
      </c>
      <c r="CD19" s="197">
        <v>0</v>
      </c>
      <c r="CE19" s="197">
        <v>309306</v>
      </c>
      <c r="CF19" s="197">
        <v>0</v>
      </c>
      <c r="CG19" s="197">
        <v>0</v>
      </c>
      <c r="CH19" s="197">
        <v>0</v>
      </c>
      <c r="CI19" s="197">
        <v>0</v>
      </c>
      <c r="CJ19" s="197">
        <v>0</v>
      </c>
      <c r="CK19" s="197">
        <v>0</v>
      </c>
      <c r="CL19" s="197">
        <v>0</v>
      </c>
      <c r="CM19" s="197">
        <v>0</v>
      </c>
    </row>
    <row r="20" spans="1:91" ht="24.6">
      <c r="A20" s="125">
        <v>15</v>
      </c>
      <c r="B20" s="243" t="s">
        <v>750</v>
      </c>
      <c r="C20" s="127" t="s">
        <v>395</v>
      </c>
      <c r="D20" s="195">
        <v>459980</v>
      </c>
      <c r="E20" s="195">
        <v>0</v>
      </c>
      <c r="F20" s="195">
        <v>0</v>
      </c>
      <c r="G20" s="195">
        <v>0</v>
      </c>
      <c r="H20" s="195">
        <v>51940</v>
      </c>
      <c r="I20" s="195">
        <v>27240</v>
      </c>
      <c r="J20" s="195">
        <v>0</v>
      </c>
      <c r="K20" s="195">
        <v>16520</v>
      </c>
      <c r="L20" s="195">
        <v>0</v>
      </c>
      <c r="M20" s="195">
        <v>0</v>
      </c>
      <c r="N20" s="195">
        <v>20850</v>
      </c>
      <c r="O20" s="195">
        <v>0</v>
      </c>
      <c r="P20" s="195">
        <v>1124529</v>
      </c>
      <c r="Q20" s="195">
        <v>0</v>
      </c>
      <c r="R20" s="195">
        <v>0</v>
      </c>
      <c r="S20" s="195">
        <v>6860</v>
      </c>
      <c r="T20" s="195">
        <v>0</v>
      </c>
      <c r="U20" s="195">
        <v>0</v>
      </c>
      <c r="V20" s="195">
        <v>0</v>
      </c>
      <c r="W20" s="195">
        <v>0</v>
      </c>
      <c r="X20" s="195">
        <v>1209320</v>
      </c>
      <c r="Y20" s="195">
        <v>0</v>
      </c>
      <c r="Z20" s="195">
        <v>0</v>
      </c>
      <c r="AA20" s="195">
        <v>0</v>
      </c>
      <c r="AB20" s="195">
        <v>0</v>
      </c>
      <c r="AC20" s="195">
        <v>0</v>
      </c>
      <c r="AD20" s="195">
        <v>0</v>
      </c>
      <c r="AE20" s="195">
        <v>0</v>
      </c>
      <c r="AF20" s="195">
        <v>0</v>
      </c>
      <c r="AG20" s="195">
        <v>0</v>
      </c>
      <c r="AH20" s="195">
        <v>0</v>
      </c>
      <c r="AI20" s="195">
        <v>0</v>
      </c>
      <c r="AJ20" s="195">
        <v>4770</v>
      </c>
      <c r="AK20" s="195">
        <v>8000</v>
      </c>
      <c r="AL20" s="195">
        <v>11252369.25</v>
      </c>
      <c r="AM20" s="195">
        <v>61740</v>
      </c>
      <c r="AN20" s="195">
        <v>0</v>
      </c>
      <c r="AO20" s="195">
        <v>0</v>
      </c>
      <c r="AP20" s="195">
        <v>91390</v>
      </c>
      <c r="AQ20" s="195">
        <v>0</v>
      </c>
      <c r="AR20" s="195">
        <v>0</v>
      </c>
      <c r="AS20" s="195">
        <v>7820</v>
      </c>
      <c r="AT20" s="195">
        <v>0</v>
      </c>
      <c r="AU20" s="195">
        <v>0</v>
      </c>
      <c r="AV20" s="195">
        <v>0</v>
      </c>
      <c r="AW20" s="195">
        <v>0</v>
      </c>
      <c r="AX20" s="195">
        <v>0</v>
      </c>
      <c r="AY20" s="195">
        <v>0</v>
      </c>
      <c r="AZ20" s="195">
        <v>0</v>
      </c>
      <c r="BA20" s="195">
        <v>0</v>
      </c>
      <c r="BB20" s="195">
        <v>0</v>
      </c>
      <c r="BC20" s="195">
        <v>0</v>
      </c>
      <c r="BD20" s="195">
        <v>1759871.5</v>
      </c>
      <c r="BE20" s="195">
        <v>42717</v>
      </c>
      <c r="BF20" s="195">
        <v>54550</v>
      </c>
      <c r="BG20" s="195">
        <v>28024</v>
      </c>
      <c r="BH20" s="195">
        <v>195985</v>
      </c>
      <c r="BI20" s="195">
        <v>0</v>
      </c>
      <c r="BJ20" s="195">
        <v>14565</v>
      </c>
      <c r="BK20" s="195">
        <v>0</v>
      </c>
      <c r="BL20" s="195">
        <v>0</v>
      </c>
      <c r="BM20" s="195">
        <v>112875</v>
      </c>
      <c r="BN20" s="195">
        <v>0</v>
      </c>
      <c r="BO20" s="195">
        <v>2440</v>
      </c>
      <c r="BP20" s="195">
        <v>31250</v>
      </c>
      <c r="BQ20" s="195">
        <v>0</v>
      </c>
      <c r="BR20" s="195">
        <v>0</v>
      </c>
      <c r="BS20" s="197">
        <v>139735</v>
      </c>
      <c r="BT20" s="197">
        <v>7080</v>
      </c>
      <c r="BU20" s="197">
        <v>4500</v>
      </c>
      <c r="BV20" s="197">
        <v>63885</v>
      </c>
      <c r="BW20" s="195">
        <v>34930</v>
      </c>
      <c r="BX20" s="197">
        <v>0</v>
      </c>
      <c r="BY20" s="197">
        <v>180000</v>
      </c>
      <c r="BZ20" s="197">
        <v>2860</v>
      </c>
      <c r="CA20" s="197">
        <v>4030</v>
      </c>
      <c r="CB20" s="197">
        <v>113350</v>
      </c>
      <c r="CC20" s="197">
        <v>0</v>
      </c>
      <c r="CD20" s="197">
        <v>24000</v>
      </c>
      <c r="CE20" s="197">
        <v>0</v>
      </c>
      <c r="CF20" s="197">
        <v>0</v>
      </c>
      <c r="CG20" s="197">
        <v>0</v>
      </c>
      <c r="CH20" s="197">
        <v>545</v>
      </c>
      <c r="CI20" s="197">
        <v>0</v>
      </c>
      <c r="CJ20" s="197">
        <v>0</v>
      </c>
      <c r="CK20" s="197">
        <v>288746</v>
      </c>
      <c r="CL20" s="197">
        <v>0</v>
      </c>
      <c r="CM20" s="197">
        <v>0</v>
      </c>
    </row>
    <row r="21" spans="1:91" ht="24.6">
      <c r="A21" s="125">
        <v>15</v>
      </c>
      <c r="B21" s="243" t="s">
        <v>751</v>
      </c>
      <c r="C21" s="127" t="s">
        <v>396</v>
      </c>
      <c r="D21" s="195">
        <v>6320191</v>
      </c>
      <c r="E21" s="195">
        <v>0</v>
      </c>
      <c r="F21" s="195">
        <v>0</v>
      </c>
      <c r="G21" s="195">
        <v>0</v>
      </c>
      <c r="H21" s="195">
        <v>310</v>
      </c>
      <c r="I21" s="195">
        <v>0</v>
      </c>
      <c r="J21" s="195">
        <v>0</v>
      </c>
      <c r="K21" s="195">
        <v>0</v>
      </c>
      <c r="L21" s="195">
        <v>0</v>
      </c>
      <c r="M21" s="195">
        <v>0</v>
      </c>
      <c r="N21" s="195">
        <v>27000</v>
      </c>
      <c r="O21" s="195">
        <v>0</v>
      </c>
      <c r="P21" s="195">
        <v>24380</v>
      </c>
      <c r="Q21" s="195">
        <v>0</v>
      </c>
      <c r="R21" s="195">
        <v>26000</v>
      </c>
      <c r="S21" s="195">
        <v>34022</v>
      </c>
      <c r="T21" s="195">
        <v>0</v>
      </c>
      <c r="U21" s="195">
        <v>3000</v>
      </c>
      <c r="V21" s="195">
        <v>0</v>
      </c>
      <c r="W21" s="195">
        <v>0</v>
      </c>
      <c r="X21" s="195">
        <v>10150005</v>
      </c>
      <c r="Y21" s="195">
        <v>0</v>
      </c>
      <c r="Z21" s="195">
        <v>0</v>
      </c>
      <c r="AA21" s="195">
        <v>0</v>
      </c>
      <c r="AB21" s="195">
        <v>0</v>
      </c>
      <c r="AC21" s="195">
        <v>0</v>
      </c>
      <c r="AD21" s="195">
        <v>0</v>
      </c>
      <c r="AE21" s="195">
        <v>0</v>
      </c>
      <c r="AF21" s="195">
        <v>0</v>
      </c>
      <c r="AG21" s="195">
        <v>0</v>
      </c>
      <c r="AH21" s="195">
        <v>0</v>
      </c>
      <c r="AI21" s="195">
        <v>125395</v>
      </c>
      <c r="AJ21" s="195">
        <v>0</v>
      </c>
      <c r="AK21" s="195">
        <v>0</v>
      </c>
      <c r="AL21" s="195">
        <v>2226585</v>
      </c>
      <c r="AM21" s="195">
        <v>0</v>
      </c>
      <c r="AN21" s="195">
        <v>0</v>
      </c>
      <c r="AO21" s="195">
        <v>0</v>
      </c>
      <c r="AP21" s="195">
        <v>0</v>
      </c>
      <c r="AQ21" s="195">
        <v>0</v>
      </c>
      <c r="AR21" s="195">
        <v>600</v>
      </c>
      <c r="AS21" s="195">
        <v>0</v>
      </c>
      <c r="AT21" s="195">
        <v>0</v>
      </c>
      <c r="AU21" s="195">
        <v>0</v>
      </c>
      <c r="AV21" s="195">
        <v>0</v>
      </c>
      <c r="AW21" s="195">
        <v>0</v>
      </c>
      <c r="AX21" s="195">
        <v>45510</v>
      </c>
      <c r="AY21" s="195">
        <v>0</v>
      </c>
      <c r="AZ21" s="195">
        <v>0</v>
      </c>
      <c r="BA21" s="195">
        <v>0</v>
      </c>
      <c r="BB21" s="195">
        <v>400490</v>
      </c>
      <c r="BC21" s="195">
        <v>0</v>
      </c>
      <c r="BD21" s="195">
        <v>1063295</v>
      </c>
      <c r="BE21" s="195">
        <v>129561</v>
      </c>
      <c r="BF21" s="195">
        <v>14725</v>
      </c>
      <c r="BG21" s="195">
        <v>27100</v>
      </c>
      <c r="BH21" s="195">
        <v>141415</v>
      </c>
      <c r="BI21" s="195">
        <v>0</v>
      </c>
      <c r="BJ21" s="195">
        <v>1700</v>
      </c>
      <c r="BK21" s="195">
        <v>0</v>
      </c>
      <c r="BL21" s="195">
        <v>0</v>
      </c>
      <c r="BM21" s="195">
        <v>190165</v>
      </c>
      <c r="BN21" s="195">
        <v>0</v>
      </c>
      <c r="BO21" s="195">
        <v>0</v>
      </c>
      <c r="BP21" s="195">
        <v>0</v>
      </c>
      <c r="BQ21" s="195">
        <v>0</v>
      </c>
      <c r="BR21" s="195">
        <v>0</v>
      </c>
      <c r="BS21" s="197">
        <v>5353272</v>
      </c>
      <c r="BT21" s="197">
        <v>0</v>
      </c>
      <c r="BU21" s="197">
        <v>0</v>
      </c>
      <c r="BV21" s="197">
        <v>655670</v>
      </c>
      <c r="BW21" s="197">
        <v>0</v>
      </c>
      <c r="BX21" s="197">
        <v>0</v>
      </c>
      <c r="BY21" s="197">
        <v>212055</v>
      </c>
      <c r="BZ21" s="197">
        <v>1840</v>
      </c>
      <c r="CA21" s="197">
        <v>0</v>
      </c>
      <c r="CB21" s="197">
        <v>0</v>
      </c>
      <c r="CC21" s="197">
        <v>0</v>
      </c>
      <c r="CD21" s="197">
        <v>0</v>
      </c>
      <c r="CE21" s="197">
        <v>0</v>
      </c>
      <c r="CF21" s="197">
        <v>550</v>
      </c>
      <c r="CG21" s="197">
        <v>0</v>
      </c>
      <c r="CH21" s="197">
        <v>0</v>
      </c>
      <c r="CI21" s="197">
        <v>0</v>
      </c>
      <c r="CJ21" s="197">
        <v>0</v>
      </c>
      <c r="CK21" s="197">
        <v>0</v>
      </c>
      <c r="CL21" s="197">
        <v>0</v>
      </c>
      <c r="CM21" s="197">
        <v>0</v>
      </c>
    </row>
    <row r="22" spans="1:91" ht="24.6">
      <c r="A22" s="125">
        <v>15</v>
      </c>
      <c r="B22" s="243" t="s">
        <v>752</v>
      </c>
      <c r="C22" s="127" t="s">
        <v>397</v>
      </c>
      <c r="D22" s="195">
        <v>1285697</v>
      </c>
      <c r="E22" s="195">
        <v>0</v>
      </c>
      <c r="F22" s="195">
        <v>4960</v>
      </c>
      <c r="G22" s="195">
        <v>0</v>
      </c>
      <c r="H22" s="195">
        <v>51806</v>
      </c>
      <c r="I22" s="195">
        <v>48000</v>
      </c>
      <c r="J22" s="195">
        <v>0</v>
      </c>
      <c r="K22" s="195">
        <v>66290</v>
      </c>
      <c r="L22" s="195">
        <v>0</v>
      </c>
      <c r="M22" s="195">
        <v>502779.55</v>
      </c>
      <c r="N22" s="195">
        <v>96540</v>
      </c>
      <c r="O22" s="195">
        <v>0</v>
      </c>
      <c r="P22" s="195">
        <v>530130</v>
      </c>
      <c r="Q22" s="195">
        <v>80410</v>
      </c>
      <c r="R22" s="195">
        <v>100000</v>
      </c>
      <c r="S22" s="195">
        <v>59590</v>
      </c>
      <c r="T22" s="195">
        <v>45400</v>
      </c>
      <c r="U22" s="195">
        <v>163259.5</v>
      </c>
      <c r="V22" s="195">
        <v>82460</v>
      </c>
      <c r="W22" s="195">
        <v>55575</v>
      </c>
      <c r="X22" s="195">
        <v>1759721</v>
      </c>
      <c r="Y22" s="195">
        <v>129990</v>
      </c>
      <c r="Z22" s="195">
        <v>83090</v>
      </c>
      <c r="AA22" s="195">
        <v>102560</v>
      </c>
      <c r="AB22" s="195">
        <v>0</v>
      </c>
      <c r="AC22" s="195">
        <v>48010</v>
      </c>
      <c r="AD22" s="195">
        <v>59464</v>
      </c>
      <c r="AE22" s="195">
        <v>358650</v>
      </c>
      <c r="AF22" s="195">
        <v>36312</v>
      </c>
      <c r="AG22" s="195">
        <v>50400</v>
      </c>
      <c r="AH22" s="195">
        <v>50300</v>
      </c>
      <c r="AI22" s="195">
        <v>101775</v>
      </c>
      <c r="AJ22" s="195">
        <v>51040</v>
      </c>
      <c r="AK22" s="195">
        <v>69860</v>
      </c>
      <c r="AL22" s="195">
        <v>5017834.54</v>
      </c>
      <c r="AM22" s="195">
        <v>47550</v>
      </c>
      <c r="AN22" s="195">
        <v>34110</v>
      </c>
      <c r="AO22" s="195">
        <v>93360</v>
      </c>
      <c r="AP22" s="195">
        <v>89610</v>
      </c>
      <c r="AQ22" s="195">
        <v>28510</v>
      </c>
      <c r="AR22" s="195">
        <v>0</v>
      </c>
      <c r="AS22" s="195">
        <v>293837</v>
      </c>
      <c r="AT22" s="195">
        <v>0</v>
      </c>
      <c r="AU22" s="195">
        <v>0</v>
      </c>
      <c r="AV22" s="195">
        <v>0</v>
      </c>
      <c r="AW22" s="195">
        <v>47290</v>
      </c>
      <c r="AX22" s="195">
        <v>55800</v>
      </c>
      <c r="AY22" s="195">
        <v>82490</v>
      </c>
      <c r="AZ22" s="195">
        <v>26590</v>
      </c>
      <c r="BA22" s="195">
        <v>0</v>
      </c>
      <c r="BB22" s="195">
        <v>682990</v>
      </c>
      <c r="BC22" s="195">
        <v>46980</v>
      </c>
      <c r="BD22" s="195">
        <v>1631778.5</v>
      </c>
      <c r="BE22" s="195">
        <v>217125</v>
      </c>
      <c r="BF22" s="195">
        <v>49950</v>
      </c>
      <c r="BG22" s="195">
        <v>70430</v>
      </c>
      <c r="BH22" s="195">
        <v>1699910</v>
      </c>
      <c r="BI22" s="195">
        <v>88910</v>
      </c>
      <c r="BJ22" s="195">
        <v>26810</v>
      </c>
      <c r="BK22" s="195">
        <v>176282</v>
      </c>
      <c r="BL22" s="195">
        <v>51420</v>
      </c>
      <c r="BM22" s="195">
        <v>579413.22</v>
      </c>
      <c r="BN22" s="195">
        <v>177580</v>
      </c>
      <c r="BO22" s="195">
        <v>73750</v>
      </c>
      <c r="BP22" s="195">
        <v>133201</v>
      </c>
      <c r="BQ22" s="195">
        <v>114781</v>
      </c>
      <c r="BR22" s="195">
        <v>0</v>
      </c>
      <c r="BS22" s="197">
        <v>1167035</v>
      </c>
      <c r="BT22" s="195">
        <v>57930</v>
      </c>
      <c r="BU22" s="195">
        <v>0</v>
      </c>
      <c r="BV22" s="195">
        <v>0</v>
      </c>
      <c r="BW22" s="195">
        <v>0</v>
      </c>
      <c r="BX22" s="197">
        <v>113085</v>
      </c>
      <c r="BY22" s="195">
        <v>266775</v>
      </c>
      <c r="BZ22" s="195">
        <v>23699</v>
      </c>
      <c r="CA22" s="195">
        <v>0</v>
      </c>
      <c r="CB22" s="195">
        <v>0</v>
      </c>
      <c r="CC22" s="195">
        <v>0</v>
      </c>
      <c r="CD22" s="195">
        <v>197185</v>
      </c>
      <c r="CE22" s="195">
        <v>0</v>
      </c>
      <c r="CF22" s="195">
        <v>209965</v>
      </c>
      <c r="CG22" s="195">
        <v>0</v>
      </c>
      <c r="CH22" s="195">
        <v>25905</v>
      </c>
      <c r="CI22" s="197">
        <v>0</v>
      </c>
      <c r="CJ22" s="195">
        <v>12350</v>
      </c>
      <c r="CK22" s="197">
        <v>202308</v>
      </c>
      <c r="CL22" s="195">
        <v>0</v>
      </c>
      <c r="CM22" s="195">
        <v>0</v>
      </c>
    </row>
    <row r="23" spans="1:91" ht="24.6">
      <c r="A23" s="125">
        <v>4</v>
      </c>
      <c r="B23" s="243" t="s">
        <v>753</v>
      </c>
      <c r="C23" s="128" t="s">
        <v>398</v>
      </c>
      <c r="D23" s="195">
        <v>2456828</v>
      </c>
      <c r="E23" s="195">
        <v>151150</v>
      </c>
      <c r="F23" s="195">
        <v>307900</v>
      </c>
      <c r="G23" s="195">
        <v>123950</v>
      </c>
      <c r="H23" s="195">
        <v>84600</v>
      </c>
      <c r="I23" s="195">
        <v>202750</v>
      </c>
      <c r="J23" s="195">
        <v>141850</v>
      </c>
      <c r="K23" s="195">
        <v>287450</v>
      </c>
      <c r="L23" s="195">
        <v>185300</v>
      </c>
      <c r="M23" s="195">
        <v>157750</v>
      </c>
      <c r="N23" s="195">
        <v>657450</v>
      </c>
      <c r="O23" s="195">
        <v>89900</v>
      </c>
      <c r="P23" s="195">
        <v>819150</v>
      </c>
      <c r="Q23" s="195">
        <v>342000</v>
      </c>
      <c r="R23" s="195">
        <v>343200</v>
      </c>
      <c r="S23" s="195">
        <v>61900</v>
      </c>
      <c r="T23" s="195">
        <v>111300</v>
      </c>
      <c r="U23" s="195">
        <v>121300</v>
      </c>
      <c r="V23" s="195">
        <v>206800</v>
      </c>
      <c r="W23" s="195">
        <v>156950</v>
      </c>
      <c r="X23" s="195">
        <v>1861900</v>
      </c>
      <c r="Y23" s="195">
        <v>286400</v>
      </c>
      <c r="Z23" s="195">
        <v>875800</v>
      </c>
      <c r="AA23" s="195">
        <v>516350</v>
      </c>
      <c r="AB23" s="195">
        <v>192000</v>
      </c>
      <c r="AC23" s="195">
        <v>143400</v>
      </c>
      <c r="AD23" s="195">
        <v>117500</v>
      </c>
      <c r="AE23" s="195">
        <v>1168050</v>
      </c>
      <c r="AF23" s="195">
        <v>537700</v>
      </c>
      <c r="AG23" s="195">
        <v>254450</v>
      </c>
      <c r="AH23" s="195">
        <v>425600</v>
      </c>
      <c r="AI23" s="195">
        <v>449300</v>
      </c>
      <c r="AJ23" s="195">
        <v>234850</v>
      </c>
      <c r="AK23" s="195">
        <v>723250</v>
      </c>
      <c r="AL23" s="195">
        <v>1818100</v>
      </c>
      <c r="AM23" s="195">
        <v>91850</v>
      </c>
      <c r="AN23" s="195">
        <v>113850</v>
      </c>
      <c r="AO23" s="195">
        <v>315150</v>
      </c>
      <c r="AP23" s="195">
        <v>611750</v>
      </c>
      <c r="AQ23" s="195">
        <v>338700</v>
      </c>
      <c r="AR23" s="195">
        <v>195050</v>
      </c>
      <c r="AS23" s="195">
        <v>1008500</v>
      </c>
      <c r="AT23" s="195">
        <v>378700</v>
      </c>
      <c r="AU23" s="195">
        <v>570300</v>
      </c>
      <c r="AV23" s="195">
        <v>438400</v>
      </c>
      <c r="AW23" s="195">
        <v>683400</v>
      </c>
      <c r="AX23" s="195">
        <v>75900</v>
      </c>
      <c r="AY23" s="195">
        <v>99700</v>
      </c>
      <c r="AZ23" s="195">
        <v>141750</v>
      </c>
      <c r="BA23" s="195">
        <v>52450</v>
      </c>
      <c r="BB23" s="195">
        <v>966000</v>
      </c>
      <c r="BC23" s="195">
        <v>277950</v>
      </c>
      <c r="BD23" s="195">
        <v>906700</v>
      </c>
      <c r="BE23" s="195">
        <v>343850</v>
      </c>
      <c r="BF23" s="195">
        <v>83700</v>
      </c>
      <c r="BG23" s="195">
        <v>44700</v>
      </c>
      <c r="BH23" s="195">
        <v>240800</v>
      </c>
      <c r="BI23" s="195">
        <v>214800</v>
      </c>
      <c r="BJ23" s="195">
        <v>20700</v>
      </c>
      <c r="BK23" s="195">
        <v>156450</v>
      </c>
      <c r="BL23" s="195">
        <v>67150</v>
      </c>
      <c r="BM23" s="195">
        <v>2130750</v>
      </c>
      <c r="BN23" s="195">
        <v>360800</v>
      </c>
      <c r="BO23" s="195">
        <v>299900</v>
      </c>
      <c r="BP23" s="195">
        <v>148500</v>
      </c>
      <c r="BQ23" s="195">
        <v>304850</v>
      </c>
      <c r="BR23" s="195">
        <v>193850</v>
      </c>
      <c r="BS23" s="197">
        <v>2103250</v>
      </c>
      <c r="BT23" s="195">
        <v>317600</v>
      </c>
      <c r="BU23" s="195">
        <v>208750</v>
      </c>
      <c r="BV23" s="195">
        <v>1265350</v>
      </c>
      <c r="BW23" s="195">
        <v>0</v>
      </c>
      <c r="BX23" s="195">
        <v>196750</v>
      </c>
      <c r="BY23" s="195">
        <v>899100</v>
      </c>
      <c r="BZ23" s="195">
        <v>353800</v>
      </c>
      <c r="CA23" s="195">
        <v>223250</v>
      </c>
      <c r="CB23" s="197">
        <v>126650</v>
      </c>
      <c r="CC23" s="195">
        <v>179000</v>
      </c>
      <c r="CD23" s="197">
        <v>373950</v>
      </c>
      <c r="CE23" s="195">
        <v>68950</v>
      </c>
      <c r="CF23" s="197">
        <v>226700</v>
      </c>
      <c r="CG23" s="195">
        <v>267300</v>
      </c>
      <c r="CH23" s="195">
        <v>99650</v>
      </c>
      <c r="CI23" s="195">
        <v>198950</v>
      </c>
      <c r="CJ23" s="195">
        <v>114900</v>
      </c>
      <c r="CK23" s="197">
        <v>436800</v>
      </c>
      <c r="CL23" s="195">
        <v>70100</v>
      </c>
      <c r="CM23" s="197">
        <v>55950</v>
      </c>
    </row>
    <row r="24" spans="1:91" ht="24.6">
      <c r="A24" s="125">
        <v>19</v>
      </c>
      <c r="B24" s="243" t="s">
        <v>754</v>
      </c>
      <c r="C24" s="129" t="s">
        <v>399</v>
      </c>
      <c r="D24" s="195">
        <v>7013353.7400000002</v>
      </c>
      <c r="E24" s="195">
        <v>3137933.66</v>
      </c>
      <c r="F24" s="195">
        <v>425550.18</v>
      </c>
      <c r="G24" s="195">
        <v>454643.99</v>
      </c>
      <c r="H24" s="195">
        <v>1003442.15</v>
      </c>
      <c r="I24" s="195">
        <v>2239774.5099999998</v>
      </c>
      <c r="J24" s="195">
        <v>355188.69</v>
      </c>
      <c r="K24" s="195">
        <v>4342487.21</v>
      </c>
      <c r="L24" s="195">
        <v>3354618.06</v>
      </c>
      <c r="M24" s="195">
        <v>2184523.9900000002</v>
      </c>
      <c r="N24" s="195">
        <v>5193681.88</v>
      </c>
      <c r="O24" s="195">
        <v>896579.17</v>
      </c>
      <c r="P24" s="195">
        <v>96788.85</v>
      </c>
      <c r="Q24" s="195">
        <v>241764.89</v>
      </c>
      <c r="R24" s="195">
        <v>159385.69</v>
      </c>
      <c r="S24" s="195">
        <v>5279521.9800000004</v>
      </c>
      <c r="T24" s="195">
        <v>126994.04</v>
      </c>
      <c r="U24" s="195">
        <v>111818.93</v>
      </c>
      <c r="V24" s="195">
        <v>1119650.3700000001</v>
      </c>
      <c r="W24" s="195">
        <v>180087.36</v>
      </c>
      <c r="X24" s="195">
        <v>38395.449999999997</v>
      </c>
      <c r="Y24" s="195">
        <v>489535.05</v>
      </c>
      <c r="Z24" s="195">
        <v>2272304.11</v>
      </c>
      <c r="AA24" s="195">
        <v>131465.07</v>
      </c>
      <c r="AB24" s="195">
        <v>193055.03</v>
      </c>
      <c r="AC24" s="195">
        <v>200198.02</v>
      </c>
      <c r="AD24" s="195">
        <v>61407.7</v>
      </c>
      <c r="AE24" s="195">
        <v>1911451.72</v>
      </c>
      <c r="AF24" s="195">
        <v>99000</v>
      </c>
      <c r="AG24" s="195">
        <v>602077.80000000005</v>
      </c>
      <c r="AH24" s="195">
        <v>305654.51</v>
      </c>
      <c r="AI24" s="195">
        <v>937935.66</v>
      </c>
      <c r="AJ24" s="195">
        <v>1017597.09</v>
      </c>
      <c r="AK24" s="195">
        <v>277220.14</v>
      </c>
      <c r="AL24" s="195">
        <v>1794370</v>
      </c>
      <c r="AM24" s="195">
        <v>1040673.94</v>
      </c>
      <c r="AN24" s="195">
        <v>24356.61</v>
      </c>
      <c r="AO24" s="195">
        <v>9225992.5399999991</v>
      </c>
      <c r="AP24" s="195">
        <v>2264093.88</v>
      </c>
      <c r="AQ24" s="195">
        <v>3831938.31</v>
      </c>
      <c r="AR24" s="195">
        <v>855047.8</v>
      </c>
      <c r="AS24" s="195">
        <v>12513870.109999999</v>
      </c>
      <c r="AT24" s="195">
        <v>52590</v>
      </c>
      <c r="AU24" s="195">
        <v>1537942.05</v>
      </c>
      <c r="AV24" s="195">
        <v>144586.54999999999</v>
      </c>
      <c r="AW24" s="195">
        <v>108400</v>
      </c>
      <c r="AX24" s="195">
        <v>67458.77</v>
      </c>
      <c r="AY24" s="195">
        <v>2306031.17</v>
      </c>
      <c r="AZ24" s="195">
        <v>1659235.5</v>
      </c>
      <c r="BA24" s="195">
        <v>1838896.63</v>
      </c>
      <c r="BB24" s="195">
        <v>19025518.629999999</v>
      </c>
      <c r="BC24" s="195">
        <v>1116365.81</v>
      </c>
      <c r="BD24" s="195">
        <v>16743791.01</v>
      </c>
      <c r="BE24" s="195">
        <v>0</v>
      </c>
      <c r="BF24" s="195">
        <v>0</v>
      </c>
      <c r="BG24" s="195">
        <v>0</v>
      </c>
      <c r="BH24" s="195">
        <v>0</v>
      </c>
      <c r="BI24" s="195">
        <v>1124758.3700000001</v>
      </c>
      <c r="BJ24" s="195">
        <v>0</v>
      </c>
      <c r="BK24" s="195">
        <v>0</v>
      </c>
      <c r="BL24" s="195">
        <v>0</v>
      </c>
      <c r="BM24" s="195">
        <v>12654005.01</v>
      </c>
      <c r="BN24" s="195">
        <v>25631.8</v>
      </c>
      <c r="BO24" s="195">
        <v>1460338.83</v>
      </c>
      <c r="BP24" s="195">
        <v>227179.8</v>
      </c>
      <c r="BQ24" s="195">
        <v>0</v>
      </c>
      <c r="BR24" s="195">
        <v>0</v>
      </c>
      <c r="BS24" s="195">
        <v>96437788.150000006</v>
      </c>
      <c r="BT24" s="195">
        <v>5000</v>
      </c>
      <c r="BU24" s="195">
        <v>0</v>
      </c>
      <c r="BV24" s="195">
        <v>857332.51</v>
      </c>
      <c r="BW24" s="195">
        <v>865405</v>
      </c>
      <c r="BX24" s="195">
        <v>2608411.1</v>
      </c>
      <c r="BY24" s="195">
        <v>0</v>
      </c>
      <c r="BZ24" s="195">
        <v>237045.65</v>
      </c>
      <c r="CA24" s="195">
        <v>0</v>
      </c>
      <c r="CB24" s="195">
        <v>1063018.3500000001</v>
      </c>
      <c r="CC24" s="195">
        <v>1409228.41</v>
      </c>
      <c r="CD24" s="195">
        <v>382883.14</v>
      </c>
      <c r="CE24" s="195">
        <v>5000</v>
      </c>
      <c r="CF24" s="195">
        <v>62605.2</v>
      </c>
      <c r="CG24" s="195">
        <v>1680619.63</v>
      </c>
      <c r="CH24" s="195">
        <v>599906.28</v>
      </c>
      <c r="CI24" s="195">
        <v>0</v>
      </c>
      <c r="CJ24" s="195">
        <v>0</v>
      </c>
      <c r="CK24" s="195">
        <v>104264.96000000001</v>
      </c>
      <c r="CL24" s="195">
        <v>475883.96</v>
      </c>
      <c r="CM24" s="195">
        <v>0</v>
      </c>
    </row>
    <row r="25" spans="1:91" ht="24.6">
      <c r="A25" s="125">
        <v>8</v>
      </c>
      <c r="B25" s="243" t="s">
        <v>755</v>
      </c>
      <c r="C25" s="130" t="s">
        <v>400</v>
      </c>
      <c r="D25" s="195">
        <v>5722.5</v>
      </c>
      <c r="E25" s="195">
        <v>0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67873</v>
      </c>
      <c r="L25" s="195">
        <v>0</v>
      </c>
      <c r="M25" s="195">
        <v>0</v>
      </c>
      <c r="N25" s="195">
        <v>3204</v>
      </c>
      <c r="O25" s="195">
        <v>0</v>
      </c>
      <c r="P25" s="195">
        <v>3310</v>
      </c>
      <c r="Q25" s="195">
        <v>298.75</v>
      </c>
      <c r="R25" s="195">
        <v>0</v>
      </c>
      <c r="S25" s="195">
        <v>0</v>
      </c>
      <c r="T25" s="195">
        <v>12621</v>
      </c>
      <c r="U25" s="195">
        <v>0</v>
      </c>
      <c r="V25" s="195">
        <v>117.5</v>
      </c>
      <c r="W25" s="195">
        <v>670</v>
      </c>
      <c r="X25" s="195">
        <v>71463</v>
      </c>
      <c r="Y25" s="195">
        <v>10154</v>
      </c>
      <c r="Z25" s="195">
        <v>0</v>
      </c>
      <c r="AA25" s="195">
        <v>316086.71999999997</v>
      </c>
      <c r="AB25" s="195">
        <v>0</v>
      </c>
      <c r="AC25" s="195">
        <v>3569</v>
      </c>
      <c r="AD25" s="195">
        <v>10652</v>
      </c>
      <c r="AE25" s="195">
        <v>0</v>
      </c>
      <c r="AF25" s="195">
        <v>26504.5</v>
      </c>
      <c r="AG25" s="195">
        <v>0</v>
      </c>
      <c r="AH25" s="195">
        <v>1324</v>
      </c>
      <c r="AI25" s="195">
        <v>8080</v>
      </c>
      <c r="AJ25" s="195">
        <v>0</v>
      </c>
      <c r="AK25" s="195">
        <v>67.5</v>
      </c>
      <c r="AL25" s="195">
        <v>1008881.95</v>
      </c>
      <c r="AM25" s="195">
        <v>0</v>
      </c>
      <c r="AN25" s="195">
        <v>0</v>
      </c>
      <c r="AO25" s="195">
        <v>0</v>
      </c>
      <c r="AP25" s="195">
        <v>0</v>
      </c>
      <c r="AQ25" s="195">
        <v>0</v>
      </c>
      <c r="AR25" s="195">
        <v>0</v>
      </c>
      <c r="AS25" s="195">
        <v>0</v>
      </c>
      <c r="AT25" s="195">
        <v>41540</v>
      </c>
      <c r="AU25" s="195">
        <v>3450</v>
      </c>
      <c r="AV25" s="195">
        <v>0</v>
      </c>
      <c r="AW25" s="195">
        <v>0</v>
      </c>
      <c r="AX25" s="195">
        <v>868.5</v>
      </c>
      <c r="AY25" s="195">
        <v>0</v>
      </c>
      <c r="AZ25" s="195">
        <v>0</v>
      </c>
      <c r="BA25" s="195">
        <v>0</v>
      </c>
      <c r="BB25" s="195">
        <v>3677</v>
      </c>
      <c r="BC25" s="195">
        <v>660</v>
      </c>
      <c r="BD25" s="195">
        <v>1466836.75</v>
      </c>
      <c r="BE25" s="195">
        <v>0</v>
      </c>
      <c r="BF25" s="195">
        <v>0</v>
      </c>
      <c r="BG25" s="195">
        <v>0</v>
      </c>
      <c r="BH25" s="195">
        <v>79129.5</v>
      </c>
      <c r="BI25" s="195">
        <v>0</v>
      </c>
      <c r="BJ25" s="195">
        <v>0</v>
      </c>
      <c r="BK25" s="195">
        <v>0</v>
      </c>
      <c r="BL25" s="195">
        <v>52486</v>
      </c>
      <c r="BM25" s="195">
        <v>11093.5</v>
      </c>
      <c r="BN25" s="195">
        <v>0</v>
      </c>
      <c r="BO25" s="195">
        <v>0</v>
      </c>
      <c r="BP25" s="195">
        <v>0</v>
      </c>
      <c r="BQ25" s="195">
        <v>0</v>
      </c>
      <c r="BR25" s="195">
        <v>0</v>
      </c>
      <c r="BS25" s="195">
        <v>797101</v>
      </c>
      <c r="BT25" s="197">
        <v>0</v>
      </c>
      <c r="BU25" s="197">
        <v>0</v>
      </c>
      <c r="BV25" s="197">
        <v>0</v>
      </c>
      <c r="BW25" s="195">
        <v>0</v>
      </c>
      <c r="BX25" s="197">
        <v>15856</v>
      </c>
      <c r="BY25" s="197">
        <v>0</v>
      </c>
      <c r="BZ25" s="197">
        <v>4016</v>
      </c>
      <c r="CA25" s="197">
        <v>0</v>
      </c>
      <c r="CB25" s="197">
        <v>0</v>
      </c>
      <c r="CC25" s="195">
        <v>0</v>
      </c>
      <c r="CD25" s="197">
        <v>0</v>
      </c>
      <c r="CE25" s="197">
        <v>14260</v>
      </c>
      <c r="CF25" s="197">
        <v>0</v>
      </c>
      <c r="CG25" s="195">
        <v>0</v>
      </c>
      <c r="CH25" s="195">
        <v>0</v>
      </c>
      <c r="CI25" s="197">
        <v>0</v>
      </c>
      <c r="CJ25" s="195">
        <v>0</v>
      </c>
      <c r="CK25" s="197">
        <v>0</v>
      </c>
      <c r="CL25" s="197">
        <v>0</v>
      </c>
      <c r="CM25" s="195">
        <v>0</v>
      </c>
    </row>
    <row r="26" spans="1:91" ht="24.6">
      <c r="A26" s="125">
        <v>8</v>
      </c>
      <c r="B26" s="243" t="s">
        <v>756</v>
      </c>
      <c r="C26" s="130" t="s">
        <v>401</v>
      </c>
      <c r="D26" s="195">
        <v>3010003.25</v>
      </c>
      <c r="E26" s="195">
        <v>0</v>
      </c>
      <c r="F26" s="195">
        <v>0</v>
      </c>
      <c r="G26" s="195">
        <v>159621</v>
      </c>
      <c r="H26" s="195">
        <v>0</v>
      </c>
      <c r="I26" s="195">
        <v>86791.5</v>
      </c>
      <c r="J26" s="195">
        <v>32194.75</v>
      </c>
      <c r="K26" s="195">
        <v>41775</v>
      </c>
      <c r="L26" s="195">
        <v>10623</v>
      </c>
      <c r="M26" s="195">
        <v>0</v>
      </c>
      <c r="N26" s="195">
        <v>739215.5</v>
      </c>
      <c r="O26" s="195">
        <v>2451</v>
      </c>
      <c r="P26" s="195">
        <v>1484047.1</v>
      </c>
      <c r="Q26" s="195">
        <v>5589.45</v>
      </c>
      <c r="R26" s="195">
        <v>7811</v>
      </c>
      <c r="S26" s="195">
        <v>219736</v>
      </c>
      <c r="T26" s="195">
        <v>44019</v>
      </c>
      <c r="U26" s="195">
        <v>127529.5</v>
      </c>
      <c r="V26" s="195">
        <v>4401.1899999999996</v>
      </c>
      <c r="W26" s="195">
        <v>1325</v>
      </c>
      <c r="X26" s="195">
        <v>2392359.14</v>
      </c>
      <c r="Y26" s="195">
        <v>0</v>
      </c>
      <c r="Z26" s="195">
        <v>41148</v>
      </c>
      <c r="AA26" s="195">
        <v>142604.15</v>
      </c>
      <c r="AB26" s="195">
        <v>28820</v>
      </c>
      <c r="AC26" s="195">
        <v>65938.5</v>
      </c>
      <c r="AD26" s="195">
        <v>37419</v>
      </c>
      <c r="AE26" s="195">
        <v>181247</v>
      </c>
      <c r="AF26" s="195">
        <v>297384.65000000002</v>
      </c>
      <c r="AG26" s="195">
        <v>69606</v>
      </c>
      <c r="AH26" s="195">
        <v>34881.79</v>
      </c>
      <c r="AI26" s="195">
        <v>57390</v>
      </c>
      <c r="AJ26" s="195">
        <v>39543</v>
      </c>
      <c r="AK26" s="195">
        <v>0</v>
      </c>
      <c r="AL26" s="195">
        <v>17202185.010000002</v>
      </c>
      <c r="AM26" s="195">
        <v>0</v>
      </c>
      <c r="AN26" s="195">
        <v>12847</v>
      </c>
      <c r="AO26" s="195">
        <v>188404.75</v>
      </c>
      <c r="AP26" s="195">
        <v>501058</v>
      </c>
      <c r="AQ26" s="195">
        <v>46166</v>
      </c>
      <c r="AR26" s="195">
        <v>0</v>
      </c>
      <c r="AS26" s="195">
        <v>264176</v>
      </c>
      <c r="AT26" s="195">
        <v>13902.5</v>
      </c>
      <c r="AU26" s="195">
        <v>47782</v>
      </c>
      <c r="AV26" s="195">
        <v>27955.91</v>
      </c>
      <c r="AW26" s="195">
        <v>19472.5</v>
      </c>
      <c r="AX26" s="195">
        <v>1846</v>
      </c>
      <c r="AY26" s="195">
        <v>33350</v>
      </c>
      <c r="AZ26" s="195">
        <v>8224</v>
      </c>
      <c r="BA26" s="195">
        <v>26758</v>
      </c>
      <c r="BB26" s="195">
        <v>1104866.75</v>
      </c>
      <c r="BC26" s="195">
        <v>10335.73</v>
      </c>
      <c r="BD26" s="195">
        <v>8898637.3100000005</v>
      </c>
      <c r="BE26" s="195">
        <v>500264.95</v>
      </c>
      <c r="BF26" s="195">
        <v>14403.75</v>
      </c>
      <c r="BG26" s="195">
        <v>29567.25</v>
      </c>
      <c r="BH26" s="195">
        <v>5482987.04</v>
      </c>
      <c r="BI26" s="195">
        <v>13500</v>
      </c>
      <c r="BJ26" s="195">
        <v>0</v>
      </c>
      <c r="BK26" s="195">
        <v>0</v>
      </c>
      <c r="BL26" s="195">
        <v>68334.5</v>
      </c>
      <c r="BM26" s="195">
        <v>1802088.19</v>
      </c>
      <c r="BN26" s="195">
        <v>0</v>
      </c>
      <c r="BO26" s="195">
        <v>6825</v>
      </c>
      <c r="BP26" s="195">
        <v>76859.5</v>
      </c>
      <c r="BQ26" s="195">
        <v>7562</v>
      </c>
      <c r="BR26" s="195">
        <v>0</v>
      </c>
      <c r="BS26" s="195">
        <v>12658133.039999999</v>
      </c>
      <c r="BT26" s="195">
        <v>17643</v>
      </c>
      <c r="BU26" s="195">
        <v>44694.400000000001</v>
      </c>
      <c r="BV26" s="195">
        <v>1049171</v>
      </c>
      <c r="BW26" s="195">
        <v>1000</v>
      </c>
      <c r="BX26" s="195">
        <v>20329</v>
      </c>
      <c r="BY26" s="195">
        <v>230587.16</v>
      </c>
      <c r="BZ26" s="195">
        <v>18703</v>
      </c>
      <c r="CA26" s="195">
        <v>10965</v>
      </c>
      <c r="CB26" s="195">
        <v>4295</v>
      </c>
      <c r="CC26" s="195">
        <v>137199</v>
      </c>
      <c r="CD26" s="195">
        <v>245282</v>
      </c>
      <c r="CE26" s="195">
        <v>11187</v>
      </c>
      <c r="CF26" s="195">
        <v>122897</v>
      </c>
      <c r="CG26" s="195">
        <v>7197</v>
      </c>
      <c r="CH26" s="195">
        <v>0</v>
      </c>
      <c r="CI26" s="195">
        <v>0</v>
      </c>
      <c r="CJ26" s="195">
        <v>0</v>
      </c>
      <c r="CK26" s="197">
        <v>543722</v>
      </c>
      <c r="CL26" s="195">
        <v>5903</v>
      </c>
      <c r="CM26" s="195">
        <v>0</v>
      </c>
    </row>
    <row r="27" spans="1:91" ht="24.6">
      <c r="A27" s="125">
        <v>11</v>
      </c>
      <c r="B27" s="243" t="s">
        <v>757</v>
      </c>
      <c r="C27" s="131" t="s">
        <v>402</v>
      </c>
      <c r="D27" s="195">
        <v>29093662.300000001</v>
      </c>
      <c r="E27" s="195">
        <v>1190895.97</v>
      </c>
      <c r="F27" s="195">
        <v>1518500.5</v>
      </c>
      <c r="G27" s="195">
        <v>2567898.25</v>
      </c>
      <c r="H27" s="195">
        <v>703531</v>
      </c>
      <c r="I27" s="195">
        <v>1412541</v>
      </c>
      <c r="J27" s="195">
        <v>1970419.75</v>
      </c>
      <c r="K27" s="195">
        <v>2826652.29</v>
      </c>
      <c r="L27" s="195">
        <v>1763667.36</v>
      </c>
      <c r="M27" s="195">
        <v>1463144.4</v>
      </c>
      <c r="N27" s="195">
        <v>7095634.0999999996</v>
      </c>
      <c r="O27" s="195">
        <v>240643</v>
      </c>
      <c r="P27" s="195">
        <v>10063969.800000001</v>
      </c>
      <c r="Q27" s="195">
        <v>2622647.12</v>
      </c>
      <c r="R27" s="195">
        <v>1458567.38</v>
      </c>
      <c r="S27" s="195">
        <v>3778809.5</v>
      </c>
      <c r="T27" s="195">
        <v>1885330.51</v>
      </c>
      <c r="U27" s="195">
        <v>4076975.24</v>
      </c>
      <c r="V27" s="195">
        <v>1960985</v>
      </c>
      <c r="W27" s="195">
        <v>977714.5</v>
      </c>
      <c r="X27" s="195">
        <v>33256882.52</v>
      </c>
      <c r="Y27" s="195">
        <v>1301197.94</v>
      </c>
      <c r="Z27" s="195">
        <v>6679868.1500000004</v>
      </c>
      <c r="AA27" s="195">
        <v>2872172.19</v>
      </c>
      <c r="AB27" s="195">
        <v>1088185</v>
      </c>
      <c r="AC27" s="195">
        <v>1412747.2</v>
      </c>
      <c r="AD27" s="195">
        <v>5049512</v>
      </c>
      <c r="AE27" s="195">
        <v>5781260</v>
      </c>
      <c r="AF27" s="195">
        <v>1136616</v>
      </c>
      <c r="AG27" s="195">
        <v>1250673</v>
      </c>
      <c r="AH27" s="195">
        <v>1048196.5</v>
      </c>
      <c r="AI27" s="195">
        <v>5436125</v>
      </c>
      <c r="AJ27" s="195">
        <v>1380039</v>
      </c>
      <c r="AK27" s="195">
        <v>1302156.5</v>
      </c>
      <c r="AL27" s="195">
        <v>53198277.960000001</v>
      </c>
      <c r="AM27" s="195">
        <v>939921</v>
      </c>
      <c r="AN27" s="195">
        <v>769448.5</v>
      </c>
      <c r="AO27" s="195">
        <v>11903389.41</v>
      </c>
      <c r="AP27" s="195">
        <v>2935168</v>
      </c>
      <c r="AQ27" s="195">
        <v>1649551.42</v>
      </c>
      <c r="AR27" s="195">
        <v>427852.5</v>
      </c>
      <c r="AS27" s="195">
        <v>11508049.359999999</v>
      </c>
      <c r="AT27" s="195">
        <v>1679305</v>
      </c>
      <c r="AU27" s="195">
        <v>2636505</v>
      </c>
      <c r="AV27" s="195">
        <v>2403692.23</v>
      </c>
      <c r="AW27" s="195">
        <v>1843759.99</v>
      </c>
      <c r="AX27" s="195">
        <v>1138748</v>
      </c>
      <c r="AY27" s="195">
        <v>1843492.5</v>
      </c>
      <c r="AZ27" s="195">
        <v>1021036.5</v>
      </c>
      <c r="BA27" s="195">
        <v>1129640</v>
      </c>
      <c r="BB27" s="195">
        <v>12143290.15</v>
      </c>
      <c r="BC27" s="195">
        <v>1137153.5</v>
      </c>
      <c r="BD27" s="195">
        <v>45245808.490000002</v>
      </c>
      <c r="BE27" s="195">
        <v>5412908.6200000001</v>
      </c>
      <c r="BF27" s="195">
        <v>1434647.5</v>
      </c>
      <c r="BG27" s="195">
        <v>1791692</v>
      </c>
      <c r="BH27" s="195">
        <v>25214839.210000001</v>
      </c>
      <c r="BI27" s="195">
        <v>769225.9</v>
      </c>
      <c r="BJ27" s="195">
        <v>684105</v>
      </c>
      <c r="BK27" s="195">
        <v>1366903</v>
      </c>
      <c r="BL27" s="195">
        <v>812601</v>
      </c>
      <c r="BM27" s="195">
        <v>12520788.75</v>
      </c>
      <c r="BN27" s="195">
        <v>2885107.25</v>
      </c>
      <c r="BO27" s="195">
        <v>1587405.72</v>
      </c>
      <c r="BP27" s="195">
        <v>3729788.4</v>
      </c>
      <c r="BQ27" s="195">
        <v>1467291.77</v>
      </c>
      <c r="BR27" s="195">
        <v>2100373.19</v>
      </c>
      <c r="BS27" s="195">
        <v>131217068.68000001</v>
      </c>
      <c r="BT27" s="195">
        <v>2021752.4</v>
      </c>
      <c r="BU27" s="195">
        <v>2182233.92</v>
      </c>
      <c r="BV27" s="195">
        <v>9999422.9600000009</v>
      </c>
      <c r="BW27" s="195">
        <v>299119</v>
      </c>
      <c r="BX27" s="195">
        <v>1739313.75</v>
      </c>
      <c r="BY27" s="195">
        <v>5335381.87</v>
      </c>
      <c r="BZ27" s="195">
        <v>815562.8</v>
      </c>
      <c r="CA27" s="195">
        <v>2090580.9</v>
      </c>
      <c r="CB27" s="195">
        <v>1276383</v>
      </c>
      <c r="CC27" s="195">
        <v>2078652.46</v>
      </c>
      <c r="CD27" s="195">
        <v>5303831.9000000004</v>
      </c>
      <c r="CE27" s="195">
        <v>3150610.71</v>
      </c>
      <c r="CF27" s="195">
        <v>4127055.45</v>
      </c>
      <c r="CG27" s="195">
        <v>1095788</v>
      </c>
      <c r="CH27" s="195">
        <v>1145806.8999999999</v>
      </c>
      <c r="CI27" s="195">
        <v>1010461.97</v>
      </c>
      <c r="CJ27" s="195">
        <v>850039.5</v>
      </c>
      <c r="CK27" s="197">
        <v>3434402.09</v>
      </c>
      <c r="CL27" s="195">
        <v>833502</v>
      </c>
      <c r="CM27" s="195">
        <v>1126255.92</v>
      </c>
    </row>
    <row r="28" spans="1:91" ht="24.6">
      <c r="A28" s="125">
        <v>11</v>
      </c>
      <c r="B28" s="243" t="s">
        <v>758</v>
      </c>
      <c r="C28" s="131" t="s">
        <v>403</v>
      </c>
      <c r="D28" s="195">
        <v>43928587.25</v>
      </c>
      <c r="E28" s="195">
        <v>359094.76</v>
      </c>
      <c r="F28" s="195">
        <v>607396.5</v>
      </c>
      <c r="G28" s="195">
        <v>3235314.75</v>
      </c>
      <c r="H28" s="195">
        <v>274664.8</v>
      </c>
      <c r="I28" s="195">
        <v>297713</v>
      </c>
      <c r="J28" s="195">
        <v>765829.75</v>
      </c>
      <c r="K28" s="195">
        <v>4512747.5</v>
      </c>
      <c r="L28" s="195">
        <v>271953</v>
      </c>
      <c r="M28" s="195">
        <v>646620.28</v>
      </c>
      <c r="N28" s="195">
        <v>13630730.4</v>
      </c>
      <c r="O28" s="195">
        <v>368148</v>
      </c>
      <c r="P28" s="195">
        <v>24263472.850000001</v>
      </c>
      <c r="Q28" s="195">
        <v>1035986.55</v>
      </c>
      <c r="R28" s="195">
        <v>1567441</v>
      </c>
      <c r="S28" s="195">
        <v>5385907.75</v>
      </c>
      <c r="T28" s="195">
        <v>1376946.28</v>
      </c>
      <c r="U28" s="195">
        <v>3050351.71</v>
      </c>
      <c r="V28" s="195">
        <v>818600</v>
      </c>
      <c r="W28" s="195">
        <v>791565.5</v>
      </c>
      <c r="X28" s="195">
        <v>67453318.829999998</v>
      </c>
      <c r="Y28" s="195">
        <v>965599.5</v>
      </c>
      <c r="Z28" s="195">
        <v>3287817</v>
      </c>
      <c r="AA28" s="195">
        <v>3086501</v>
      </c>
      <c r="AB28" s="195">
        <v>362254</v>
      </c>
      <c r="AC28" s="195">
        <v>792708.5</v>
      </c>
      <c r="AD28" s="195">
        <v>4513726</v>
      </c>
      <c r="AE28" s="195">
        <v>5834484.5</v>
      </c>
      <c r="AF28" s="195">
        <v>966041</v>
      </c>
      <c r="AG28" s="195">
        <v>1224734</v>
      </c>
      <c r="AH28" s="195">
        <v>734658</v>
      </c>
      <c r="AI28" s="195">
        <v>6803623</v>
      </c>
      <c r="AJ28" s="195">
        <v>798273.5</v>
      </c>
      <c r="AK28" s="195">
        <v>745894.75</v>
      </c>
      <c r="AL28" s="195">
        <v>83907874.829999998</v>
      </c>
      <c r="AM28" s="195">
        <v>339905</v>
      </c>
      <c r="AN28" s="195">
        <v>312996.5</v>
      </c>
      <c r="AO28" s="195">
        <v>1591421.98</v>
      </c>
      <c r="AP28" s="195">
        <v>8447385.9700000007</v>
      </c>
      <c r="AQ28" s="195">
        <v>930906</v>
      </c>
      <c r="AR28" s="195">
        <v>204673</v>
      </c>
      <c r="AS28" s="195">
        <v>22529271.469999999</v>
      </c>
      <c r="AT28" s="195">
        <v>962438</v>
      </c>
      <c r="AU28" s="195">
        <v>2007562</v>
      </c>
      <c r="AV28" s="195">
        <v>1906182.19</v>
      </c>
      <c r="AW28" s="195">
        <v>1362468</v>
      </c>
      <c r="AX28" s="195">
        <v>365600.25</v>
      </c>
      <c r="AY28" s="195">
        <v>978073.75</v>
      </c>
      <c r="AZ28" s="195">
        <v>412785</v>
      </c>
      <c r="BA28" s="195">
        <v>282040</v>
      </c>
      <c r="BB28" s="195">
        <v>19284405.789999999</v>
      </c>
      <c r="BC28" s="195">
        <v>677237</v>
      </c>
      <c r="BD28" s="195">
        <v>83739462.989999995</v>
      </c>
      <c r="BE28" s="195">
        <v>7720942.6500000004</v>
      </c>
      <c r="BF28" s="195">
        <v>1059290</v>
      </c>
      <c r="BG28" s="195">
        <v>932860.5</v>
      </c>
      <c r="BH28" s="195">
        <v>66057374.030000001</v>
      </c>
      <c r="BI28" s="195">
        <v>804014.5</v>
      </c>
      <c r="BJ28" s="195">
        <v>834628</v>
      </c>
      <c r="BK28" s="195">
        <v>654585</v>
      </c>
      <c r="BL28" s="195">
        <v>1287121</v>
      </c>
      <c r="BM28" s="195">
        <v>34212651.5</v>
      </c>
      <c r="BN28" s="195">
        <v>2311705.5</v>
      </c>
      <c r="BO28" s="195">
        <v>758905</v>
      </c>
      <c r="BP28" s="195">
        <v>2386686.5</v>
      </c>
      <c r="BQ28" s="195">
        <v>625681.62</v>
      </c>
      <c r="BR28" s="195">
        <v>913080.23</v>
      </c>
      <c r="BS28" s="197">
        <v>155593543.15000001</v>
      </c>
      <c r="BT28" s="197">
        <v>701837.5</v>
      </c>
      <c r="BU28" s="197">
        <v>774606.46</v>
      </c>
      <c r="BV28" s="197">
        <v>15323972</v>
      </c>
      <c r="BW28" s="197">
        <v>273900</v>
      </c>
      <c r="BX28" s="195">
        <v>516754.5</v>
      </c>
      <c r="BY28" s="197">
        <v>11896943.23</v>
      </c>
      <c r="BZ28" s="197">
        <v>459320</v>
      </c>
      <c r="CA28" s="195">
        <v>69962.5</v>
      </c>
      <c r="CB28" s="195">
        <v>271555</v>
      </c>
      <c r="CC28" s="195">
        <v>674149</v>
      </c>
      <c r="CD28" s="195">
        <v>6410381</v>
      </c>
      <c r="CE28" s="197">
        <v>1382773</v>
      </c>
      <c r="CF28" s="197">
        <v>5255563.5</v>
      </c>
      <c r="CG28" s="195">
        <v>414918</v>
      </c>
      <c r="CH28" s="195">
        <v>305241</v>
      </c>
      <c r="CI28" s="197">
        <v>386973.5</v>
      </c>
      <c r="CJ28" s="197">
        <v>287754</v>
      </c>
      <c r="CK28" s="197">
        <v>9711640.0099999998</v>
      </c>
      <c r="CL28" s="197">
        <v>365334</v>
      </c>
      <c r="CM28" s="197">
        <v>388399</v>
      </c>
    </row>
    <row r="29" spans="1:91" ht="24.6">
      <c r="A29" s="125">
        <v>6</v>
      </c>
      <c r="B29" s="243" t="s">
        <v>759</v>
      </c>
      <c r="C29" s="132" t="s">
        <v>1205</v>
      </c>
      <c r="D29" s="195">
        <v>78439.25</v>
      </c>
      <c r="E29" s="195">
        <v>7842.75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8992.5</v>
      </c>
      <c r="L29" s="195">
        <v>0</v>
      </c>
      <c r="M29" s="195">
        <v>0</v>
      </c>
      <c r="N29" s="195">
        <v>13196</v>
      </c>
      <c r="O29" s="195">
        <v>0</v>
      </c>
      <c r="P29" s="195">
        <v>18148</v>
      </c>
      <c r="Q29" s="195">
        <v>17490</v>
      </c>
      <c r="R29" s="195">
        <v>21.08</v>
      </c>
      <c r="S29" s="195">
        <v>18263</v>
      </c>
      <c r="T29" s="195">
        <v>0</v>
      </c>
      <c r="U29" s="195">
        <v>5443</v>
      </c>
      <c r="V29" s="195">
        <v>8268.5</v>
      </c>
      <c r="W29" s="195">
        <v>1158</v>
      </c>
      <c r="X29" s="195">
        <v>166703.79999999999</v>
      </c>
      <c r="Y29" s="195">
        <v>0</v>
      </c>
      <c r="Z29" s="195">
        <v>1066</v>
      </c>
      <c r="AA29" s="195">
        <v>0</v>
      </c>
      <c r="AB29" s="195">
        <v>0</v>
      </c>
      <c r="AC29" s="195">
        <v>0</v>
      </c>
      <c r="AD29" s="195">
        <v>0</v>
      </c>
      <c r="AE29" s="195">
        <v>1009</v>
      </c>
      <c r="AF29" s="195">
        <v>0</v>
      </c>
      <c r="AG29" s="195">
        <v>6045</v>
      </c>
      <c r="AH29" s="195">
        <v>0</v>
      </c>
      <c r="AI29" s="195">
        <v>0</v>
      </c>
      <c r="AJ29" s="195">
        <v>0</v>
      </c>
      <c r="AK29" s="195">
        <v>0</v>
      </c>
      <c r="AL29" s="195">
        <v>43247</v>
      </c>
      <c r="AM29" s="195">
        <v>2740</v>
      </c>
      <c r="AN29" s="195">
        <v>0</v>
      </c>
      <c r="AO29" s="195">
        <v>2665</v>
      </c>
      <c r="AP29" s="195">
        <v>6122</v>
      </c>
      <c r="AQ29" s="195">
        <v>3198</v>
      </c>
      <c r="AR29" s="195">
        <v>0</v>
      </c>
      <c r="AS29" s="195">
        <v>0</v>
      </c>
      <c r="AT29" s="195">
        <v>0</v>
      </c>
      <c r="AU29" s="195">
        <v>0</v>
      </c>
      <c r="AV29" s="195">
        <v>8059.75</v>
      </c>
      <c r="AW29" s="195">
        <v>3655</v>
      </c>
      <c r="AX29" s="195">
        <v>0</v>
      </c>
      <c r="AY29" s="195">
        <v>0</v>
      </c>
      <c r="AZ29" s="195">
        <v>4119.75</v>
      </c>
      <c r="BA29" s="195">
        <v>0</v>
      </c>
      <c r="BB29" s="195">
        <v>2155</v>
      </c>
      <c r="BC29" s="195">
        <v>1812.5</v>
      </c>
      <c r="BD29" s="195">
        <v>508466.75</v>
      </c>
      <c r="BE29" s="195">
        <v>0</v>
      </c>
      <c r="BF29" s="195">
        <v>610</v>
      </c>
      <c r="BG29" s="195">
        <v>0</v>
      </c>
      <c r="BH29" s="195">
        <v>410900.25</v>
      </c>
      <c r="BI29" s="195">
        <v>0</v>
      </c>
      <c r="BJ29" s="195">
        <v>0</v>
      </c>
      <c r="BK29" s="195">
        <v>1004</v>
      </c>
      <c r="BL29" s="195">
        <v>0</v>
      </c>
      <c r="BM29" s="195">
        <v>10110.5</v>
      </c>
      <c r="BN29" s="195">
        <v>0</v>
      </c>
      <c r="BO29" s="195">
        <v>1248</v>
      </c>
      <c r="BP29" s="195">
        <v>0</v>
      </c>
      <c r="BQ29" s="195">
        <v>0</v>
      </c>
      <c r="BR29" s="195">
        <v>0</v>
      </c>
      <c r="BS29" s="197">
        <v>29861.5</v>
      </c>
      <c r="BT29" s="197">
        <v>0</v>
      </c>
      <c r="BU29" s="197">
        <v>889</v>
      </c>
      <c r="BV29" s="197">
        <v>2649</v>
      </c>
      <c r="BW29" s="195">
        <v>0</v>
      </c>
      <c r="BX29" s="195">
        <v>0</v>
      </c>
      <c r="BY29" s="195">
        <v>0</v>
      </c>
      <c r="BZ29" s="197">
        <v>0</v>
      </c>
      <c r="CA29" s="195">
        <v>0</v>
      </c>
      <c r="CB29" s="197">
        <v>0</v>
      </c>
      <c r="CC29" s="197">
        <v>0</v>
      </c>
      <c r="CD29" s="197">
        <v>0</v>
      </c>
      <c r="CE29" s="197">
        <v>0</v>
      </c>
      <c r="CF29" s="197">
        <v>18670</v>
      </c>
      <c r="CG29" s="195">
        <v>0</v>
      </c>
      <c r="CH29" s="195">
        <v>0</v>
      </c>
      <c r="CI29" s="195">
        <v>0</v>
      </c>
      <c r="CJ29" s="197">
        <v>0</v>
      </c>
      <c r="CK29" s="197">
        <v>11198</v>
      </c>
      <c r="CL29" s="195">
        <v>0</v>
      </c>
      <c r="CM29" s="195">
        <v>0</v>
      </c>
    </row>
    <row r="30" spans="1:91" ht="24.6">
      <c r="A30" s="125">
        <v>6</v>
      </c>
      <c r="B30" s="243" t="s">
        <v>760</v>
      </c>
      <c r="C30" s="132" t="s">
        <v>1206</v>
      </c>
      <c r="D30" s="195">
        <v>103565</v>
      </c>
      <c r="E30" s="195">
        <v>3306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5">
        <v>0</v>
      </c>
      <c r="M30" s="195">
        <v>0</v>
      </c>
      <c r="N30" s="195">
        <v>32986</v>
      </c>
      <c r="O30" s="195">
        <v>0</v>
      </c>
      <c r="P30" s="195">
        <v>15350.5</v>
      </c>
      <c r="Q30" s="195">
        <v>42492</v>
      </c>
      <c r="R30" s="195">
        <v>0</v>
      </c>
      <c r="S30" s="195">
        <v>0</v>
      </c>
      <c r="T30" s="195">
        <v>0</v>
      </c>
      <c r="U30" s="195">
        <v>4551</v>
      </c>
      <c r="V30" s="195">
        <v>0</v>
      </c>
      <c r="W30" s="195">
        <v>0</v>
      </c>
      <c r="X30" s="195">
        <v>159307.45000000001</v>
      </c>
      <c r="Y30" s="195">
        <v>0</v>
      </c>
      <c r="Z30" s="195">
        <v>1787</v>
      </c>
      <c r="AA30" s="195">
        <v>0</v>
      </c>
      <c r="AB30" s="195">
        <v>0</v>
      </c>
      <c r="AC30" s="195">
        <v>0</v>
      </c>
      <c r="AD30" s="195">
        <v>0</v>
      </c>
      <c r="AE30" s="195">
        <v>0</v>
      </c>
      <c r="AF30" s="195">
        <v>0</v>
      </c>
      <c r="AG30" s="195">
        <v>5707</v>
      </c>
      <c r="AH30" s="195">
        <v>0</v>
      </c>
      <c r="AI30" s="195">
        <v>0</v>
      </c>
      <c r="AJ30" s="195">
        <v>0</v>
      </c>
      <c r="AK30" s="195">
        <v>0</v>
      </c>
      <c r="AL30" s="195">
        <v>0</v>
      </c>
      <c r="AM30" s="195">
        <v>10114</v>
      </c>
      <c r="AN30" s="195">
        <v>0</v>
      </c>
      <c r="AO30" s="195">
        <v>0</v>
      </c>
      <c r="AP30" s="195">
        <v>0</v>
      </c>
      <c r="AQ30" s="195">
        <v>0</v>
      </c>
      <c r="AR30" s="195">
        <v>0</v>
      </c>
      <c r="AS30" s="195">
        <v>0</v>
      </c>
      <c r="AT30" s="195">
        <v>0</v>
      </c>
      <c r="AU30" s="195">
        <v>0</v>
      </c>
      <c r="AV30" s="195">
        <v>9398.6200000000008</v>
      </c>
      <c r="AW30" s="195">
        <v>7989</v>
      </c>
      <c r="AX30" s="195">
        <v>0</v>
      </c>
      <c r="AY30" s="195">
        <v>0</v>
      </c>
      <c r="AZ30" s="195">
        <v>1503</v>
      </c>
      <c r="BA30" s="195">
        <v>0</v>
      </c>
      <c r="BB30" s="195">
        <v>12320</v>
      </c>
      <c r="BC30" s="195">
        <v>0</v>
      </c>
      <c r="BD30" s="195">
        <v>222943.13</v>
      </c>
      <c r="BE30" s="195">
        <v>0</v>
      </c>
      <c r="BF30" s="195">
        <v>0</v>
      </c>
      <c r="BG30" s="195">
        <v>0</v>
      </c>
      <c r="BH30" s="195">
        <v>271729.5</v>
      </c>
      <c r="BI30" s="195">
        <v>0</v>
      </c>
      <c r="BJ30" s="195">
        <v>0</v>
      </c>
      <c r="BK30" s="195">
        <v>2679.5</v>
      </c>
      <c r="BL30" s="195">
        <v>0</v>
      </c>
      <c r="BM30" s="195">
        <v>0</v>
      </c>
      <c r="BN30" s="195">
        <v>0</v>
      </c>
      <c r="BO30" s="195">
        <v>13265</v>
      </c>
      <c r="BP30" s="195">
        <v>0</v>
      </c>
      <c r="BQ30" s="195">
        <v>0</v>
      </c>
      <c r="BR30" s="195">
        <v>0</v>
      </c>
      <c r="BS30" s="197">
        <v>0</v>
      </c>
      <c r="BT30" s="195">
        <v>0</v>
      </c>
      <c r="BU30" s="197">
        <v>0</v>
      </c>
      <c r="BV30" s="195">
        <v>0</v>
      </c>
      <c r="BW30" s="197">
        <v>0</v>
      </c>
      <c r="BX30" s="197">
        <v>0</v>
      </c>
      <c r="BY30" s="197">
        <v>0</v>
      </c>
      <c r="BZ30" s="197">
        <v>0</v>
      </c>
      <c r="CA30" s="195">
        <v>0</v>
      </c>
      <c r="CB30" s="197">
        <v>0</v>
      </c>
      <c r="CC30" s="197">
        <v>0</v>
      </c>
      <c r="CD30" s="195">
        <v>0</v>
      </c>
      <c r="CE30" s="197">
        <v>0</v>
      </c>
      <c r="CF30" s="197">
        <v>27131.5</v>
      </c>
      <c r="CG30" s="195">
        <v>0</v>
      </c>
      <c r="CH30" s="197">
        <v>0</v>
      </c>
      <c r="CI30" s="197">
        <v>0</v>
      </c>
      <c r="CJ30" s="197">
        <v>0</v>
      </c>
      <c r="CK30" s="195">
        <v>0</v>
      </c>
      <c r="CL30" s="197">
        <v>0</v>
      </c>
      <c r="CM30" s="195">
        <v>0</v>
      </c>
    </row>
    <row r="31" spans="1:91" ht="24.6">
      <c r="A31" s="125">
        <v>6</v>
      </c>
      <c r="B31" s="243" t="s">
        <v>761</v>
      </c>
      <c r="C31" s="132" t="s">
        <v>1207</v>
      </c>
      <c r="D31" s="195">
        <v>0</v>
      </c>
      <c r="E31" s="195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5">
        <v>0</v>
      </c>
      <c r="M31" s="195">
        <v>0</v>
      </c>
      <c r="N31" s="195">
        <v>0</v>
      </c>
      <c r="O31" s="195">
        <v>0</v>
      </c>
      <c r="P31" s="195">
        <v>0</v>
      </c>
      <c r="Q31" s="195">
        <v>-17818.650000000001</v>
      </c>
      <c r="R31" s="195">
        <v>0</v>
      </c>
      <c r="S31" s="195">
        <v>0</v>
      </c>
      <c r="T31" s="195">
        <v>-9216.2000000000007</v>
      </c>
      <c r="U31" s="195">
        <v>-470.93</v>
      </c>
      <c r="V31" s="195">
        <v>0</v>
      </c>
      <c r="W31" s="195">
        <v>0</v>
      </c>
      <c r="X31" s="195">
        <v>-1610.29</v>
      </c>
      <c r="Y31" s="195">
        <v>0</v>
      </c>
      <c r="Z31" s="195">
        <v>-1266.58</v>
      </c>
      <c r="AA31" s="195">
        <v>0</v>
      </c>
      <c r="AB31" s="195">
        <v>0</v>
      </c>
      <c r="AC31" s="195">
        <v>0</v>
      </c>
      <c r="AD31" s="195">
        <v>0</v>
      </c>
      <c r="AE31" s="195">
        <v>0</v>
      </c>
      <c r="AF31" s="195">
        <v>0</v>
      </c>
      <c r="AG31" s="195">
        <v>0</v>
      </c>
      <c r="AH31" s="195">
        <v>0</v>
      </c>
      <c r="AI31" s="195">
        <v>0</v>
      </c>
      <c r="AJ31" s="195">
        <v>0</v>
      </c>
      <c r="AK31" s="195">
        <v>0</v>
      </c>
      <c r="AL31" s="195">
        <v>-4785.75</v>
      </c>
      <c r="AM31" s="195">
        <v>0</v>
      </c>
      <c r="AN31" s="195">
        <v>0</v>
      </c>
      <c r="AO31" s="195">
        <v>0</v>
      </c>
      <c r="AP31" s="195">
        <v>0</v>
      </c>
      <c r="AQ31" s="195">
        <v>-4256.3500000000004</v>
      </c>
      <c r="AR31" s="195">
        <v>0</v>
      </c>
      <c r="AS31" s="195">
        <v>0</v>
      </c>
      <c r="AT31" s="195">
        <v>0</v>
      </c>
      <c r="AU31" s="195">
        <v>0</v>
      </c>
      <c r="AV31" s="195">
        <v>0</v>
      </c>
      <c r="AW31" s="195">
        <v>0</v>
      </c>
      <c r="AX31" s="195">
        <v>0</v>
      </c>
      <c r="AY31" s="195">
        <v>0</v>
      </c>
      <c r="AZ31" s="195">
        <v>0</v>
      </c>
      <c r="BA31" s="195">
        <v>0</v>
      </c>
      <c r="BB31" s="195">
        <v>0</v>
      </c>
      <c r="BC31" s="195">
        <v>0</v>
      </c>
      <c r="BD31" s="195">
        <v>0</v>
      </c>
      <c r="BE31" s="195">
        <v>0</v>
      </c>
      <c r="BF31" s="195">
        <v>0</v>
      </c>
      <c r="BG31" s="195">
        <v>0</v>
      </c>
      <c r="BH31" s="195">
        <v>-36444.67</v>
      </c>
      <c r="BI31" s="195">
        <v>0</v>
      </c>
      <c r="BJ31" s="195">
        <v>0</v>
      </c>
      <c r="BK31" s="195">
        <v>0</v>
      </c>
      <c r="BL31" s="195">
        <v>0</v>
      </c>
      <c r="BM31" s="195">
        <v>0</v>
      </c>
      <c r="BN31" s="195">
        <v>0</v>
      </c>
      <c r="BO31" s="195">
        <v>0</v>
      </c>
      <c r="BP31" s="195">
        <v>0</v>
      </c>
      <c r="BQ31" s="195">
        <v>0</v>
      </c>
      <c r="BR31" s="195">
        <v>0</v>
      </c>
      <c r="BS31" s="197">
        <v>0</v>
      </c>
      <c r="BT31" s="197">
        <v>0</v>
      </c>
      <c r="BU31" s="197">
        <v>0</v>
      </c>
      <c r="BV31" s="197">
        <v>0</v>
      </c>
      <c r="BW31" s="197">
        <v>0</v>
      </c>
      <c r="BX31" s="197">
        <v>0</v>
      </c>
      <c r="BY31" s="197">
        <v>0</v>
      </c>
      <c r="BZ31" s="195">
        <v>0</v>
      </c>
      <c r="CA31" s="197">
        <v>0</v>
      </c>
      <c r="CB31" s="195">
        <v>0</v>
      </c>
      <c r="CC31" s="195">
        <v>0</v>
      </c>
      <c r="CD31" s="197">
        <v>0</v>
      </c>
      <c r="CE31" s="197">
        <v>0</v>
      </c>
      <c r="CF31" s="197">
        <v>-12541.7</v>
      </c>
      <c r="CG31" s="197">
        <v>0</v>
      </c>
      <c r="CH31" s="197">
        <v>0</v>
      </c>
      <c r="CI31" s="197">
        <v>0</v>
      </c>
      <c r="CJ31" s="195">
        <v>0</v>
      </c>
      <c r="CK31" s="197">
        <v>0</v>
      </c>
      <c r="CL31" s="195">
        <v>0</v>
      </c>
      <c r="CM31" s="197">
        <v>0</v>
      </c>
    </row>
    <row r="32" spans="1:91" ht="24.6">
      <c r="A32" s="125">
        <v>6</v>
      </c>
      <c r="B32" s="243" t="s">
        <v>762</v>
      </c>
      <c r="C32" s="132" t="s">
        <v>1208</v>
      </c>
      <c r="D32" s="195">
        <v>0</v>
      </c>
      <c r="E32" s="195">
        <v>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5">
        <v>0</v>
      </c>
      <c r="M32" s="195">
        <v>0</v>
      </c>
      <c r="N32" s="195">
        <v>16582.46</v>
      </c>
      <c r="O32" s="195">
        <v>0</v>
      </c>
      <c r="P32" s="195">
        <v>0</v>
      </c>
      <c r="Q32" s="195">
        <v>0</v>
      </c>
      <c r="R32" s="195">
        <v>0</v>
      </c>
      <c r="S32" s="195">
        <v>0</v>
      </c>
      <c r="T32" s="195">
        <v>0</v>
      </c>
      <c r="U32" s="195">
        <v>0</v>
      </c>
      <c r="V32" s="195">
        <v>0</v>
      </c>
      <c r="W32" s="195">
        <v>0</v>
      </c>
      <c r="X32" s="195">
        <v>2256.64</v>
      </c>
      <c r="Y32" s="195">
        <v>0</v>
      </c>
      <c r="Z32" s="195">
        <v>10233.49</v>
      </c>
      <c r="AA32" s="195">
        <v>0</v>
      </c>
      <c r="AB32" s="195">
        <v>0</v>
      </c>
      <c r="AC32" s="195">
        <v>0</v>
      </c>
      <c r="AD32" s="195">
        <v>0</v>
      </c>
      <c r="AE32" s="195">
        <v>0</v>
      </c>
      <c r="AF32" s="195">
        <v>0</v>
      </c>
      <c r="AG32" s="195">
        <v>0</v>
      </c>
      <c r="AH32" s="195">
        <v>0</v>
      </c>
      <c r="AI32" s="195">
        <v>0</v>
      </c>
      <c r="AJ32" s="195">
        <v>0</v>
      </c>
      <c r="AK32" s="195">
        <v>0</v>
      </c>
      <c r="AL32" s="195">
        <v>0</v>
      </c>
      <c r="AM32" s="195">
        <v>0</v>
      </c>
      <c r="AN32" s="195">
        <v>0</v>
      </c>
      <c r="AO32" s="195">
        <v>0</v>
      </c>
      <c r="AP32" s="195">
        <v>0</v>
      </c>
      <c r="AQ32" s="195">
        <v>12527.53</v>
      </c>
      <c r="AR32" s="195">
        <v>0</v>
      </c>
      <c r="AS32" s="195">
        <v>0</v>
      </c>
      <c r="AT32" s="195">
        <v>0</v>
      </c>
      <c r="AU32" s="195">
        <v>0</v>
      </c>
      <c r="AV32" s="195">
        <v>0</v>
      </c>
      <c r="AW32" s="195">
        <v>0</v>
      </c>
      <c r="AX32" s="195">
        <v>0</v>
      </c>
      <c r="AY32" s="195">
        <v>0</v>
      </c>
      <c r="AZ32" s="195">
        <v>0</v>
      </c>
      <c r="BA32" s="195">
        <v>0</v>
      </c>
      <c r="BB32" s="195">
        <v>0</v>
      </c>
      <c r="BC32" s="195">
        <v>0</v>
      </c>
      <c r="BD32" s="195">
        <v>15307.04</v>
      </c>
      <c r="BE32" s="195">
        <v>89952.76</v>
      </c>
      <c r="BF32" s="195">
        <v>0</v>
      </c>
      <c r="BG32" s="195">
        <v>0</v>
      </c>
      <c r="BH32" s="195">
        <v>13294.26</v>
      </c>
      <c r="BI32" s="195">
        <v>393.26</v>
      </c>
      <c r="BJ32" s="195">
        <v>0</v>
      </c>
      <c r="BK32" s="195">
        <v>119.92</v>
      </c>
      <c r="BL32" s="195">
        <v>0</v>
      </c>
      <c r="BM32" s="195">
        <v>0</v>
      </c>
      <c r="BN32" s="195">
        <v>0</v>
      </c>
      <c r="BO32" s="195">
        <v>0</v>
      </c>
      <c r="BP32" s="195">
        <v>0</v>
      </c>
      <c r="BQ32" s="195">
        <v>0</v>
      </c>
      <c r="BR32" s="195">
        <v>0</v>
      </c>
      <c r="BS32" s="195">
        <v>0</v>
      </c>
      <c r="BT32" s="195">
        <v>0</v>
      </c>
      <c r="BU32" s="195">
        <v>0</v>
      </c>
      <c r="BV32" s="195">
        <v>0</v>
      </c>
      <c r="BW32" s="195">
        <v>0</v>
      </c>
      <c r="BX32" s="195">
        <v>0</v>
      </c>
      <c r="BY32" s="195">
        <v>0</v>
      </c>
      <c r="BZ32" s="195">
        <v>0</v>
      </c>
      <c r="CA32" s="195">
        <v>5887.5</v>
      </c>
      <c r="CB32" s="195">
        <v>0</v>
      </c>
      <c r="CC32" s="195">
        <v>0</v>
      </c>
      <c r="CD32" s="195">
        <v>0</v>
      </c>
      <c r="CE32" s="195">
        <v>0</v>
      </c>
      <c r="CF32" s="195">
        <v>0</v>
      </c>
      <c r="CG32" s="195">
        <v>0</v>
      </c>
      <c r="CH32" s="195">
        <v>0</v>
      </c>
      <c r="CI32" s="195">
        <v>0</v>
      </c>
      <c r="CJ32" s="195">
        <v>4188.71</v>
      </c>
      <c r="CK32" s="195">
        <v>0</v>
      </c>
      <c r="CL32" s="195">
        <v>0</v>
      </c>
      <c r="CM32" s="195">
        <v>0</v>
      </c>
    </row>
    <row r="33" spans="1:91" ht="24.6">
      <c r="A33" s="125">
        <v>6</v>
      </c>
      <c r="B33" s="243" t="s">
        <v>763</v>
      </c>
      <c r="C33" s="132" t="s">
        <v>404</v>
      </c>
      <c r="D33" s="195">
        <v>98726871.579999998</v>
      </c>
      <c r="E33" s="195">
        <v>8494902</v>
      </c>
      <c r="F33" s="195">
        <v>5491787</v>
      </c>
      <c r="G33" s="195">
        <v>6011512.1299999999</v>
      </c>
      <c r="H33" s="195">
        <v>2488139.1</v>
      </c>
      <c r="I33" s="195">
        <v>16225873.98</v>
      </c>
      <c r="J33" s="195">
        <v>6140059.0999999996</v>
      </c>
      <c r="K33" s="195">
        <v>18799277.550000001</v>
      </c>
      <c r="L33" s="195">
        <v>5294801.6399999997</v>
      </c>
      <c r="M33" s="195">
        <v>4754595.4800000004</v>
      </c>
      <c r="N33" s="195">
        <v>32131109.5</v>
      </c>
      <c r="O33" s="195">
        <v>1729501.04</v>
      </c>
      <c r="P33" s="195">
        <v>50996513.990000002</v>
      </c>
      <c r="Q33" s="195">
        <v>8160721.2199999997</v>
      </c>
      <c r="R33" s="195">
        <v>11572826.84</v>
      </c>
      <c r="S33" s="195">
        <v>22296918.25</v>
      </c>
      <c r="T33" s="195">
        <v>8414350.4700000007</v>
      </c>
      <c r="U33" s="195">
        <v>10328442.140000001</v>
      </c>
      <c r="V33" s="195">
        <v>6058675.6600000001</v>
      </c>
      <c r="W33" s="195">
        <v>3892001.5</v>
      </c>
      <c r="X33" s="195">
        <v>104801771.14</v>
      </c>
      <c r="Y33" s="195">
        <v>2608480.3199999998</v>
      </c>
      <c r="Z33" s="195">
        <v>7908750.0999999996</v>
      </c>
      <c r="AA33" s="195">
        <v>6126418.0899999999</v>
      </c>
      <c r="AB33" s="195">
        <v>2995129.07</v>
      </c>
      <c r="AC33" s="195">
        <v>3582311.5</v>
      </c>
      <c r="AD33" s="195">
        <v>4749890.25</v>
      </c>
      <c r="AE33" s="195">
        <v>19132992.75</v>
      </c>
      <c r="AF33" s="195">
        <v>2913254.22</v>
      </c>
      <c r="AG33" s="195">
        <v>3283232.5</v>
      </c>
      <c r="AH33" s="195">
        <v>3221273.64</v>
      </c>
      <c r="AI33" s="195">
        <v>14873321.869999999</v>
      </c>
      <c r="AJ33" s="195">
        <v>3464998</v>
      </c>
      <c r="AK33" s="195">
        <v>2077680.34</v>
      </c>
      <c r="AL33" s="195">
        <v>346035957.38999999</v>
      </c>
      <c r="AM33" s="195">
        <v>5823462.8300000001</v>
      </c>
      <c r="AN33" s="195">
        <v>7690783.4500000002</v>
      </c>
      <c r="AO33" s="195">
        <v>18676951.289999999</v>
      </c>
      <c r="AP33" s="195">
        <v>14164194</v>
      </c>
      <c r="AQ33" s="195">
        <v>12102349.800000001</v>
      </c>
      <c r="AR33" s="195">
        <v>3024043.38</v>
      </c>
      <c r="AS33" s="195">
        <v>61659753.899999999</v>
      </c>
      <c r="AT33" s="195">
        <v>5914911.9000000004</v>
      </c>
      <c r="AU33" s="195">
        <v>19896688.68</v>
      </c>
      <c r="AV33" s="195">
        <v>12350151.18</v>
      </c>
      <c r="AW33" s="195">
        <v>3854456.88</v>
      </c>
      <c r="AX33" s="195">
        <v>2804067.35</v>
      </c>
      <c r="AY33" s="195">
        <v>6956709.0999999996</v>
      </c>
      <c r="AZ33" s="195">
        <v>10324114.699999999</v>
      </c>
      <c r="BA33" s="195">
        <v>4477055</v>
      </c>
      <c r="BB33" s="195">
        <v>60367292.25</v>
      </c>
      <c r="BC33" s="195">
        <v>3597039.77</v>
      </c>
      <c r="BD33" s="195">
        <v>155443767.5</v>
      </c>
      <c r="BE33" s="195">
        <v>16458896.26</v>
      </c>
      <c r="BF33" s="195">
        <v>4911159.25</v>
      </c>
      <c r="BG33" s="195">
        <v>5972170.1399999997</v>
      </c>
      <c r="BH33" s="195">
        <v>58375548.850000001</v>
      </c>
      <c r="BI33" s="195">
        <v>2130471</v>
      </c>
      <c r="BJ33" s="195">
        <v>3759013.69</v>
      </c>
      <c r="BK33" s="195">
        <v>3077651.75</v>
      </c>
      <c r="BL33" s="195">
        <v>3229840.36</v>
      </c>
      <c r="BM33" s="195">
        <v>68434035</v>
      </c>
      <c r="BN33" s="195">
        <v>8271734.21</v>
      </c>
      <c r="BO33" s="195">
        <v>5934507.79</v>
      </c>
      <c r="BP33" s="195">
        <v>8460744</v>
      </c>
      <c r="BQ33" s="195">
        <v>4531565.0599999996</v>
      </c>
      <c r="BR33" s="195">
        <v>3931425.73</v>
      </c>
      <c r="BS33" s="195">
        <v>433479789.85000002</v>
      </c>
      <c r="BT33" s="195">
        <v>6931209.75</v>
      </c>
      <c r="BU33" s="195">
        <v>4520803.8899999997</v>
      </c>
      <c r="BV33" s="195">
        <v>47883725.280000001</v>
      </c>
      <c r="BW33" s="195">
        <v>3729826</v>
      </c>
      <c r="BX33" s="197">
        <v>5747715</v>
      </c>
      <c r="BY33" s="195">
        <v>24027173.510000002</v>
      </c>
      <c r="BZ33" s="195">
        <v>3736163.72</v>
      </c>
      <c r="CA33" s="195">
        <v>3210114.18</v>
      </c>
      <c r="CB33" s="195">
        <v>7246288</v>
      </c>
      <c r="CC33" s="195">
        <v>16443009.300000001</v>
      </c>
      <c r="CD33" s="195">
        <v>22599241.75</v>
      </c>
      <c r="CE33" s="195">
        <v>3980569.04</v>
      </c>
      <c r="CF33" s="195">
        <v>18892707.75</v>
      </c>
      <c r="CG33" s="195">
        <v>5901097.6500000004</v>
      </c>
      <c r="CH33" s="195">
        <v>2829795.9</v>
      </c>
      <c r="CI33" s="195">
        <v>2684300.0099999998</v>
      </c>
      <c r="CJ33" s="195">
        <v>3499931.05</v>
      </c>
      <c r="CK33" s="195">
        <v>24886629.109999999</v>
      </c>
      <c r="CL33" s="195">
        <v>3769858.54</v>
      </c>
      <c r="CM33" s="195">
        <v>3086265.25</v>
      </c>
    </row>
    <row r="34" spans="1:91" ht="24.6">
      <c r="A34" s="125">
        <v>6</v>
      </c>
      <c r="B34" s="243" t="s">
        <v>764</v>
      </c>
      <c r="C34" s="132" t="s">
        <v>405</v>
      </c>
      <c r="D34" s="195">
        <v>56951642.5</v>
      </c>
      <c r="E34" s="195">
        <v>861284.05</v>
      </c>
      <c r="F34" s="195">
        <v>1551879.58</v>
      </c>
      <c r="G34" s="195">
        <v>1230170.8899999999</v>
      </c>
      <c r="H34" s="195">
        <v>700808.26</v>
      </c>
      <c r="I34" s="195">
        <v>2499212.54</v>
      </c>
      <c r="J34" s="195">
        <v>2215860.69</v>
      </c>
      <c r="K34" s="195">
        <v>4621343.26</v>
      </c>
      <c r="L34" s="195">
        <v>997559.54</v>
      </c>
      <c r="M34" s="195">
        <v>1044872.67</v>
      </c>
      <c r="N34" s="195">
        <v>15921966.24</v>
      </c>
      <c r="O34" s="195">
        <v>668194.03</v>
      </c>
      <c r="P34" s="195">
        <v>31125416.859999999</v>
      </c>
      <c r="Q34" s="195">
        <v>1416598.96</v>
      </c>
      <c r="R34" s="195">
        <v>4118335.1</v>
      </c>
      <c r="S34" s="195">
        <v>10302651.77</v>
      </c>
      <c r="T34" s="195">
        <v>1021438.12</v>
      </c>
      <c r="U34" s="195">
        <v>2201585.21</v>
      </c>
      <c r="V34" s="195">
        <v>1485083.13</v>
      </c>
      <c r="W34" s="195">
        <v>1146891.93</v>
      </c>
      <c r="X34" s="195">
        <v>83076736.069999993</v>
      </c>
      <c r="Y34" s="195">
        <v>900101.39</v>
      </c>
      <c r="Z34" s="195">
        <v>2479899.2999999998</v>
      </c>
      <c r="AA34" s="195">
        <v>1394062.88</v>
      </c>
      <c r="AB34" s="195">
        <v>963433.5</v>
      </c>
      <c r="AC34" s="195">
        <v>964156.88</v>
      </c>
      <c r="AD34" s="195">
        <v>1939462.82</v>
      </c>
      <c r="AE34" s="195">
        <v>9002456.5</v>
      </c>
      <c r="AF34" s="195">
        <v>1547917.33</v>
      </c>
      <c r="AG34" s="195">
        <v>1659959.53</v>
      </c>
      <c r="AH34" s="195">
        <v>1511861.61</v>
      </c>
      <c r="AI34" s="195">
        <v>4168994.96</v>
      </c>
      <c r="AJ34" s="195">
        <v>1679354.5</v>
      </c>
      <c r="AK34" s="195">
        <v>1140163.92</v>
      </c>
      <c r="AL34" s="195">
        <v>239561805.16999999</v>
      </c>
      <c r="AM34" s="195">
        <v>756879.1</v>
      </c>
      <c r="AN34" s="195">
        <v>1576993.44</v>
      </c>
      <c r="AO34" s="195">
        <v>8639525.4800000004</v>
      </c>
      <c r="AP34" s="195">
        <v>9132340.1699999999</v>
      </c>
      <c r="AQ34" s="195">
        <v>2636597</v>
      </c>
      <c r="AR34" s="195">
        <v>743321</v>
      </c>
      <c r="AS34" s="195">
        <v>30591286.539999999</v>
      </c>
      <c r="AT34" s="195">
        <v>1920949.8</v>
      </c>
      <c r="AU34" s="195">
        <v>3041681.74</v>
      </c>
      <c r="AV34" s="195">
        <v>5053055.55</v>
      </c>
      <c r="AW34" s="195">
        <v>1835342.66</v>
      </c>
      <c r="AX34" s="195">
        <v>1106045.18</v>
      </c>
      <c r="AY34" s="195">
        <v>2994210.79</v>
      </c>
      <c r="AZ34" s="195">
        <v>925448.29</v>
      </c>
      <c r="BA34" s="195">
        <v>1234773</v>
      </c>
      <c r="BB34" s="195">
        <v>28585625.32</v>
      </c>
      <c r="BC34" s="195">
        <v>1608607.58</v>
      </c>
      <c r="BD34" s="195">
        <v>88230504.109999999</v>
      </c>
      <c r="BE34" s="195">
        <v>13413402.83</v>
      </c>
      <c r="BF34" s="195">
        <v>1451970.5</v>
      </c>
      <c r="BG34" s="195">
        <v>2690365.5</v>
      </c>
      <c r="BH34" s="195">
        <v>52446709.789999999</v>
      </c>
      <c r="BI34" s="195">
        <v>916840.5</v>
      </c>
      <c r="BJ34" s="195">
        <v>931958.75</v>
      </c>
      <c r="BK34" s="195">
        <v>625529.03</v>
      </c>
      <c r="BL34" s="195">
        <v>1090233.6100000001</v>
      </c>
      <c r="BM34" s="195">
        <v>37778001.310000002</v>
      </c>
      <c r="BN34" s="195">
        <v>2418703.63</v>
      </c>
      <c r="BO34" s="195">
        <v>1898494.25</v>
      </c>
      <c r="BP34" s="195">
        <v>4509845.5</v>
      </c>
      <c r="BQ34" s="195">
        <v>1555703.72</v>
      </c>
      <c r="BR34" s="195">
        <v>1640257.05</v>
      </c>
      <c r="BS34" s="197">
        <v>323414658.63</v>
      </c>
      <c r="BT34" s="195">
        <v>1857649.52</v>
      </c>
      <c r="BU34" s="195">
        <v>2223516.09</v>
      </c>
      <c r="BV34" s="195">
        <v>24989952.82</v>
      </c>
      <c r="BW34" s="197">
        <v>3512133.26</v>
      </c>
      <c r="BX34" s="195">
        <v>1550132</v>
      </c>
      <c r="BY34" s="195">
        <v>9254842.5199999996</v>
      </c>
      <c r="BZ34" s="197">
        <v>1084219.24</v>
      </c>
      <c r="CA34" s="197">
        <v>646736.35</v>
      </c>
      <c r="CB34" s="195">
        <v>2082019.05</v>
      </c>
      <c r="CC34" s="197">
        <v>5623587.0499999998</v>
      </c>
      <c r="CD34" s="195">
        <v>7044839.5499999998</v>
      </c>
      <c r="CE34" s="195">
        <v>2590016.2999999998</v>
      </c>
      <c r="CF34" s="195">
        <v>5457333</v>
      </c>
      <c r="CG34" s="195">
        <v>1055390</v>
      </c>
      <c r="CH34" s="195">
        <v>857854.13</v>
      </c>
      <c r="CI34" s="195">
        <v>636896.69999999995</v>
      </c>
      <c r="CJ34" s="197">
        <v>666833.5</v>
      </c>
      <c r="CK34" s="197">
        <v>9980575.6400000006</v>
      </c>
      <c r="CL34" s="197">
        <v>902590.81</v>
      </c>
      <c r="CM34" s="197">
        <v>471144.2</v>
      </c>
    </row>
    <row r="35" spans="1:91" ht="24.6">
      <c r="A35" s="125">
        <v>6</v>
      </c>
      <c r="B35" s="243" t="s">
        <v>765</v>
      </c>
      <c r="C35" s="132" t="s">
        <v>1209</v>
      </c>
      <c r="D35" s="195">
        <v>-16427238.93</v>
      </c>
      <c r="E35" s="195">
        <v>-98428.63</v>
      </c>
      <c r="F35" s="195">
        <v>-299685.88</v>
      </c>
      <c r="G35" s="195">
        <v>-220942.87</v>
      </c>
      <c r="H35" s="195">
        <v>-112597.12</v>
      </c>
      <c r="I35" s="195">
        <v>-482324.47</v>
      </c>
      <c r="J35" s="195">
        <v>-447191.14</v>
      </c>
      <c r="K35" s="195">
        <v>-960408.64</v>
      </c>
      <c r="L35" s="195">
        <v>-74993.399999999994</v>
      </c>
      <c r="M35" s="195">
        <v>-164317.82999999999</v>
      </c>
      <c r="N35" s="195">
        <v>-3633108.61</v>
      </c>
      <c r="O35" s="195">
        <v>-91209.85</v>
      </c>
      <c r="P35" s="195">
        <v>-5013444.09</v>
      </c>
      <c r="Q35" s="195">
        <v>-222425.11</v>
      </c>
      <c r="R35" s="195">
        <v>-938095.77</v>
      </c>
      <c r="S35" s="195">
        <v>-2521030.15</v>
      </c>
      <c r="T35" s="195">
        <v>-186382.41</v>
      </c>
      <c r="U35" s="195">
        <v>-462919.03</v>
      </c>
      <c r="V35" s="195">
        <v>-327752.76</v>
      </c>
      <c r="W35" s="195">
        <v>-209074.52</v>
      </c>
      <c r="X35" s="195">
        <v>-20438063.010000002</v>
      </c>
      <c r="Y35" s="195">
        <v>-135445.74</v>
      </c>
      <c r="Z35" s="195">
        <v>-85413.87</v>
      </c>
      <c r="AA35" s="195">
        <v>-182174.12</v>
      </c>
      <c r="AB35" s="195">
        <v>-137998.12</v>
      </c>
      <c r="AC35" s="195">
        <v>-135171.1</v>
      </c>
      <c r="AD35" s="195">
        <v>-56962.14</v>
      </c>
      <c r="AE35" s="195">
        <v>-2316217.5699999998</v>
      </c>
      <c r="AF35" s="195">
        <v>-286651.77</v>
      </c>
      <c r="AG35" s="195">
        <v>-218130.42</v>
      </c>
      <c r="AH35" s="195">
        <v>-167029.29999999999</v>
      </c>
      <c r="AI35" s="195">
        <v>-663657.76</v>
      </c>
      <c r="AJ35" s="195">
        <v>-296303.82</v>
      </c>
      <c r="AK35" s="195">
        <v>-131843.19</v>
      </c>
      <c r="AL35" s="195">
        <v>-45242770.600000001</v>
      </c>
      <c r="AM35" s="195">
        <v>-140275.51</v>
      </c>
      <c r="AN35" s="195">
        <v>-110654.41</v>
      </c>
      <c r="AO35" s="195">
        <v>-3459535.21</v>
      </c>
      <c r="AP35" s="195">
        <v>-1734812.89</v>
      </c>
      <c r="AQ35" s="195">
        <v>-513005.83</v>
      </c>
      <c r="AR35" s="195">
        <v>-121784.91</v>
      </c>
      <c r="AS35" s="195">
        <v>-7694474.2800000003</v>
      </c>
      <c r="AT35" s="195">
        <v>-462845.2</v>
      </c>
      <c r="AU35" s="195">
        <v>-1617884.33</v>
      </c>
      <c r="AV35" s="195">
        <v>-385333.46</v>
      </c>
      <c r="AW35" s="195">
        <v>-246184.88</v>
      </c>
      <c r="AX35" s="195">
        <v>-212844.03</v>
      </c>
      <c r="AY35" s="195">
        <v>-251899.82</v>
      </c>
      <c r="AZ35" s="195">
        <v>-132783.76999999999</v>
      </c>
      <c r="BA35" s="195">
        <v>-105287.14</v>
      </c>
      <c r="BB35" s="195">
        <v>-5653456.04</v>
      </c>
      <c r="BC35" s="195">
        <v>-279379.05</v>
      </c>
      <c r="BD35" s="195">
        <v>-19530049.329999998</v>
      </c>
      <c r="BE35" s="195">
        <v>-5378952.6399999997</v>
      </c>
      <c r="BF35" s="195">
        <v>-243585.93</v>
      </c>
      <c r="BG35" s="195">
        <v>-618576.24</v>
      </c>
      <c r="BH35" s="195">
        <v>-11557604.66</v>
      </c>
      <c r="BI35" s="195">
        <v>-67087.240000000005</v>
      </c>
      <c r="BJ35" s="195">
        <v>-227872.3</v>
      </c>
      <c r="BK35" s="195">
        <v>-147678.47</v>
      </c>
      <c r="BL35" s="195">
        <v>-199776.19</v>
      </c>
      <c r="BM35" s="195">
        <v>-3276856.41</v>
      </c>
      <c r="BN35" s="195">
        <v>-234793.14</v>
      </c>
      <c r="BO35" s="195">
        <v>-476914.91</v>
      </c>
      <c r="BP35" s="195">
        <v>-765049.95</v>
      </c>
      <c r="BQ35" s="195">
        <v>-574994.28</v>
      </c>
      <c r="BR35" s="195">
        <v>-279234.45</v>
      </c>
      <c r="BS35" s="197">
        <v>-46755609.32</v>
      </c>
      <c r="BT35" s="197">
        <v>-516597.15</v>
      </c>
      <c r="BU35" s="197">
        <v>-557412.66</v>
      </c>
      <c r="BV35" s="195">
        <v>-2691311.05</v>
      </c>
      <c r="BW35" s="197">
        <v>-38623.379999999997</v>
      </c>
      <c r="BX35" s="197">
        <v>-196274.72</v>
      </c>
      <c r="BY35" s="195">
        <v>-1546406.13</v>
      </c>
      <c r="BZ35" s="197">
        <v>-237789.2</v>
      </c>
      <c r="CA35" s="197">
        <v>-101828.86</v>
      </c>
      <c r="CB35" s="195">
        <v>-486683.39</v>
      </c>
      <c r="CC35" s="197">
        <v>-704412.24</v>
      </c>
      <c r="CD35" s="195">
        <v>-1385504.23</v>
      </c>
      <c r="CE35" s="195">
        <v>-407798.6</v>
      </c>
      <c r="CF35" s="195">
        <v>-1273633.8600000001</v>
      </c>
      <c r="CG35" s="197">
        <v>-67155.210000000006</v>
      </c>
      <c r="CH35" s="197">
        <v>-141726.66</v>
      </c>
      <c r="CI35" s="195">
        <v>-109769.69</v>
      </c>
      <c r="CJ35" s="197">
        <v>-84289.39</v>
      </c>
      <c r="CK35" s="197">
        <v>-1931633.88</v>
      </c>
      <c r="CL35" s="197">
        <v>-56518.01</v>
      </c>
      <c r="CM35" s="197">
        <v>-59837.19</v>
      </c>
    </row>
    <row r="36" spans="1:91" ht="24.6">
      <c r="A36" s="125">
        <v>6</v>
      </c>
      <c r="B36" s="243" t="s">
        <v>766</v>
      </c>
      <c r="C36" s="132" t="s">
        <v>1210</v>
      </c>
      <c r="D36" s="195">
        <v>3505219.92</v>
      </c>
      <c r="E36" s="195">
        <v>161221.98000000001</v>
      </c>
      <c r="F36" s="195">
        <v>221081.74</v>
      </c>
      <c r="G36" s="195">
        <v>123870.99</v>
      </c>
      <c r="H36" s="195">
        <v>188581.84</v>
      </c>
      <c r="I36" s="195">
        <v>285859.53999999998</v>
      </c>
      <c r="J36" s="195">
        <v>389841.34</v>
      </c>
      <c r="K36" s="195">
        <v>492222.86</v>
      </c>
      <c r="L36" s="195">
        <v>112453.95</v>
      </c>
      <c r="M36" s="195">
        <v>28438.9</v>
      </c>
      <c r="N36" s="195">
        <v>2759338.75</v>
      </c>
      <c r="O36" s="195">
        <v>116638.79</v>
      </c>
      <c r="P36" s="195">
        <v>7307506.2800000003</v>
      </c>
      <c r="Q36" s="195">
        <v>177524.83</v>
      </c>
      <c r="R36" s="195">
        <v>498674.29</v>
      </c>
      <c r="S36" s="195">
        <v>606157.62</v>
      </c>
      <c r="T36" s="195">
        <v>118192.04</v>
      </c>
      <c r="U36" s="195">
        <v>275704.01</v>
      </c>
      <c r="V36" s="195">
        <v>96784.35</v>
      </c>
      <c r="W36" s="195">
        <v>159742.16</v>
      </c>
      <c r="X36" s="195">
        <v>9655298.3499999996</v>
      </c>
      <c r="Y36" s="195">
        <v>190106.38</v>
      </c>
      <c r="Z36" s="195">
        <v>396202.52</v>
      </c>
      <c r="AA36" s="195">
        <v>238819.98</v>
      </c>
      <c r="AB36" s="195">
        <v>154209.95000000001</v>
      </c>
      <c r="AC36" s="195">
        <v>189612.11</v>
      </c>
      <c r="AD36" s="195">
        <v>155663.32999999999</v>
      </c>
      <c r="AE36" s="195">
        <v>949103.43</v>
      </c>
      <c r="AF36" s="195">
        <v>113618.98</v>
      </c>
      <c r="AG36" s="195">
        <v>431900.91</v>
      </c>
      <c r="AH36" s="195">
        <v>353819.74</v>
      </c>
      <c r="AI36" s="195">
        <v>1221377.8899999999</v>
      </c>
      <c r="AJ36" s="195">
        <v>45646.559999999998</v>
      </c>
      <c r="AK36" s="195">
        <v>239992.73</v>
      </c>
      <c r="AL36" s="195">
        <v>37212417.100000001</v>
      </c>
      <c r="AM36" s="195">
        <v>112448.98</v>
      </c>
      <c r="AN36" s="195">
        <v>454720.21</v>
      </c>
      <c r="AO36" s="195">
        <v>289825.62</v>
      </c>
      <c r="AP36" s="195">
        <v>1477560.81</v>
      </c>
      <c r="AQ36" s="195">
        <v>322872.11</v>
      </c>
      <c r="AR36" s="195">
        <v>63267.09</v>
      </c>
      <c r="AS36" s="195">
        <v>5840782.3399999999</v>
      </c>
      <c r="AT36" s="195">
        <v>201619.95</v>
      </c>
      <c r="AU36" s="195">
        <v>873452.59</v>
      </c>
      <c r="AV36" s="195">
        <v>2128103.0299999998</v>
      </c>
      <c r="AW36" s="195">
        <v>1310228.6100000001</v>
      </c>
      <c r="AX36" s="195">
        <v>152302.39000000001</v>
      </c>
      <c r="AY36" s="195">
        <v>688055</v>
      </c>
      <c r="AZ36" s="195">
        <v>179402.53</v>
      </c>
      <c r="BA36" s="195">
        <v>161804.87</v>
      </c>
      <c r="BB36" s="195">
        <v>5525194.2199999997</v>
      </c>
      <c r="BC36" s="195">
        <v>274444.7</v>
      </c>
      <c r="BD36" s="195">
        <v>15910265.960000001</v>
      </c>
      <c r="BE36" s="195">
        <v>804458.96</v>
      </c>
      <c r="BF36" s="195">
        <v>361215.5</v>
      </c>
      <c r="BG36" s="195">
        <v>426720.32</v>
      </c>
      <c r="BH36" s="195">
        <v>4088733.29</v>
      </c>
      <c r="BI36" s="195">
        <v>255217.94</v>
      </c>
      <c r="BJ36" s="195">
        <v>74248.62</v>
      </c>
      <c r="BK36" s="195">
        <v>55885.82</v>
      </c>
      <c r="BL36" s="195">
        <v>143201.19</v>
      </c>
      <c r="BM36" s="195">
        <v>8845256.2899999991</v>
      </c>
      <c r="BN36" s="195">
        <v>550582.93999999994</v>
      </c>
      <c r="BO36" s="195">
        <v>235980.49</v>
      </c>
      <c r="BP36" s="195">
        <v>817916.84</v>
      </c>
      <c r="BQ36" s="195">
        <v>37516.410000000003</v>
      </c>
      <c r="BR36" s="195">
        <v>159693.79</v>
      </c>
      <c r="BS36" s="197">
        <v>57893470.18</v>
      </c>
      <c r="BT36" s="197">
        <v>105980.24</v>
      </c>
      <c r="BU36" s="195">
        <v>201967.09</v>
      </c>
      <c r="BV36" s="197">
        <v>7935087.5300000003</v>
      </c>
      <c r="BW36" s="195">
        <v>611388</v>
      </c>
      <c r="BX36" s="197">
        <v>369600.11</v>
      </c>
      <c r="BY36" s="197">
        <v>1371428.81</v>
      </c>
      <c r="BZ36" s="197">
        <v>193817.72</v>
      </c>
      <c r="CA36" s="197">
        <v>151101.5</v>
      </c>
      <c r="CB36" s="197">
        <v>182155.29</v>
      </c>
      <c r="CC36" s="197">
        <v>0</v>
      </c>
      <c r="CD36" s="197">
        <v>1102779.3400000001</v>
      </c>
      <c r="CE36" s="197">
        <v>253109.65</v>
      </c>
      <c r="CF36" s="197">
        <v>572379.12</v>
      </c>
      <c r="CG36" s="197">
        <v>215213.29</v>
      </c>
      <c r="CH36" s="197">
        <v>132404.39000000001</v>
      </c>
      <c r="CI36" s="197">
        <v>225609.31</v>
      </c>
      <c r="CJ36" s="197">
        <v>148194.67000000001</v>
      </c>
      <c r="CK36" s="197">
        <v>1826947.05</v>
      </c>
      <c r="CL36" s="197">
        <v>62552.95</v>
      </c>
      <c r="CM36" s="197">
        <v>131874.57</v>
      </c>
    </row>
    <row r="37" spans="1:91" ht="24.6">
      <c r="A37" s="125">
        <v>7</v>
      </c>
      <c r="B37" s="243" t="s">
        <v>767</v>
      </c>
      <c r="C37" s="133" t="s">
        <v>406</v>
      </c>
      <c r="D37" s="195">
        <v>3466402.52</v>
      </c>
      <c r="E37" s="195">
        <v>158116.5</v>
      </c>
      <c r="F37" s="195">
        <v>110479</v>
      </c>
      <c r="G37" s="195">
        <v>35939</v>
      </c>
      <c r="H37" s="195">
        <v>257042</v>
      </c>
      <c r="I37" s="195">
        <v>304698</v>
      </c>
      <c r="J37" s="195">
        <v>411712</v>
      </c>
      <c r="K37" s="195">
        <v>239520.5</v>
      </c>
      <c r="L37" s="195">
        <v>167927.81</v>
      </c>
      <c r="M37" s="195">
        <v>533140</v>
      </c>
      <c r="N37" s="195">
        <v>589808</v>
      </c>
      <c r="O37" s="195">
        <v>75889</v>
      </c>
      <c r="P37" s="195">
        <v>624909.05000000005</v>
      </c>
      <c r="Q37" s="195">
        <v>419237.05</v>
      </c>
      <c r="R37" s="195">
        <v>414515.25</v>
      </c>
      <c r="S37" s="195">
        <v>148239.5</v>
      </c>
      <c r="T37" s="195">
        <v>530591</v>
      </c>
      <c r="U37" s="195">
        <v>294999.14</v>
      </c>
      <c r="V37" s="195">
        <v>276316</v>
      </c>
      <c r="W37" s="195">
        <v>72146.5</v>
      </c>
      <c r="X37" s="195">
        <v>1030492</v>
      </c>
      <c r="Y37" s="195">
        <v>203129.5</v>
      </c>
      <c r="Z37" s="195">
        <v>1042985</v>
      </c>
      <c r="AA37" s="195">
        <v>145105</v>
      </c>
      <c r="AB37" s="195">
        <v>152060.5</v>
      </c>
      <c r="AC37" s="195">
        <v>187643</v>
      </c>
      <c r="AD37" s="195">
        <v>119708</v>
      </c>
      <c r="AE37" s="195">
        <v>1130138</v>
      </c>
      <c r="AF37" s="195">
        <v>236988</v>
      </c>
      <c r="AG37" s="195">
        <v>215122.75</v>
      </c>
      <c r="AH37" s="195">
        <v>236707</v>
      </c>
      <c r="AI37" s="195">
        <v>371077</v>
      </c>
      <c r="AJ37" s="195">
        <v>190600</v>
      </c>
      <c r="AK37" s="195">
        <v>157195</v>
      </c>
      <c r="AL37" s="195">
        <v>1273666.5</v>
      </c>
      <c r="AM37" s="195">
        <v>395988</v>
      </c>
      <c r="AN37" s="195">
        <v>252179</v>
      </c>
      <c r="AO37" s="195">
        <v>777043.19</v>
      </c>
      <c r="AP37" s="195">
        <v>788149</v>
      </c>
      <c r="AQ37" s="195">
        <v>648574</v>
      </c>
      <c r="AR37" s="195">
        <v>131156</v>
      </c>
      <c r="AS37" s="195">
        <v>1721991.96</v>
      </c>
      <c r="AT37" s="195">
        <v>255773</v>
      </c>
      <c r="AU37" s="195">
        <v>798165</v>
      </c>
      <c r="AV37" s="195">
        <v>527738.51</v>
      </c>
      <c r="AW37" s="195">
        <v>191270</v>
      </c>
      <c r="AX37" s="195">
        <v>338849</v>
      </c>
      <c r="AY37" s="195">
        <v>353589</v>
      </c>
      <c r="AZ37" s="195">
        <v>413020</v>
      </c>
      <c r="BA37" s="195">
        <v>450288</v>
      </c>
      <c r="BB37" s="195">
        <v>2017112.75</v>
      </c>
      <c r="BC37" s="195">
        <v>211581</v>
      </c>
      <c r="BD37" s="195">
        <v>1560287.3</v>
      </c>
      <c r="BE37" s="195">
        <v>488347.7</v>
      </c>
      <c r="BF37" s="195">
        <v>419414</v>
      </c>
      <c r="BG37" s="195">
        <v>308654</v>
      </c>
      <c r="BH37" s="195">
        <v>462934</v>
      </c>
      <c r="BI37" s="195">
        <v>160890</v>
      </c>
      <c r="BJ37" s="195">
        <v>238738</v>
      </c>
      <c r="BK37" s="195">
        <v>492548</v>
      </c>
      <c r="BL37" s="195">
        <v>278628.5</v>
      </c>
      <c r="BM37" s="195">
        <v>485292</v>
      </c>
      <c r="BN37" s="195">
        <v>96037.6</v>
      </c>
      <c r="BO37" s="195">
        <v>148240.25</v>
      </c>
      <c r="BP37" s="195">
        <v>620668</v>
      </c>
      <c r="BQ37" s="195">
        <v>445421.75</v>
      </c>
      <c r="BR37" s="195">
        <v>163420</v>
      </c>
      <c r="BS37" s="195">
        <v>1313134.75</v>
      </c>
      <c r="BT37" s="195">
        <v>852829</v>
      </c>
      <c r="BU37" s="195">
        <v>215374</v>
      </c>
      <c r="BV37" s="195">
        <v>1969776</v>
      </c>
      <c r="BW37" s="195">
        <v>116881</v>
      </c>
      <c r="BX37" s="195">
        <v>246851.5</v>
      </c>
      <c r="BY37" s="195">
        <v>942587</v>
      </c>
      <c r="BZ37" s="195">
        <v>221632</v>
      </c>
      <c r="CA37" s="195">
        <v>195342</v>
      </c>
      <c r="CB37" s="195">
        <v>361371</v>
      </c>
      <c r="CC37" s="195">
        <v>458220</v>
      </c>
      <c r="CD37" s="195">
        <v>1087108</v>
      </c>
      <c r="CE37" s="195">
        <v>347465</v>
      </c>
      <c r="CF37" s="195">
        <v>732637</v>
      </c>
      <c r="CG37" s="195">
        <v>137944</v>
      </c>
      <c r="CH37" s="195">
        <v>187870</v>
      </c>
      <c r="CI37" s="195">
        <v>276232</v>
      </c>
      <c r="CJ37" s="195">
        <v>225278</v>
      </c>
      <c r="CK37" s="195">
        <v>1198952.5</v>
      </c>
      <c r="CL37" s="195">
        <v>329244</v>
      </c>
      <c r="CM37" s="195">
        <v>388891.5</v>
      </c>
    </row>
    <row r="38" spans="1:91" ht="24.6">
      <c r="A38" s="125">
        <v>7</v>
      </c>
      <c r="B38" s="243" t="s">
        <v>768</v>
      </c>
      <c r="C38" s="133" t="s">
        <v>407</v>
      </c>
      <c r="D38" s="195">
        <v>13891573.01</v>
      </c>
      <c r="E38" s="195">
        <v>25803.25</v>
      </c>
      <c r="F38" s="195">
        <v>21671</v>
      </c>
      <c r="G38" s="195">
        <v>58879</v>
      </c>
      <c r="H38" s="195">
        <v>62905.5</v>
      </c>
      <c r="I38" s="195">
        <v>64540</v>
      </c>
      <c r="J38" s="195">
        <v>334688</v>
      </c>
      <c r="K38" s="195">
        <v>259877.5</v>
      </c>
      <c r="L38" s="195">
        <v>66440.83</v>
      </c>
      <c r="M38" s="195">
        <v>142158</v>
      </c>
      <c r="N38" s="195">
        <v>1414998</v>
      </c>
      <c r="O38" s="195">
        <v>111708</v>
      </c>
      <c r="P38" s="195">
        <v>9270324.9900000002</v>
      </c>
      <c r="Q38" s="195">
        <v>385645.1</v>
      </c>
      <c r="R38" s="195">
        <v>750696</v>
      </c>
      <c r="S38" s="195">
        <v>653398.75</v>
      </c>
      <c r="T38" s="195">
        <v>376852.25</v>
      </c>
      <c r="U38" s="195">
        <v>447195.33</v>
      </c>
      <c r="V38" s="195">
        <v>389954</v>
      </c>
      <c r="W38" s="195">
        <v>76426</v>
      </c>
      <c r="X38" s="195">
        <v>26419320.210000001</v>
      </c>
      <c r="Y38" s="195">
        <v>239447.8</v>
      </c>
      <c r="Z38" s="195">
        <v>526830</v>
      </c>
      <c r="AA38" s="195">
        <v>166783</v>
      </c>
      <c r="AB38" s="195">
        <v>98683</v>
      </c>
      <c r="AC38" s="195">
        <v>183516</v>
      </c>
      <c r="AD38" s="195">
        <v>107681.5</v>
      </c>
      <c r="AE38" s="195">
        <v>1063159.5</v>
      </c>
      <c r="AF38" s="195">
        <v>155251</v>
      </c>
      <c r="AG38" s="195">
        <v>144952</v>
      </c>
      <c r="AH38" s="195">
        <v>118539.5</v>
      </c>
      <c r="AI38" s="195">
        <v>124969</v>
      </c>
      <c r="AJ38" s="195">
        <v>217419.5</v>
      </c>
      <c r="AK38" s="195">
        <v>137234</v>
      </c>
      <c r="AL38" s="195">
        <v>30884387.739999998</v>
      </c>
      <c r="AM38" s="195">
        <v>41236</v>
      </c>
      <c r="AN38" s="195">
        <v>60564</v>
      </c>
      <c r="AO38" s="195">
        <v>86138.33</v>
      </c>
      <c r="AP38" s="195">
        <v>1178539.2</v>
      </c>
      <c r="AQ38" s="195">
        <v>88346</v>
      </c>
      <c r="AR38" s="195">
        <v>54134</v>
      </c>
      <c r="AS38" s="195">
        <v>6493297.4000000004</v>
      </c>
      <c r="AT38" s="195">
        <v>199607.75</v>
      </c>
      <c r="AU38" s="195">
        <v>466123</v>
      </c>
      <c r="AV38" s="195">
        <v>310674.19</v>
      </c>
      <c r="AW38" s="195">
        <v>283300</v>
      </c>
      <c r="AX38" s="195">
        <v>140008</v>
      </c>
      <c r="AY38" s="195">
        <v>77638</v>
      </c>
      <c r="AZ38" s="195">
        <v>222861</v>
      </c>
      <c r="BA38" s="195">
        <v>52614</v>
      </c>
      <c r="BB38" s="195">
        <v>5568909.75</v>
      </c>
      <c r="BC38" s="195">
        <v>95758</v>
      </c>
      <c r="BD38" s="195">
        <v>19281536.43</v>
      </c>
      <c r="BE38" s="195">
        <v>1153093.3400000001</v>
      </c>
      <c r="BF38" s="195">
        <v>620386.25</v>
      </c>
      <c r="BG38" s="195">
        <v>202980.5</v>
      </c>
      <c r="BH38" s="195">
        <v>3538138.47</v>
      </c>
      <c r="BI38" s="195">
        <v>327660.5</v>
      </c>
      <c r="BJ38" s="195">
        <v>216450</v>
      </c>
      <c r="BK38" s="195">
        <v>367842</v>
      </c>
      <c r="BL38" s="195">
        <v>387624.5</v>
      </c>
      <c r="BM38" s="195">
        <v>10781402</v>
      </c>
      <c r="BN38" s="195">
        <v>85416.6</v>
      </c>
      <c r="BO38" s="195">
        <v>72880</v>
      </c>
      <c r="BP38" s="195">
        <v>692456</v>
      </c>
      <c r="BQ38" s="195">
        <v>137171.74</v>
      </c>
      <c r="BR38" s="195">
        <v>98419</v>
      </c>
      <c r="BS38" s="195">
        <v>51482578.520000003</v>
      </c>
      <c r="BT38" s="195">
        <v>476831.8</v>
      </c>
      <c r="BU38" s="195">
        <v>96358</v>
      </c>
      <c r="BV38" s="195">
        <v>6228878.5800000001</v>
      </c>
      <c r="BW38" s="195">
        <v>0</v>
      </c>
      <c r="BX38" s="197">
        <v>121518.5</v>
      </c>
      <c r="BY38" s="195">
        <v>3374312.5</v>
      </c>
      <c r="BZ38" s="195">
        <v>92869</v>
      </c>
      <c r="CA38" s="195">
        <v>126473</v>
      </c>
      <c r="CB38" s="195">
        <v>105763</v>
      </c>
      <c r="CC38" s="195">
        <v>138090</v>
      </c>
      <c r="CD38" s="195">
        <v>1755639</v>
      </c>
      <c r="CE38" s="197">
        <v>159482</v>
      </c>
      <c r="CF38" s="195">
        <v>641766.5</v>
      </c>
      <c r="CG38" s="195">
        <v>42435</v>
      </c>
      <c r="CH38" s="195">
        <v>115822</v>
      </c>
      <c r="CI38" s="195">
        <v>214444</v>
      </c>
      <c r="CJ38" s="195">
        <v>32730</v>
      </c>
      <c r="CK38" s="195">
        <v>3553254.8</v>
      </c>
      <c r="CL38" s="195">
        <v>76630</v>
      </c>
      <c r="CM38" s="195">
        <v>64363</v>
      </c>
    </row>
    <row r="39" spans="1:91" ht="24.6">
      <c r="A39" s="125">
        <v>9</v>
      </c>
      <c r="B39" s="243" t="s">
        <v>769</v>
      </c>
      <c r="C39" s="130" t="s">
        <v>1211</v>
      </c>
      <c r="D39" s="195">
        <v>13186160.25</v>
      </c>
      <c r="E39" s="195">
        <v>1840905.87</v>
      </c>
      <c r="F39" s="195">
        <v>655232.5</v>
      </c>
      <c r="G39" s="195">
        <v>874535.75</v>
      </c>
      <c r="H39" s="195">
        <v>440276</v>
      </c>
      <c r="I39" s="195">
        <v>1700743.75</v>
      </c>
      <c r="J39" s="195">
        <v>1145877.95</v>
      </c>
      <c r="K39" s="195">
        <v>4233988.16</v>
      </c>
      <c r="L39" s="195">
        <v>898741.5</v>
      </c>
      <c r="M39" s="195">
        <v>763284.65</v>
      </c>
      <c r="N39" s="195">
        <v>3225927.5</v>
      </c>
      <c r="O39" s="195">
        <v>388818.2</v>
      </c>
      <c r="P39" s="195">
        <v>11075546.75</v>
      </c>
      <c r="Q39" s="195">
        <v>2126761.7200000002</v>
      </c>
      <c r="R39" s="195">
        <v>2519586.2799999998</v>
      </c>
      <c r="S39" s="195">
        <v>7366441.2300000004</v>
      </c>
      <c r="T39" s="195">
        <v>1190193.6200000001</v>
      </c>
      <c r="U39" s="195">
        <v>1691802.29</v>
      </c>
      <c r="V39" s="195">
        <v>1197465.99</v>
      </c>
      <c r="W39" s="195">
        <v>639246</v>
      </c>
      <c r="X39" s="195">
        <v>17852282.73</v>
      </c>
      <c r="Y39" s="195">
        <v>560594.49</v>
      </c>
      <c r="Z39" s="195">
        <v>1499484.55</v>
      </c>
      <c r="AA39" s="195">
        <v>814912.77</v>
      </c>
      <c r="AB39" s="195">
        <v>623741.43999999994</v>
      </c>
      <c r="AC39" s="195">
        <v>927039.74</v>
      </c>
      <c r="AD39" s="195">
        <v>876222.75</v>
      </c>
      <c r="AE39" s="195">
        <v>3987077.8</v>
      </c>
      <c r="AF39" s="195">
        <v>525098.02</v>
      </c>
      <c r="AG39" s="195">
        <v>857557.47</v>
      </c>
      <c r="AH39" s="195">
        <v>500979.12</v>
      </c>
      <c r="AI39" s="195">
        <v>1723646.45</v>
      </c>
      <c r="AJ39" s="195">
        <v>717736.42</v>
      </c>
      <c r="AK39" s="195">
        <v>684452.85</v>
      </c>
      <c r="AL39" s="195">
        <v>57654138.649999999</v>
      </c>
      <c r="AM39" s="195">
        <v>1222056</v>
      </c>
      <c r="AN39" s="195">
        <v>2086032</v>
      </c>
      <c r="AO39" s="195">
        <v>4603305.9800000004</v>
      </c>
      <c r="AP39" s="195">
        <v>2743423</v>
      </c>
      <c r="AQ39" s="195">
        <v>2571815.4500000002</v>
      </c>
      <c r="AR39" s="195">
        <v>1386719</v>
      </c>
      <c r="AS39" s="195">
        <v>9326535.5</v>
      </c>
      <c r="AT39" s="195">
        <v>1762292</v>
      </c>
      <c r="AU39" s="195">
        <v>6462223.0999999996</v>
      </c>
      <c r="AV39" s="195">
        <v>2469823.1</v>
      </c>
      <c r="AW39" s="195">
        <v>837813</v>
      </c>
      <c r="AX39" s="195">
        <v>409459</v>
      </c>
      <c r="AY39" s="195">
        <v>946167.02</v>
      </c>
      <c r="AZ39" s="195">
        <v>3763745.5</v>
      </c>
      <c r="BA39" s="195">
        <v>1036646</v>
      </c>
      <c r="BB39" s="195">
        <v>9904090.75</v>
      </c>
      <c r="BC39" s="195">
        <v>593242.82999999996</v>
      </c>
      <c r="BD39" s="195">
        <v>23141103</v>
      </c>
      <c r="BE39" s="195">
        <v>2054917.8</v>
      </c>
      <c r="BF39" s="195">
        <v>914990.75</v>
      </c>
      <c r="BG39" s="195">
        <v>1327632.6000000001</v>
      </c>
      <c r="BH39" s="195">
        <v>12931823.25</v>
      </c>
      <c r="BI39" s="195">
        <v>208543.4</v>
      </c>
      <c r="BJ39" s="195">
        <v>327210.05</v>
      </c>
      <c r="BK39" s="195">
        <v>548432.69999999995</v>
      </c>
      <c r="BL39" s="195">
        <v>667357.5</v>
      </c>
      <c r="BM39" s="195">
        <v>13520919</v>
      </c>
      <c r="BN39" s="195">
        <v>1377150.91</v>
      </c>
      <c r="BO39" s="195">
        <v>1464361.55</v>
      </c>
      <c r="BP39" s="195">
        <v>1734092.5</v>
      </c>
      <c r="BQ39" s="195">
        <v>968169.82</v>
      </c>
      <c r="BR39" s="195">
        <v>846946.27</v>
      </c>
      <c r="BS39" s="197">
        <v>50256758.07</v>
      </c>
      <c r="BT39" s="197">
        <v>1449337</v>
      </c>
      <c r="BU39" s="197">
        <v>658855.16</v>
      </c>
      <c r="BV39" s="197">
        <v>7764109.9199999999</v>
      </c>
      <c r="BW39" s="197">
        <v>712884.5</v>
      </c>
      <c r="BX39" s="197">
        <v>635530.5</v>
      </c>
      <c r="BY39" s="197">
        <v>3444616.15</v>
      </c>
      <c r="BZ39" s="197">
        <v>737290.56</v>
      </c>
      <c r="CA39" s="197">
        <v>519547.37</v>
      </c>
      <c r="CB39" s="197">
        <v>882279</v>
      </c>
      <c r="CC39" s="197">
        <v>4635213</v>
      </c>
      <c r="CD39" s="197">
        <v>3684512.75</v>
      </c>
      <c r="CE39" s="197">
        <v>647873.91</v>
      </c>
      <c r="CF39" s="197">
        <v>2793462</v>
      </c>
      <c r="CG39" s="197">
        <v>961752</v>
      </c>
      <c r="CH39" s="197">
        <v>469605.8</v>
      </c>
      <c r="CI39" s="197">
        <v>424485.87</v>
      </c>
      <c r="CJ39" s="197">
        <v>678495.75</v>
      </c>
      <c r="CK39" s="197">
        <v>3709877</v>
      </c>
      <c r="CL39" s="197">
        <v>823156.64</v>
      </c>
      <c r="CM39" s="197">
        <v>412723.78</v>
      </c>
    </row>
    <row r="40" spans="1:91" ht="24.6">
      <c r="A40" s="125">
        <v>9</v>
      </c>
      <c r="B40" s="243" t="s">
        <v>770</v>
      </c>
      <c r="C40" s="130" t="s">
        <v>1212</v>
      </c>
      <c r="D40" s="195">
        <v>11484719.449999999</v>
      </c>
      <c r="E40" s="195">
        <v>111790.7</v>
      </c>
      <c r="F40" s="195">
        <v>154563</v>
      </c>
      <c r="G40" s="195">
        <v>154956.75</v>
      </c>
      <c r="H40" s="195">
        <v>94873.5</v>
      </c>
      <c r="I40" s="195">
        <v>376515.87</v>
      </c>
      <c r="J40" s="195">
        <v>298479.75</v>
      </c>
      <c r="K40" s="195">
        <v>675048.71</v>
      </c>
      <c r="L40" s="195">
        <v>272751.90000000002</v>
      </c>
      <c r="M40" s="195">
        <v>164817.53</v>
      </c>
      <c r="N40" s="195">
        <v>2293163.2200000002</v>
      </c>
      <c r="O40" s="195">
        <v>133754.34</v>
      </c>
      <c r="P40" s="195">
        <v>6590856.75</v>
      </c>
      <c r="Q40" s="195">
        <v>488358.04</v>
      </c>
      <c r="R40" s="195">
        <v>983525.02</v>
      </c>
      <c r="S40" s="195">
        <v>1936901.08</v>
      </c>
      <c r="T40" s="195">
        <v>264526.09000000003</v>
      </c>
      <c r="U40" s="195">
        <v>437001.79</v>
      </c>
      <c r="V40" s="195">
        <v>386635.3</v>
      </c>
      <c r="W40" s="195">
        <v>170907.22</v>
      </c>
      <c r="X40" s="195">
        <v>17794313.93</v>
      </c>
      <c r="Y40" s="195">
        <v>230048.25</v>
      </c>
      <c r="Z40" s="195">
        <v>482617.91</v>
      </c>
      <c r="AA40" s="195">
        <v>328185.03000000003</v>
      </c>
      <c r="AB40" s="195">
        <v>188274</v>
      </c>
      <c r="AC40" s="195">
        <v>443872.99</v>
      </c>
      <c r="AD40" s="195">
        <v>526667.85</v>
      </c>
      <c r="AE40" s="195">
        <v>1950689</v>
      </c>
      <c r="AF40" s="195">
        <v>339874.77</v>
      </c>
      <c r="AG40" s="195">
        <v>376186.92</v>
      </c>
      <c r="AH40" s="195">
        <v>280859.24</v>
      </c>
      <c r="AI40" s="195">
        <v>778943.15</v>
      </c>
      <c r="AJ40" s="195">
        <v>340947.19</v>
      </c>
      <c r="AK40" s="195">
        <v>204993.78</v>
      </c>
      <c r="AL40" s="195">
        <v>42886582.729999997</v>
      </c>
      <c r="AM40" s="195">
        <v>323242</v>
      </c>
      <c r="AN40" s="195">
        <v>348477</v>
      </c>
      <c r="AO40" s="195">
        <v>2687828</v>
      </c>
      <c r="AP40" s="195">
        <v>2132584.67</v>
      </c>
      <c r="AQ40" s="195">
        <v>333307</v>
      </c>
      <c r="AR40" s="195">
        <v>248184</v>
      </c>
      <c r="AS40" s="195">
        <v>5140396.55</v>
      </c>
      <c r="AT40" s="195">
        <v>692318.2</v>
      </c>
      <c r="AU40" s="195">
        <v>695173.65</v>
      </c>
      <c r="AV40" s="195">
        <v>1177862.8899999999</v>
      </c>
      <c r="AW40" s="195">
        <v>466464</v>
      </c>
      <c r="AX40" s="195">
        <v>230290.5</v>
      </c>
      <c r="AY40" s="195">
        <v>491410.44</v>
      </c>
      <c r="AZ40" s="195">
        <v>301341.25</v>
      </c>
      <c r="BA40" s="195">
        <v>396286</v>
      </c>
      <c r="BB40" s="195">
        <v>4358829.57</v>
      </c>
      <c r="BC40" s="195">
        <v>813145.57</v>
      </c>
      <c r="BD40" s="195">
        <v>8150956.5199999996</v>
      </c>
      <c r="BE40" s="195">
        <v>1692676.64</v>
      </c>
      <c r="BF40" s="195">
        <v>322336.25</v>
      </c>
      <c r="BG40" s="195">
        <v>244912.75</v>
      </c>
      <c r="BH40" s="195">
        <v>9304655.25</v>
      </c>
      <c r="BI40" s="195">
        <v>137288.5</v>
      </c>
      <c r="BJ40" s="195">
        <v>171862.04</v>
      </c>
      <c r="BK40" s="195">
        <v>100821</v>
      </c>
      <c r="BL40" s="195">
        <v>373570.33</v>
      </c>
      <c r="BM40" s="195">
        <v>8761148.9299999997</v>
      </c>
      <c r="BN40" s="195">
        <v>342093.55</v>
      </c>
      <c r="BO40" s="195">
        <v>398157.5</v>
      </c>
      <c r="BP40" s="195">
        <v>943819.19</v>
      </c>
      <c r="BQ40" s="195">
        <v>283307.51</v>
      </c>
      <c r="BR40" s="195">
        <v>403349.5</v>
      </c>
      <c r="BS40" s="197">
        <v>48509765</v>
      </c>
      <c r="BT40" s="195">
        <v>436325</v>
      </c>
      <c r="BU40" s="195">
        <v>485784.73</v>
      </c>
      <c r="BV40" s="197">
        <v>4123076.57</v>
      </c>
      <c r="BW40" s="195">
        <v>182304.08</v>
      </c>
      <c r="BX40" s="195">
        <v>231716.5</v>
      </c>
      <c r="BY40" s="195">
        <v>1191670.3</v>
      </c>
      <c r="BZ40" s="195">
        <v>222788.7</v>
      </c>
      <c r="CA40" s="195">
        <v>103650.56</v>
      </c>
      <c r="CB40" s="195">
        <v>275996</v>
      </c>
      <c r="CC40" s="197">
        <v>712031.17</v>
      </c>
      <c r="CD40" s="195">
        <v>1480593.25</v>
      </c>
      <c r="CE40" s="195">
        <v>430049.9</v>
      </c>
      <c r="CF40" s="197">
        <v>634640</v>
      </c>
      <c r="CG40" s="197">
        <v>110211.53</v>
      </c>
      <c r="CH40" s="195">
        <v>182669.25</v>
      </c>
      <c r="CI40" s="195">
        <v>192973.6</v>
      </c>
      <c r="CJ40" s="195">
        <v>362073.9</v>
      </c>
      <c r="CK40" s="197">
        <v>2420659.5</v>
      </c>
      <c r="CL40" s="197">
        <v>48818.43</v>
      </c>
      <c r="CM40" s="195">
        <v>100791.08</v>
      </c>
    </row>
    <row r="41" spans="1:91" ht="24.6">
      <c r="A41" s="125">
        <v>9</v>
      </c>
      <c r="B41" s="243" t="s">
        <v>771</v>
      </c>
      <c r="C41" s="130" t="s">
        <v>1213</v>
      </c>
      <c r="D41" s="195">
        <v>-6163221.9199999999</v>
      </c>
      <c r="E41" s="195">
        <v>-54412.65</v>
      </c>
      <c r="F41" s="195">
        <v>-19962.419999999998</v>
      </c>
      <c r="G41" s="195">
        <v>-23363.98</v>
      </c>
      <c r="H41" s="195">
        <v>-13897.44</v>
      </c>
      <c r="I41" s="195">
        <v>-87835.99</v>
      </c>
      <c r="J41" s="195">
        <v>-50366.400000000001</v>
      </c>
      <c r="K41" s="195">
        <v>-79839.679999999993</v>
      </c>
      <c r="L41" s="195">
        <v>-49338.25</v>
      </c>
      <c r="M41" s="195">
        <v>-19194.77</v>
      </c>
      <c r="N41" s="195">
        <v>-531818.86</v>
      </c>
      <c r="O41" s="195">
        <v>-21500.17</v>
      </c>
      <c r="P41" s="195">
        <v>-979851.09</v>
      </c>
      <c r="Q41" s="195">
        <v>-96770.14</v>
      </c>
      <c r="R41" s="195">
        <v>-292705.33</v>
      </c>
      <c r="S41" s="195">
        <v>-979387.41</v>
      </c>
      <c r="T41" s="195">
        <v>-69506.03</v>
      </c>
      <c r="U41" s="195">
        <v>-121834.94</v>
      </c>
      <c r="V41" s="195">
        <v>-63446.15</v>
      </c>
      <c r="W41" s="195">
        <v>-13604.42</v>
      </c>
      <c r="X41" s="195">
        <v>-3766847.09</v>
      </c>
      <c r="Y41" s="195">
        <v>-35939.919999999998</v>
      </c>
      <c r="Z41" s="195">
        <v>-57341.02</v>
      </c>
      <c r="AA41" s="195">
        <v>-27438.91</v>
      </c>
      <c r="AB41" s="195">
        <v>-16022.21</v>
      </c>
      <c r="AC41" s="195">
        <v>-22907.49</v>
      </c>
      <c r="AD41" s="195">
        <v>-14328.8</v>
      </c>
      <c r="AE41" s="195">
        <v>-543502.72</v>
      </c>
      <c r="AF41" s="195">
        <v>-43324.49</v>
      </c>
      <c r="AG41" s="195">
        <v>-49077.4</v>
      </c>
      <c r="AH41" s="195">
        <v>-40518.879999999997</v>
      </c>
      <c r="AI41" s="195">
        <v>-67826.41</v>
      </c>
      <c r="AJ41" s="195">
        <v>-56596.959999999999</v>
      </c>
      <c r="AK41" s="195">
        <v>-28971.360000000001</v>
      </c>
      <c r="AL41" s="195">
        <v>-4592145.83</v>
      </c>
      <c r="AM41" s="195">
        <v>-39169.4</v>
      </c>
      <c r="AN41" s="195">
        <v>-34360.959999999999</v>
      </c>
      <c r="AO41" s="195">
        <v>-1222816.29</v>
      </c>
      <c r="AP41" s="195">
        <v>-457003.95</v>
      </c>
      <c r="AQ41" s="195">
        <v>-54451.3</v>
      </c>
      <c r="AR41" s="195">
        <v>-30296.79</v>
      </c>
      <c r="AS41" s="195">
        <v>-1194063.54</v>
      </c>
      <c r="AT41" s="195">
        <v>-160439.04000000001</v>
      </c>
      <c r="AU41" s="195">
        <v>-164525.17000000001</v>
      </c>
      <c r="AV41" s="195">
        <v>-103468.54</v>
      </c>
      <c r="AW41" s="195">
        <v>-52654.09</v>
      </c>
      <c r="AX41" s="195">
        <v>-42824.44</v>
      </c>
      <c r="AY41" s="195">
        <v>-32893.71</v>
      </c>
      <c r="AZ41" s="195">
        <v>-70074.06</v>
      </c>
      <c r="BA41" s="195">
        <v>-26446.21</v>
      </c>
      <c r="BB41" s="195">
        <v>-679464.6</v>
      </c>
      <c r="BC41" s="195">
        <v>-149297.24</v>
      </c>
      <c r="BD41" s="195">
        <v>-521121.64</v>
      </c>
      <c r="BE41" s="195">
        <v>-757747.07</v>
      </c>
      <c r="BF41" s="195">
        <v>-55888.55</v>
      </c>
      <c r="BG41" s="195">
        <v>-9488.2900000000009</v>
      </c>
      <c r="BH41" s="195">
        <v>-1569752.61</v>
      </c>
      <c r="BI41" s="195">
        <v>-13541.14</v>
      </c>
      <c r="BJ41" s="195">
        <v>-40564.47</v>
      </c>
      <c r="BK41" s="195">
        <v>-21854.36</v>
      </c>
      <c r="BL41" s="195">
        <v>-111234.72</v>
      </c>
      <c r="BM41" s="195">
        <v>-2139101.08</v>
      </c>
      <c r="BN41" s="195">
        <v>-48795.8</v>
      </c>
      <c r="BO41" s="195">
        <v>-88662.71</v>
      </c>
      <c r="BP41" s="195">
        <v>-139497.38</v>
      </c>
      <c r="BQ41" s="195">
        <v>-97475.520000000004</v>
      </c>
      <c r="BR41" s="195">
        <v>-40339.78</v>
      </c>
      <c r="BS41" s="195">
        <v>-7324617.0599999996</v>
      </c>
      <c r="BT41" s="195">
        <v>-122083.38</v>
      </c>
      <c r="BU41" s="195">
        <v>-128859.03</v>
      </c>
      <c r="BV41" s="195">
        <v>-312409</v>
      </c>
      <c r="BW41" s="195">
        <v>-1417.76</v>
      </c>
      <c r="BX41" s="195">
        <v>-20765.16</v>
      </c>
      <c r="BY41" s="195">
        <v>-185885.07</v>
      </c>
      <c r="BZ41" s="195">
        <v>-59882.21</v>
      </c>
      <c r="CA41" s="195">
        <v>-17540.57</v>
      </c>
      <c r="CB41" s="195">
        <v>-23124.68</v>
      </c>
      <c r="CC41" s="195">
        <v>-78237.05</v>
      </c>
      <c r="CD41" s="195">
        <v>-290719.12</v>
      </c>
      <c r="CE41" s="195">
        <v>-53630.34</v>
      </c>
      <c r="CF41" s="195">
        <v>-107427.23</v>
      </c>
      <c r="CG41" s="195">
        <v>-5703.59</v>
      </c>
      <c r="CH41" s="195">
        <v>0</v>
      </c>
      <c r="CI41" s="195">
        <v>-28513.200000000001</v>
      </c>
      <c r="CJ41" s="195">
        <v>-24948.87</v>
      </c>
      <c r="CK41" s="195">
        <v>-317280.90000000002</v>
      </c>
      <c r="CL41" s="195">
        <v>-38073.35</v>
      </c>
      <c r="CM41" s="195">
        <v>-7548.83</v>
      </c>
    </row>
    <row r="42" spans="1:91" ht="24.6">
      <c r="A42" s="125">
        <v>9</v>
      </c>
      <c r="B42" s="243" t="s">
        <v>772</v>
      </c>
      <c r="C42" s="130" t="s">
        <v>1214</v>
      </c>
      <c r="D42" s="195">
        <v>1494495.84</v>
      </c>
      <c r="E42" s="195">
        <v>27522.240000000002</v>
      </c>
      <c r="F42" s="195">
        <v>23347.16</v>
      </c>
      <c r="G42" s="195">
        <v>31425.4</v>
      </c>
      <c r="H42" s="195">
        <v>37233.949999999997</v>
      </c>
      <c r="I42" s="195">
        <v>52587.32</v>
      </c>
      <c r="J42" s="195">
        <v>52321.54</v>
      </c>
      <c r="K42" s="195">
        <v>92928.87</v>
      </c>
      <c r="L42" s="195">
        <v>33141.33</v>
      </c>
      <c r="M42" s="195">
        <v>11742.7</v>
      </c>
      <c r="N42" s="195">
        <v>325128.43</v>
      </c>
      <c r="O42" s="195">
        <v>10787.3</v>
      </c>
      <c r="P42" s="195">
        <v>1539313.43</v>
      </c>
      <c r="Q42" s="195">
        <v>61374.720000000001</v>
      </c>
      <c r="R42" s="195">
        <v>112296.73</v>
      </c>
      <c r="S42" s="195">
        <v>56139.44</v>
      </c>
      <c r="T42" s="195">
        <v>19906.14</v>
      </c>
      <c r="U42" s="195">
        <v>27984.28</v>
      </c>
      <c r="V42" s="195">
        <v>36244.160000000003</v>
      </c>
      <c r="W42" s="195">
        <v>47366.07</v>
      </c>
      <c r="X42" s="195">
        <v>2014492.02</v>
      </c>
      <c r="Y42" s="195">
        <v>58031.6</v>
      </c>
      <c r="Z42" s="195">
        <v>125520.37</v>
      </c>
      <c r="AA42" s="195">
        <v>109737.9</v>
      </c>
      <c r="AB42" s="195">
        <v>28411.54</v>
      </c>
      <c r="AC42" s="195">
        <v>68161.58</v>
      </c>
      <c r="AD42" s="195">
        <v>130268.28</v>
      </c>
      <c r="AE42" s="195">
        <v>166144.28</v>
      </c>
      <c r="AF42" s="195">
        <v>43100.11</v>
      </c>
      <c r="AG42" s="195">
        <v>81385.279999999999</v>
      </c>
      <c r="AH42" s="195">
        <v>57063.32</v>
      </c>
      <c r="AI42" s="195">
        <v>319148.07</v>
      </c>
      <c r="AJ42" s="195">
        <v>26539.42</v>
      </c>
      <c r="AK42" s="195">
        <v>27726.66</v>
      </c>
      <c r="AL42" s="195">
        <v>2279852.98</v>
      </c>
      <c r="AM42" s="195">
        <v>51311.14</v>
      </c>
      <c r="AN42" s="195">
        <v>106196.42</v>
      </c>
      <c r="AO42" s="195">
        <v>49203.47</v>
      </c>
      <c r="AP42" s="195">
        <v>423159.48</v>
      </c>
      <c r="AQ42" s="195">
        <v>40200.480000000003</v>
      </c>
      <c r="AR42" s="195">
        <v>42057.68</v>
      </c>
      <c r="AS42" s="195">
        <v>1293376.3500000001</v>
      </c>
      <c r="AT42" s="195">
        <v>36052.6</v>
      </c>
      <c r="AU42" s="195">
        <v>168989.83</v>
      </c>
      <c r="AV42" s="195">
        <v>428535.37</v>
      </c>
      <c r="AW42" s="195">
        <v>67286.55</v>
      </c>
      <c r="AX42" s="195">
        <v>24112.5</v>
      </c>
      <c r="AY42" s="195">
        <v>99939.61</v>
      </c>
      <c r="AZ42" s="195">
        <v>51417.84</v>
      </c>
      <c r="BA42" s="195">
        <v>98730.08</v>
      </c>
      <c r="BB42" s="195">
        <v>1187820.68</v>
      </c>
      <c r="BC42" s="195">
        <v>68563.73</v>
      </c>
      <c r="BD42" s="195">
        <v>537327.72</v>
      </c>
      <c r="BE42" s="195">
        <v>77782.67</v>
      </c>
      <c r="BF42" s="195">
        <v>125426.91</v>
      </c>
      <c r="BG42" s="195">
        <v>87078.81</v>
      </c>
      <c r="BH42" s="195">
        <v>1995632.45</v>
      </c>
      <c r="BI42" s="195">
        <v>34925.58</v>
      </c>
      <c r="BJ42" s="195">
        <v>15478.81</v>
      </c>
      <c r="BK42" s="195">
        <v>13772.97</v>
      </c>
      <c r="BL42" s="195">
        <v>40296.04</v>
      </c>
      <c r="BM42" s="195">
        <v>2081034.62</v>
      </c>
      <c r="BN42" s="195">
        <v>74264.75</v>
      </c>
      <c r="BO42" s="195">
        <v>32858.67</v>
      </c>
      <c r="BP42" s="195">
        <v>259693.17</v>
      </c>
      <c r="BQ42" s="195">
        <v>21182.85</v>
      </c>
      <c r="BR42" s="195">
        <v>34196.28</v>
      </c>
      <c r="BS42" s="195">
        <v>8188978.4699999997</v>
      </c>
      <c r="BT42" s="195">
        <v>60649.23</v>
      </c>
      <c r="BU42" s="195">
        <v>81904.479999999996</v>
      </c>
      <c r="BV42" s="195">
        <v>1617945.12</v>
      </c>
      <c r="BW42" s="195">
        <v>28775.3</v>
      </c>
      <c r="BX42" s="195">
        <v>62166.57</v>
      </c>
      <c r="BY42" s="195">
        <v>176807.15</v>
      </c>
      <c r="BZ42" s="195">
        <v>21061.97</v>
      </c>
      <c r="CA42" s="195">
        <v>22404.51</v>
      </c>
      <c r="CB42" s="195">
        <v>65537.41</v>
      </c>
      <c r="CC42" s="195">
        <v>0</v>
      </c>
      <c r="CD42" s="195">
        <v>229948.56</v>
      </c>
      <c r="CE42" s="195">
        <v>60028.08</v>
      </c>
      <c r="CF42" s="195">
        <v>79729.66</v>
      </c>
      <c r="CG42" s="195">
        <v>32088.11</v>
      </c>
      <c r="CH42" s="195">
        <v>0</v>
      </c>
      <c r="CI42" s="195">
        <v>48071.01</v>
      </c>
      <c r="CJ42" s="195">
        <v>65795.28</v>
      </c>
      <c r="CK42" s="195">
        <v>518851.34</v>
      </c>
      <c r="CL42" s="195">
        <v>6013.93</v>
      </c>
      <c r="CM42" s="195">
        <v>31080.32</v>
      </c>
    </row>
    <row r="43" spans="1:91" ht="24.6">
      <c r="A43" s="125">
        <v>9</v>
      </c>
      <c r="B43" s="243" t="s">
        <v>773</v>
      </c>
      <c r="C43" s="130" t="s">
        <v>408</v>
      </c>
      <c r="D43" s="195">
        <v>1031809.75</v>
      </c>
      <c r="E43" s="195">
        <v>12425.75</v>
      </c>
      <c r="F43" s="195">
        <v>81894</v>
      </c>
      <c r="G43" s="195">
        <v>15130</v>
      </c>
      <c r="H43" s="195">
        <v>20573.5</v>
      </c>
      <c r="I43" s="195">
        <v>19009</v>
      </c>
      <c r="J43" s="195">
        <v>61736.15</v>
      </c>
      <c r="K43" s="195">
        <v>564838.94999999995</v>
      </c>
      <c r="L43" s="195">
        <v>39507.379999999997</v>
      </c>
      <c r="M43" s="195">
        <v>80726.5</v>
      </c>
      <c r="N43" s="195">
        <v>107666</v>
      </c>
      <c r="O43" s="195">
        <v>956</v>
      </c>
      <c r="P43" s="195">
        <v>791634.75</v>
      </c>
      <c r="Q43" s="195">
        <v>122845.99</v>
      </c>
      <c r="R43" s="195">
        <v>24312.5</v>
      </c>
      <c r="S43" s="195">
        <v>100531</v>
      </c>
      <c r="T43" s="195">
        <v>61377.25</v>
      </c>
      <c r="U43" s="195">
        <v>83794</v>
      </c>
      <c r="V43" s="195">
        <v>66026</v>
      </c>
      <c r="W43" s="195">
        <v>10615</v>
      </c>
      <c r="X43" s="195">
        <v>870171.4</v>
      </c>
      <c r="Y43" s="195">
        <v>15486.5</v>
      </c>
      <c r="Z43" s="195">
        <v>55809.75</v>
      </c>
      <c r="AA43" s="195">
        <v>13986</v>
      </c>
      <c r="AB43" s="195">
        <v>2391.5</v>
      </c>
      <c r="AC43" s="195">
        <v>25049.79</v>
      </c>
      <c r="AD43" s="195">
        <v>60261.25</v>
      </c>
      <c r="AE43" s="195">
        <v>135742.25</v>
      </c>
      <c r="AF43" s="195">
        <v>6967</v>
      </c>
      <c r="AG43" s="195">
        <v>24526.18</v>
      </c>
      <c r="AH43" s="195">
        <v>44160.03</v>
      </c>
      <c r="AI43" s="195">
        <v>66330</v>
      </c>
      <c r="AJ43" s="195">
        <v>23357.09</v>
      </c>
      <c r="AK43" s="195">
        <v>27596.25</v>
      </c>
      <c r="AL43" s="195">
        <v>2271316.25</v>
      </c>
      <c r="AM43" s="195">
        <v>14303</v>
      </c>
      <c r="AN43" s="195">
        <v>116782</v>
      </c>
      <c r="AO43" s="195">
        <v>276915.81</v>
      </c>
      <c r="AP43" s="195">
        <v>148022.41</v>
      </c>
      <c r="AQ43" s="195">
        <v>58780.75</v>
      </c>
      <c r="AR43" s="195">
        <v>45097.5</v>
      </c>
      <c r="AS43" s="195">
        <v>440943</v>
      </c>
      <c r="AT43" s="195">
        <v>135293.32</v>
      </c>
      <c r="AU43" s="195">
        <v>123117.5</v>
      </c>
      <c r="AV43" s="195">
        <v>168178.8</v>
      </c>
      <c r="AW43" s="195">
        <v>25013.5</v>
      </c>
      <c r="AX43" s="195">
        <v>15651</v>
      </c>
      <c r="AY43" s="195">
        <v>52443</v>
      </c>
      <c r="AZ43" s="195">
        <v>11228.25</v>
      </c>
      <c r="BA43" s="195">
        <v>39214</v>
      </c>
      <c r="BB43" s="195">
        <v>1077634.5</v>
      </c>
      <c r="BC43" s="195">
        <v>12211.95</v>
      </c>
      <c r="BD43" s="195">
        <v>863403.75</v>
      </c>
      <c r="BE43" s="195">
        <v>169756</v>
      </c>
      <c r="BF43" s="195">
        <v>12040.5</v>
      </c>
      <c r="BG43" s="195">
        <v>12863.5</v>
      </c>
      <c r="BH43" s="195">
        <v>320435</v>
      </c>
      <c r="BI43" s="195">
        <v>6452</v>
      </c>
      <c r="BJ43" s="195">
        <v>0</v>
      </c>
      <c r="BK43" s="195">
        <v>29641.25</v>
      </c>
      <c r="BL43" s="195">
        <v>55621</v>
      </c>
      <c r="BM43" s="195">
        <v>871456.5</v>
      </c>
      <c r="BN43" s="195">
        <v>51195.5</v>
      </c>
      <c r="BO43" s="195">
        <v>35468.050000000003</v>
      </c>
      <c r="BP43" s="195">
        <v>125928</v>
      </c>
      <c r="BQ43" s="195">
        <v>41358.75</v>
      </c>
      <c r="BR43" s="195">
        <v>30074</v>
      </c>
      <c r="BS43" s="195">
        <v>3180096.78</v>
      </c>
      <c r="BT43" s="195">
        <v>37261.5</v>
      </c>
      <c r="BU43" s="195">
        <v>67934.929999999993</v>
      </c>
      <c r="BV43" s="195">
        <v>1009366.8</v>
      </c>
      <c r="BW43" s="195">
        <v>14980</v>
      </c>
      <c r="BX43" s="195">
        <v>0</v>
      </c>
      <c r="BY43" s="195">
        <v>56525</v>
      </c>
      <c r="BZ43" s="195">
        <v>18047.349999999999</v>
      </c>
      <c r="CA43" s="195">
        <v>16987</v>
      </c>
      <c r="CB43" s="195">
        <v>41714</v>
      </c>
      <c r="CC43" s="195">
        <v>0</v>
      </c>
      <c r="CD43" s="195">
        <v>57395.5</v>
      </c>
      <c r="CE43" s="195">
        <v>11537.8</v>
      </c>
      <c r="CF43" s="195">
        <v>39717.5</v>
      </c>
      <c r="CG43" s="195">
        <v>22839</v>
      </c>
      <c r="CH43" s="195">
        <v>8327</v>
      </c>
      <c r="CI43" s="195">
        <v>18356.25</v>
      </c>
      <c r="CJ43" s="195">
        <v>23327.5</v>
      </c>
      <c r="CK43" s="195">
        <v>112215</v>
      </c>
      <c r="CL43" s="195">
        <v>433</v>
      </c>
      <c r="CM43" s="195">
        <v>35961.5</v>
      </c>
    </row>
    <row r="44" spans="1:91" ht="24.6">
      <c r="A44" s="125">
        <v>9</v>
      </c>
      <c r="B44" s="243" t="s">
        <v>774</v>
      </c>
      <c r="C44" s="130" t="s">
        <v>1215</v>
      </c>
      <c r="D44" s="195">
        <v>539547.25</v>
      </c>
      <c r="E44" s="195">
        <v>0</v>
      </c>
      <c r="F44" s="195">
        <v>5255</v>
      </c>
      <c r="G44" s="195">
        <v>7284</v>
      </c>
      <c r="H44" s="195">
        <v>0</v>
      </c>
      <c r="I44" s="195">
        <v>0</v>
      </c>
      <c r="J44" s="195">
        <v>27895.25</v>
      </c>
      <c r="K44" s="195">
        <v>61287.25</v>
      </c>
      <c r="L44" s="195">
        <v>0</v>
      </c>
      <c r="M44" s="195">
        <v>20426.25</v>
      </c>
      <c r="N44" s="195">
        <v>94034.84</v>
      </c>
      <c r="O44" s="195">
        <v>0</v>
      </c>
      <c r="P44" s="195">
        <v>211962.75</v>
      </c>
      <c r="Q44" s="195">
        <v>67298.75</v>
      </c>
      <c r="R44" s="195">
        <v>14370.25</v>
      </c>
      <c r="S44" s="195">
        <v>9106</v>
      </c>
      <c r="T44" s="195">
        <v>2548.0700000000002</v>
      </c>
      <c r="U44" s="195">
        <v>14090.5</v>
      </c>
      <c r="V44" s="195">
        <v>18471</v>
      </c>
      <c r="W44" s="195">
        <v>0</v>
      </c>
      <c r="X44" s="195">
        <v>794582.13</v>
      </c>
      <c r="Y44" s="195">
        <v>9857.25</v>
      </c>
      <c r="Z44" s="195">
        <v>36121.75</v>
      </c>
      <c r="AA44" s="195">
        <v>1868</v>
      </c>
      <c r="AB44" s="195">
        <v>0</v>
      </c>
      <c r="AC44" s="195">
        <v>25758.5</v>
      </c>
      <c r="AD44" s="195">
        <v>36272.75</v>
      </c>
      <c r="AE44" s="195">
        <v>78106</v>
      </c>
      <c r="AF44" s="195">
        <v>10818.25</v>
      </c>
      <c r="AG44" s="195">
        <v>3527.5</v>
      </c>
      <c r="AH44" s="195">
        <v>2224.7399999999998</v>
      </c>
      <c r="AI44" s="195">
        <v>29923</v>
      </c>
      <c r="AJ44" s="195">
        <v>33039.599999999999</v>
      </c>
      <c r="AK44" s="195">
        <v>9852</v>
      </c>
      <c r="AL44" s="195">
        <v>1783926.49</v>
      </c>
      <c r="AM44" s="195">
        <v>13926</v>
      </c>
      <c r="AN44" s="195">
        <v>120486</v>
      </c>
      <c r="AO44" s="195">
        <v>140819.94</v>
      </c>
      <c r="AP44" s="195">
        <v>83175</v>
      </c>
      <c r="AQ44" s="195">
        <v>16634</v>
      </c>
      <c r="AR44" s="195">
        <v>0</v>
      </c>
      <c r="AS44" s="195">
        <v>245175.98</v>
      </c>
      <c r="AT44" s="195">
        <v>77285.929999999993</v>
      </c>
      <c r="AU44" s="195">
        <v>114982</v>
      </c>
      <c r="AV44" s="195">
        <v>129259.62</v>
      </c>
      <c r="AW44" s="195">
        <v>34651.440000000002</v>
      </c>
      <c r="AX44" s="195">
        <v>9157.5</v>
      </c>
      <c r="AY44" s="195">
        <v>25585</v>
      </c>
      <c r="AZ44" s="195">
        <v>7451.5</v>
      </c>
      <c r="BA44" s="195">
        <v>3036</v>
      </c>
      <c r="BB44" s="195">
        <v>287470.25</v>
      </c>
      <c r="BC44" s="195">
        <v>24344.38</v>
      </c>
      <c r="BD44" s="195">
        <v>670401.76</v>
      </c>
      <c r="BE44" s="195">
        <v>799019.06</v>
      </c>
      <c r="BF44" s="195">
        <v>11733.5</v>
      </c>
      <c r="BG44" s="195">
        <v>12284.5</v>
      </c>
      <c r="BH44" s="195">
        <v>776604.75</v>
      </c>
      <c r="BI44" s="195">
        <v>26506.81</v>
      </c>
      <c r="BJ44" s="195">
        <v>0</v>
      </c>
      <c r="BK44" s="195">
        <v>97487.85</v>
      </c>
      <c r="BL44" s="195">
        <v>11687</v>
      </c>
      <c r="BM44" s="195">
        <v>436815.93</v>
      </c>
      <c r="BN44" s="195">
        <v>3887.5</v>
      </c>
      <c r="BO44" s="195">
        <v>10325</v>
      </c>
      <c r="BP44" s="195">
        <v>150754.5</v>
      </c>
      <c r="BQ44" s="195">
        <v>66938.12</v>
      </c>
      <c r="BR44" s="195">
        <v>15372</v>
      </c>
      <c r="BS44" s="195">
        <v>1423744.41</v>
      </c>
      <c r="BT44" s="195">
        <v>32693.96</v>
      </c>
      <c r="BU44" s="195">
        <v>34833.29</v>
      </c>
      <c r="BV44" s="195">
        <v>123396.95</v>
      </c>
      <c r="BW44" s="195">
        <v>38934.080000000002</v>
      </c>
      <c r="BX44" s="195">
        <v>0</v>
      </c>
      <c r="BY44" s="195">
        <v>45561.9</v>
      </c>
      <c r="BZ44" s="195">
        <v>30837.23</v>
      </c>
      <c r="CA44" s="195">
        <v>0</v>
      </c>
      <c r="CB44" s="195">
        <v>3901</v>
      </c>
      <c r="CC44" s="195">
        <v>0</v>
      </c>
      <c r="CD44" s="195">
        <v>0</v>
      </c>
      <c r="CE44" s="195">
        <v>12083</v>
      </c>
      <c r="CF44" s="195">
        <v>6927.43</v>
      </c>
      <c r="CG44" s="195">
        <v>0</v>
      </c>
      <c r="CH44" s="195">
        <v>0</v>
      </c>
      <c r="CI44" s="195">
        <v>8268</v>
      </c>
      <c r="CJ44" s="195">
        <v>3607</v>
      </c>
      <c r="CK44" s="195">
        <v>33192</v>
      </c>
      <c r="CL44" s="195">
        <v>0</v>
      </c>
      <c r="CM44" s="195">
        <v>0</v>
      </c>
    </row>
    <row r="45" spans="1:91" ht="49.2">
      <c r="A45" s="125">
        <v>9</v>
      </c>
      <c r="B45" s="243" t="s">
        <v>775</v>
      </c>
      <c r="C45" s="130" t="s">
        <v>1216</v>
      </c>
      <c r="D45" s="195">
        <v>0</v>
      </c>
      <c r="E45" s="195">
        <v>0</v>
      </c>
      <c r="F45" s="195">
        <v>-3991.08</v>
      </c>
      <c r="G45" s="195">
        <v>0</v>
      </c>
      <c r="H45" s="195">
        <v>0</v>
      </c>
      <c r="I45" s="195">
        <v>0</v>
      </c>
      <c r="J45" s="195">
        <v>0</v>
      </c>
      <c r="K45" s="195">
        <v>-42371.28</v>
      </c>
      <c r="L45" s="195">
        <v>-202</v>
      </c>
      <c r="M45" s="195">
        <v>0</v>
      </c>
      <c r="N45" s="195">
        <v>-490.42</v>
      </c>
      <c r="O45" s="195">
        <v>0</v>
      </c>
      <c r="P45" s="195">
        <v>-14699.9</v>
      </c>
      <c r="Q45" s="195">
        <v>-15127.1</v>
      </c>
      <c r="R45" s="195">
        <v>-1265.33</v>
      </c>
      <c r="S45" s="195">
        <v>-416121.69</v>
      </c>
      <c r="T45" s="195">
        <v>0</v>
      </c>
      <c r="U45" s="195">
        <v>-363.66</v>
      </c>
      <c r="V45" s="195">
        <v>-278.58</v>
      </c>
      <c r="W45" s="195">
        <v>0</v>
      </c>
      <c r="X45" s="195">
        <v>-139859.65</v>
      </c>
      <c r="Y45" s="195">
        <v>0</v>
      </c>
      <c r="Z45" s="195">
        <v>-15.38</v>
      </c>
      <c r="AA45" s="195">
        <v>0</v>
      </c>
      <c r="AB45" s="195">
        <v>0</v>
      </c>
      <c r="AC45" s="195">
        <v>0</v>
      </c>
      <c r="AD45" s="195">
        <v>0</v>
      </c>
      <c r="AE45" s="195">
        <v>-28299.47</v>
      </c>
      <c r="AF45" s="195">
        <v>-2319.21</v>
      </c>
      <c r="AG45" s="195">
        <v>-96.16</v>
      </c>
      <c r="AH45" s="195">
        <v>0</v>
      </c>
      <c r="AI45" s="195">
        <v>-8320.7099999999991</v>
      </c>
      <c r="AJ45" s="195">
        <v>-7408.2</v>
      </c>
      <c r="AK45" s="195">
        <v>0</v>
      </c>
      <c r="AL45" s="195">
        <v>-236185.98</v>
      </c>
      <c r="AM45" s="195">
        <v>0</v>
      </c>
      <c r="AN45" s="195">
        <v>-18035.490000000002</v>
      </c>
      <c r="AO45" s="195">
        <v>-12369.12</v>
      </c>
      <c r="AP45" s="195">
        <v>-15550.33</v>
      </c>
      <c r="AQ45" s="195">
        <v>-5312.58</v>
      </c>
      <c r="AR45" s="195">
        <v>0</v>
      </c>
      <c r="AS45" s="195">
        <v>-56634.42</v>
      </c>
      <c r="AT45" s="195">
        <v>-19113.099999999999</v>
      </c>
      <c r="AU45" s="195">
        <v>-30502.34</v>
      </c>
      <c r="AV45" s="195">
        <v>-7833.92</v>
      </c>
      <c r="AW45" s="195">
        <v>-3820.96</v>
      </c>
      <c r="AX45" s="195">
        <v>0</v>
      </c>
      <c r="AY45" s="195">
        <v>0</v>
      </c>
      <c r="AZ45" s="195">
        <v>-1970.19</v>
      </c>
      <c r="BA45" s="195">
        <v>-4368.07</v>
      </c>
      <c r="BB45" s="195">
        <v>-54504.17</v>
      </c>
      <c r="BC45" s="195">
        <v>0</v>
      </c>
      <c r="BD45" s="195">
        <v>-162626.75</v>
      </c>
      <c r="BE45" s="195">
        <v>-394863.88</v>
      </c>
      <c r="BF45" s="195">
        <v>-3336.43</v>
      </c>
      <c r="BG45" s="195">
        <v>-162.49</v>
      </c>
      <c r="BH45" s="195">
        <v>-132878.56</v>
      </c>
      <c r="BI45" s="195">
        <v>-4388.8999999999996</v>
      </c>
      <c r="BJ45" s="195">
        <v>0</v>
      </c>
      <c r="BK45" s="195">
        <v>-47126.82</v>
      </c>
      <c r="BL45" s="195">
        <v>-2568.04</v>
      </c>
      <c r="BM45" s="195">
        <v>-91178.84</v>
      </c>
      <c r="BN45" s="195">
        <v>0</v>
      </c>
      <c r="BO45" s="195">
        <v>-1928.47</v>
      </c>
      <c r="BP45" s="195">
        <v>-16619.939999999999</v>
      </c>
      <c r="BQ45" s="195">
        <v>-21654.880000000001</v>
      </c>
      <c r="BR45" s="195">
        <v>0</v>
      </c>
      <c r="BS45" s="197">
        <v>-138736.56</v>
      </c>
      <c r="BT45" s="197">
        <v>-11465.58</v>
      </c>
      <c r="BU45" s="195">
        <v>-2108.69</v>
      </c>
      <c r="BV45" s="197">
        <v>-28903.33</v>
      </c>
      <c r="BW45" s="195">
        <v>-721.84</v>
      </c>
      <c r="BX45" s="197">
        <v>0</v>
      </c>
      <c r="BY45" s="197">
        <v>-2709.95</v>
      </c>
      <c r="BZ45" s="195">
        <v>-7336.69</v>
      </c>
      <c r="CA45" s="197">
        <v>0</v>
      </c>
      <c r="CB45" s="197">
        <v>0</v>
      </c>
      <c r="CC45" s="195">
        <v>0</v>
      </c>
      <c r="CD45" s="197">
        <v>0</v>
      </c>
      <c r="CE45" s="197">
        <v>-9696.5</v>
      </c>
      <c r="CF45" s="197">
        <v>0</v>
      </c>
      <c r="CG45" s="197">
        <v>0</v>
      </c>
      <c r="CH45" s="197">
        <v>-23000.32</v>
      </c>
      <c r="CI45" s="197">
        <v>-359.23</v>
      </c>
      <c r="CJ45" s="197">
        <v>0</v>
      </c>
      <c r="CK45" s="197">
        <v>0</v>
      </c>
      <c r="CL45" s="195">
        <v>-2228.5</v>
      </c>
      <c r="CM45" s="197">
        <v>0</v>
      </c>
    </row>
    <row r="46" spans="1:91" ht="49.2">
      <c r="A46" s="125">
        <v>9</v>
      </c>
      <c r="B46" s="243" t="s">
        <v>776</v>
      </c>
      <c r="C46" s="130" t="s">
        <v>1217</v>
      </c>
      <c r="D46" s="195">
        <v>0</v>
      </c>
      <c r="E46" s="195">
        <v>0</v>
      </c>
      <c r="F46" s="195">
        <v>1525.54</v>
      </c>
      <c r="G46" s="195">
        <v>0</v>
      </c>
      <c r="H46" s="195">
        <v>0</v>
      </c>
      <c r="I46" s="195">
        <v>0</v>
      </c>
      <c r="J46" s="195">
        <v>0</v>
      </c>
      <c r="K46" s="195">
        <v>0</v>
      </c>
      <c r="L46" s="195">
        <v>0</v>
      </c>
      <c r="M46" s="195">
        <v>0</v>
      </c>
      <c r="N46" s="195">
        <v>8985.5300000000007</v>
      </c>
      <c r="O46" s="195">
        <v>0</v>
      </c>
      <c r="P46" s="195">
        <v>55489.77</v>
      </c>
      <c r="Q46" s="195">
        <v>7491.34</v>
      </c>
      <c r="R46" s="195">
        <v>1563.75</v>
      </c>
      <c r="S46" s="195">
        <v>0</v>
      </c>
      <c r="T46" s="195">
        <v>0</v>
      </c>
      <c r="U46" s="195">
        <v>15646.82</v>
      </c>
      <c r="V46" s="195">
        <v>1223.22</v>
      </c>
      <c r="W46" s="195">
        <v>0</v>
      </c>
      <c r="X46" s="195">
        <v>21642.080000000002</v>
      </c>
      <c r="Y46" s="195">
        <v>0</v>
      </c>
      <c r="Z46" s="195">
        <v>0</v>
      </c>
      <c r="AA46" s="195">
        <v>0</v>
      </c>
      <c r="AB46" s="195">
        <v>0</v>
      </c>
      <c r="AC46" s="195">
        <v>0</v>
      </c>
      <c r="AD46" s="195">
        <v>0</v>
      </c>
      <c r="AE46" s="195">
        <v>3763.42</v>
      </c>
      <c r="AF46" s="195">
        <v>964.7</v>
      </c>
      <c r="AG46" s="195">
        <v>0</v>
      </c>
      <c r="AH46" s="195">
        <v>175.3</v>
      </c>
      <c r="AI46" s="195">
        <v>0</v>
      </c>
      <c r="AJ46" s="195">
        <v>5460.43</v>
      </c>
      <c r="AK46" s="195">
        <v>0</v>
      </c>
      <c r="AL46" s="195">
        <v>509851.31</v>
      </c>
      <c r="AM46" s="195">
        <v>0</v>
      </c>
      <c r="AN46" s="195">
        <v>43392.08</v>
      </c>
      <c r="AO46" s="195">
        <v>0</v>
      </c>
      <c r="AP46" s="195">
        <v>12696.66</v>
      </c>
      <c r="AQ46" s="195">
        <v>0</v>
      </c>
      <c r="AR46" s="195">
        <v>0</v>
      </c>
      <c r="AS46" s="195">
        <v>40720.54</v>
      </c>
      <c r="AT46" s="195">
        <v>2279.17</v>
      </c>
      <c r="AU46" s="195">
        <v>4060.26</v>
      </c>
      <c r="AV46" s="195">
        <v>18518.28</v>
      </c>
      <c r="AW46" s="195">
        <v>0</v>
      </c>
      <c r="AX46" s="195">
        <v>0</v>
      </c>
      <c r="AY46" s="195">
        <v>7330.29</v>
      </c>
      <c r="AZ46" s="195">
        <v>0</v>
      </c>
      <c r="BA46" s="195">
        <v>6953.42</v>
      </c>
      <c r="BB46" s="195">
        <v>74270.7</v>
      </c>
      <c r="BC46" s="195">
        <v>0</v>
      </c>
      <c r="BD46" s="195">
        <v>98237.17</v>
      </c>
      <c r="BE46" s="195">
        <v>4558.05</v>
      </c>
      <c r="BF46" s="195">
        <v>0</v>
      </c>
      <c r="BG46" s="195">
        <v>6875.52</v>
      </c>
      <c r="BH46" s="195">
        <v>119608.28</v>
      </c>
      <c r="BI46" s="195">
        <v>0</v>
      </c>
      <c r="BJ46" s="195">
        <v>0</v>
      </c>
      <c r="BK46" s="195">
        <v>267.45999999999998</v>
      </c>
      <c r="BL46" s="195">
        <v>100</v>
      </c>
      <c r="BM46" s="195">
        <v>178428.79</v>
      </c>
      <c r="BN46" s="195">
        <v>664.87</v>
      </c>
      <c r="BO46" s="195">
        <v>2992.81</v>
      </c>
      <c r="BP46" s="195">
        <v>26682.93</v>
      </c>
      <c r="BQ46" s="195">
        <v>188.31</v>
      </c>
      <c r="BR46" s="195">
        <v>2158.77</v>
      </c>
      <c r="BS46" s="195">
        <v>357803.29</v>
      </c>
      <c r="BT46" s="195">
        <v>0</v>
      </c>
      <c r="BU46" s="195">
        <v>0</v>
      </c>
      <c r="BV46" s="195">
        <v>33268.79</v>
      </c>
      <c r="BW46" s="195">
        <v>1225.01</v>
      </c>
      <c r="BX46" s="195">
        <v>0</v>
      </c>
      <c r="BY46" s="195">
        <v>22349.29</v>
      </c>
      <c r="BZ46" s="195">
        <v>1322.23</v>
      </c>
      <c r="CA46" s="195">
        <v>0</v>
      </c>
      <c r="CB46" s="195">
        <v>0</v>
      </c>
      <c r="CC46" s="195">
        <v>0</v>
      </c>
      <c r="CD46" s="195">
        <v>0</v>
      </c>
      <c r="CE46" s="195">
        <v>178</v>
      </c>
      <c r="CF46" s="195">
        <v>0</v>
      </c>
      <c r="CG46" s="195">
        <v>0</v>
      </c>
      <c r="CH46" s="195">
        <v>9892.4500000000007</v>
      </c>
      <c r="CI46" s="195">
        <v>813.01</v>
      </c>
      <c r="CJ46" s="195">
        <v>0</v>
      </c>
      <c r="CK46" s="195">
        <v>0</v>
      </c>
      <c r="CL46" s="195">
        <v>1945.69</v>
      </c>
      <c r="CM46" s="195">
        <v>0</v>
      </c>
    </row>
    <row r="47" spans="1:91" ht="24.6">
      <c r="A47" s="125">
        <v>1</v>
      </c>
      <c r="B47" s="243" t="s">
        <v>777</v>
      </c>
      <c r="C47" s="134" t="s">
        <v>1218</v>
      </c>
      <c r="D47" s="195">
        <v>142732493</v>
      </c>
      <c r="E47" s="195">
        <v>30860845.879999999</v>
      </c>
      <c r="F47" s="195">
        <v>31653554</v>
      </c>
      <c r="G47" s="195">
        <v>30241901</v>
      </c>
      <c r="H47" s="195">
        <v>24781920.120000001</v>
      </c>
      <c r="I47" s="195">
        <v>35818094.920000002</v>
      </c>
      <c r="J47" s="195">
        <v>50192821.299999997</v>
      </c>
      <c r="K47" s="195">
        <v>78760899.939999998</v>
      </c>
      <c r="L47" s="195">
        <v>37855913.530000001</v>
      </c>
      <c r="M47" s="195">
        <v>42642754.770000003</v>
      </c>
      <c r="N47" s="195">
        <v>79804234.200000003</v>
      </c>
      <c r="O47" s="195">
        <v>15868575.01</v>
      </c>
      <c r="P47" s="195">
        <v>88349715.849999994</v>
      </c>
      <c r="Q47" s="195">
        <v>49065131.189999998</v>
      </c>
      <c r="R47" s="195">
        <v>42991929.210000001</v>
      </c>
      <c r="S47" s="195">
        <v>78737675.120000005</v>
      </c>
      <c r="T47" s="195">
        <v>33651309.380000003</v>
      </c>
      <c r="U47" s="195">
        <v>48929791.07</v>
      </c>
      <c r="V47" s="195">
        <v>35204806.689999998</v>
      </c>
      <c r="W47" s="195">
        <v>19209813.379999999</v>
      </c>
      <c r="X47" s="195">
        <v>122629380.45</v>
      </c>
      <c r="Y47" s="195">
        <v>28232520.059999999</v>
      </c>
      <c r="Z47" s="195">
        <v>59789902.640000001</v>
      </c>
      <c r="AA47" s="195">
        <v>36713318.5</v>
      </c>
      <c r="AB47" s="195">
        <v>13924563</v>
      </c>
      <c r="AC47" s="195">
        <v>26795955</v>
      </c>
      <c r="AD47" s="195">
        <v>31394331.280000001</v>
      </c>
      <c r="AE47" s="195">
        <v>104851387.95</v>
      </c>
      <c r="AF47" s="195">
        <v>25958606.629999999</v>
      </c>
      <c r="AG47" s="195">
        <v>27395962.57</v>
      </c>
      <c r="AH47" s="195">
        <v>32195078.780000001</v>
      </c>
      <c r="AI47" s="195">
        <v>51652218.149999999</v>
      </c>
      <c r="AJ47" s="195">
        <v>35307370</v>
      </c>
      <c r="AK47" s="195">
        <v>21140301</v>
      </c>
      <c r="AL47" s="195">
        <v>230497874.18000001</v>
      </c>
      <c r="AM47" s="195">
        <v>36310089</v>
      </c>
      <c r="AN47" s="195">
        <v>24288560.350000001</v>
      </c>
      <c r="AO47" s="195">
        <v>66621836.890000001</v>
      </c>
      <c r="AP47" s="195">
        <v>42729114.5</v>
      </c>
      <c r="AQ47" s="195">
        <v>33083371.670000002</v>
      </c>
      <c r="AR47" s="195">
        <v>10028095</v>
      </c>
      <c r="AS47" s="195">
        <v>179620876.13</v>
      </c>
      <c r="AT47" s="195">
        <v>44517772.909999996</v>
      </c>
      <c r="AU47" s="195">
        <v>74677496.239999995</v>
      </c>
      <c r="AV47" s="195">
        <v>63707028.93</v>
      </c>
      <c r="AW47" s="195">
        <v>32886409</v>
      </c>
      <c r="AX47" s="195">
        <v>17661603.719999999</v>
      </c>
      <c r="AY47" s="195">
        <v>23201136.609999999</v>
      </c>
      <c r="AZ47" s="195">
        <v>35361057.189999998</v>
      </c>
      <c r="BA47" s="195">
        <v>36456127.100000001</v>
      </c>
      <c r="BB47" s="195">
        <v>145673648.83000001</v>
      </c>
      <c r="BC47" s="195">
        <v>24240319.850000001</v>
      </c>
      <c r="BD47" s="195">
        <v>183527790.55000001</v>
      </c>
      <c r="BE47" s="195">
        <v>86225867.900000006</v>
      </c>
      <c r="BF47" s="195">
        <v>23635455</v>
      </c>
      <c r="BG47" s="195">
        <v>20212268.239999998</v>
      </c>
      <c r="BH47" s="195">
        <v>85326449.290000007</v>
      </c>
      <c r="BI47" s="195">
        <v>19514212.52</v>
      </c>
      <c r="BJ47" s="195">
        <v>10594929.810000001</v>
      </c>
      <c r="BK47" s="195">
        <v>31989724.920000002</v>
      </c>
      <c r="BL47" s="195">
        <v>33562559.5</v>
      </c>
      <c r="BM47" s="195">
        <v>138940087.97</v>
      </c>
      <c r="BN47" s="195">
        <v>73353827.650000006</v>
      </c>
      <c r="BO47" s="195">
        <v>42628203.32</v>
      </c>
      <c r="BP47" s="195">
        <v>73046183.5</v>
      </c>
      <c r="BQ47" s="195">
        <v>55903207.240000002</v>
      </c>
      <c r="BR47" s="195">
        <v>34330407.68</v>
      </c>
      <c r="BS47" s="197">
        <v>397032132.64999998</v>
      </c>
      <c r="BT47" s="195">
        <v>56074109.359999999</v>
      </c>
      <c r="BU47" s="195">
        <v>42461575.93</v>
      </c>
      <c r="BV47" s="195">
        <v>111289508.54000001</v>
      </c>
      <c r="BW47" s="195">
        <v>3815803</v>
      </c>
      <c r="BX47" s="195">
        <v>35641897.600000001</v>
      </c>
      <c r="BY47" s="195">
        <v>89141823.5</v>
      </c>
      <c r="BZ47" s="195">
        <v>25200533.370000001</v>
      </c>
      <c r="CA47" s="195">
        <v>34740352.530000001</v>
      </c>
      <c r="CB47" s="195">
        <v>34886171.539999999</v>
      </c>
      <c r="CC47" s="195">
        <v>39530824</v>
      </c>
      <c r="CD47" s="195">
        <v>79835225.909999996</v>
      </c>
      <c r="CE47" s="195">
        <v>43233210</v>
      </c>
      <c r="CF47" s="195">
        <v>76796820.599999994</v>
      </c>
      <c r="CG47" s="195">
        <v>31197572.850000001</v>
      </c>
      <c r="CH47" s="195">
        <v>21780805.829999998</v>
      </c>
      <c r="CI47" s="195">
        <v>25151798.050000001</v>
      </c>
      <c r="CJ47" s="195">
        <v>24706174.09</v>
      </c>
      <c r="CK47" s="195">
        <v>107061958.17</v>
      </c>
      <c r="CL47" s="195">
        <v>25876872.02</v>
      </c>
      <c r="CM47" s="195">
        <v>20654197.91</v>
      </c>
    </row>
    <row r="48" spans="1:91" ht="24.6">
      <c r="A48" s="125">
        <v>1</v>
      </c>
      <c r="B48" s="243" t="s">
        <v>778</v>
      </c>
      <c r="C48" s="134" t="s">
        <v>1219</v>
      </c>
      <c r="D48" s="195">
        <v>463783474.38999999</v>
      </c>
      <c r="E48" s="195">
        <v>9466940.2400000002</v>
      </c>
      <c r="F48" s="195">
        <v>10960922</v>
      </c>
      <c r="G48" s="195">
        <v>14096907.119999999</v>
      </c>
      <c r="H48" s="195">
        <v>8446092.8399999999</v>
      </c>
      <c r="I48" s="195">
        <v>15112367.890000001</v>
      </c>
      <c r="J48" s="195">
        <v>25530661</v>
      </c>
      <c r="K48" s="195">
        <v>40828807.939999998</v>
      </c>
      <c r="L48" s="195">
        <v>15784181.25</v>
      </c>
      <c r="M48" s="195">
        <v>24419368.629999999</v>
      </c>
      <c r="N48" s="195">
        <v>95882724.299999997</v>
      </c>
      <c r="O48" s="195">
        <v>7417692</v>
      </c>
      <c r="P48" s="195">
        <v>239726104.46000001</v>
      </c>
      <c r="Q48" s="195">
        <v>21303065.539999999</v>
      </c>
      <c r="R48" s="195">
        <v>42035798.409999996</v>
      </c>
      <c r="S48" s="195">
        <v>73229501.180000007</v>
      </c>
      <c r="T48" s="195">
        <v>23632201.309999999</v>
      </c>
      <c r="U48" s="195">
        <v>30410887.510000002</v>
      </c>
      <c r="V48" s="195">
        <v>17615288.539999999</v>
      </c>
      <c r="W48" s="195">
        <v>6324158.29</v>
      </c>
      <c r="X48" s="195">
        <v>545789465.39999998</v>
      </c>
      <c r="Y48" s="195">
        <v>19795872.370000001</v>
      </c>
      <c r="Z48" s="195">
        <v>27555813.75</v>
      </c>
      <c r="AA48" s="195">
        <v>26131052.23</v>
      </c>
      <c r="AB48" s="195">
        <v>5515220.75</v>
      </c>
      <c r="AC48" s="195">
        <v>11733494.59</v>
      </c>
      <c r="AD48" s="195">
        <v>11466520.5</v>
      </c>
      <c r="AE48" s="195">
        <v>97483824.609999999</v>
      </c>
      <c r="AF48" s="195">
        <v>19194996.050000001</v>
      </c>
      <c r="AG48" s="195">
        <v>18514081.920000002</v>
      </c>
      <c r="AH48" s="195">
        <v>19783261.039999999</v>
      </c>
      <c r="AI48" s="195">
        <v>29680159.16</v>
      </c>
      <c r="AJ48" s="195">
        <v>18809488.920000002</v>
      </c>
      <c r="AK48" s="195">
        <v>10174426.550000001</v>
      </c>
      <c r="AL48" s="195">
        <v>1153065071.6300001</v>
      </c>
      <c r="AM48" s="195">
        <v>22664492.030000001</v>
      </c>
      <c r="AN48" s="195">
        <v>12014872.050000001</v>
      </c>
      <c r="AO48" s="195">
        <v>48743247.149999999</v>
      </c>
      <c r="AP48" s="195">
        <v>61559070.960000001</v>
      </c>
      <c r="AQ48" s="195">
        <v>18134844.699999999</v>
      </c>
      <c r="AR48" s="195">
        <v>6346045.9000000004</v>
      </c>
      <c r="AS48" s="195">
        <v>223082849.61000001</v>
      </c>
      <c r="AT48" s="195">
        <v>23018895.859999999</v>
      </c>
      <c r="AU48" s="195">
        <v>50305884.689999998</v>
      </c>
      <c r="AV48" s="195">
        <v>42239298.210000001</v>
      </c>
      <c r="AW48" s="195">
        <v>17867251</v>
      </c>
      <c r="AX48" s="195">
        <v>11971665.32</v>
      </c>
      <c r="AY48" s="195">
        <v>19127343.489999998</v>
      </c>
      <c r="AZ48" s="195">
        <v>16909368.73</v>
      </c>
      <c r="BA48" s="195">
        <v>13072782.550000001</v>
      </c>
      <c r="BB48" s="195">
        <v>205703891.06999999</v>
      </c>
      <c r="BC48" s="195">
        <v>17266103.850000001</v>
      </c>
      <c r="BD48" s="195">
        <v>427143152.04000002</v>
      </c>
      <c r="BE48" s="195">
        <v>88792095.700000003</v>
      </c>
      <c r="BF48" s="195">
        <v>15025605.34</v>
      </c>
      <c r="BG48" s="195">
        <v>15783712.050000001</v>
      </c>
      <c r="BH48" s="195">
        <v>248887043.08000001</v>
      </c>
      <c r="BI48" s="195">
        <v>13821196.25</v>
      </c>
      <c r="BJ48" s="195">
        <v>6891628.3300000001</v>
      </c>
      <c r="BK48" s="195">
        <v>19700248.300000001</v>
      </c>
      <c r="BL48" s="195">
        <v>18552481.390000001</v>
      </c>
      <c r="BM48" s="195">
        <v>328474377.25999999</v>
      </c>
      <c r="BN48" s="195">
        <v>32889446.149999999</v>
      </c>
      <c r="BO48" s="195">
        <v>19453991.780000001</v>
      </c>
      <c r="BP48" s="195">
        <v>54318901.719999999</v>
      </c>
      <c r="BQ48" s="195">
        <v>28337898.02</v>
      </c>
      <c r="BR48" s="195">
        <v>13416179.65</v>
      </c>
      <c r="BS48" s="195">
        <v>2043016886.4100001</v>
      </c>
      <c r="BT48" s="195">
        <v>30969042.719999999</v>
      </c>
      <c r="BU48" s="195">
        <v>26353119.66</v>
      </c>
      <c r="BV48" s="195">
        <v>232023533.63</v>
      </c>
      <c r="BW48" s="195">
        <v>136937</v>
      </c>
      <c r="BX48" s="195">
        <v>19783849.649999999</v>
      </c>
      <c r="BY48" s="195">
        <v>105941474.70999999</v>
      </c>
      <c r="BZ48" s="195">
        <v>12913064.289999999</v>
      </c>
      <c r="CA48" s="195">
        <v>9313325.0999999996</v>
      </c>
      <c r="CB48" s="195">
        <v>15969053.5</v>
      </c>
      <c r="CC48" s="195">
        <v>37508110.130000003</v>
      </c>
      <c r="CD48" s="195">
        <v>99081397.640000001</v>
      </c>
      <c r="CE48" s="195">
        <v>29221115.789999999</v>
      </c>
      <c r="CF48" s="195">
        <v>67701455.390000001</v>
      </c>
      <c r="CG48" s="195">
        <v>9272374.6899999995</v>
      </c>
      <c r="CH48" s="195">
        <v>9918746.7200000007</v>
      </c>
      <c r="CI48" s="195">
        <v>15782914.58</v>
      </c>
      <c r="CJ48" s="195">
        <v>10157647.01</v>
      </c>
      <c r="CK48" s="195">
        <v>120111022.15000001</v>
      </c>
      <c r="CL48" s="195">
        <v>13755056.66</v>
      </c>
      <c r="CM48" s="195">
        <v>10030578.060000001</v>
      </c>
    </row>
    <row r="49" spans="1:91" ht="24.6">
      <c r="A49" s="125">
        <v>2</v>
      </c>
      <c r="B49" s="243" t="s">
        <v>779</v>
      </c>
      <c r="C49" s="135" t="s">
        <v>409</v>
      </c>
      <c r="D49" s="195">
        <v>6930638</v>
      </c>
      <c r="E49" s="195">
        <v>110208.14</v>
      </c>
      <c r="F49" s="195">
        <v>0</v>
      </c>
      <c r="G49" s="195">
        <v>0</v>
      </c>
      <c r="H49" s="195">
        <v>973635.86</v>
      </c>
      <c r="I49" s="195">
        <v>260880.5</v>
      </c>
      <c r="J49" s="195">
        <v>9105</v>
      </c>
      <c r="K49" s="195">
        <v>0</v>
      </c>
      <c r="L49" s="195">
        <v>4227.34</v>
      </c>
      <c r="M49" s="195">
        <v>0</v>
      </c>
      <c r="N49" s="195">
        <v>27146.41</v>
      </c>
      <c r="O49" s="195">
        <v>120743.21</v>
      </c>
      <c r="P49" s="195">
        <v>15598312.67</v>
      </c>
      <c r="Q49" s="195">
        <v>227628.06</v>
      </c>
      <c r="R49" s="195">
        <v>953224.1</v>
      </c>
      <c r="S49" s="195">
        <v>1920</v>
      </c>
      <c r="T49" s="195">
        <v>1767790.24</v>
      </c>
      <c r="U49" s="195">
        <v>189042.95</v>
      </c>
      <c r="V49" s="195">
        <v>75675</v>
      </c>
      <c r="W49" s="195">
        <v>64864.56</v>
      </c>
      <c r="X49" s="195">
        <v>32687481.09</v>
      </c>
      <c r="Y49" s="195">
        <v>128699.72</v>
      </c>
      <c r="Z49" s="195">
        <v>77815.97</v>
      </c>
      <c r="AA49" s="195">
        <v>105266.5</v>
      </c>
      <c r="AB49" s="195">
        <v>56329</v>
      </c>
      <c r="AC49" s="195">
        <v>961517</v>
      </c>
      <c r="AD49" s="195">
        <v>141297.5</v>
      </c>
      <c r="AE49" s="195">
        <v>0</v>
      </c>
      <c r="AF49" s="195">
        <v>209222.83</v>
      </c>
      <c r="AG49" s="195">
        <v>410703.53</v>
      </c>
      <c r="AH49" s="195">
        <v>253712.17</v>
      </c>
      <c r="AI49" s="195">
        <v>1228867</v>
      </c>
      <c r="AJ49" s="195">
        <v>1141922.3700000001</v>
      </c>
      <c r="AK49" s="195">
        <v>523988</v>
      </c>
      <c r="AL49" s="195">
        <v>46816846.789999999</v>
      </c>
      <c r="AM49" s="195">
        <v>189455</v>
      </c>
      <c r="AN49" s="195">
        <v>938956.75</v>
      </c>
      <c r="AO49" s="195">
        <v>3864</v>
      </c>
      <c r="AP49" s="195">
        <v>1031134</v>
      </c>
      <c r="AQ49" s="195">
        <v>252245</v>
      </c>
      <c r="AR49" s="195">
        <v>70706</v>
      </c>
      <c r="AS49" s="195">
        <v>3214313</v>
      </c>
      <c r="AT49" s="195">
        <v>72586.02</v>
      </c>
      <c r="AU49" s="195">
        <v>1201453</v>
      </c>
      <c r="AV49" s="195">
        <v>0</v>
      </c>
      <c r="AW49" s="195">
        <v>428124</v>
      </c>
      <c r="AX49" s="195">
        <v>61688.5</v>
      </c>
      <c r="AY49" s="195">
        <v>617809.75</v>
      </c>
      <c r="AZ49" s="195">
        <v>172189</v>
      </c>
      <c r="BA49" s="195">
        <v>0</v>
      </c>
      <c r="BB49" s="195">
        <v>1281041.01</v>
      </c>
      <c r="BC49" s="195">
        <v>899821.88</v>
      </c>
      <c r="BD49" s="195">
        <v>5835147.1699999999</v>
      </c>
      <c r="BE49" s="195">
        <v>2301017.85</v>
      </c>
      <c r="BF49" s="195">
        <v>7662.5</v>
      </c>
      <c r="BG49" s="195">
        <v>0</v>
      </c>
      <c r="BH49" s="195">
        <v>381495.45</v>
      </c>
      <c r="BI49" s="195">
        <v>26717.5</v>
      </c>
      <c r="BJ49" s="195">
        <v>0</v>
      </c>
      <c r="BK49" s="195">
        <v>759</v>
      </c>
      <c r="BL49" s="195">
        <v>14243</v>
      </c>
      <c r="BM49" s="195">
        <v>30619117.350000001</v>
      </c>
      <c r="BN49" s="195">
        <v>0</v>
      </c>
      <c r="BO49" s="195">
        <v>7326.75</v>
      </c>
      <c r="BP49" s="195">
        <v>29572.5</v>
      </c>
      <c r="BQ49" s="195">
        <v>47881.25</v>
      </c>
      <c r="BR49" s="195">
        <v>2958</v>
      </c>
      <c r="BS49" s="195">
        <v>163416117.81</v>
      </c>
      <c r="BT49" s="195">
        <v>0</v>
      </c>
      <c r="BU49" s="195">
        <v>330999.95</v>
      </c>
      <c r="BV49" s="195">
        <v>2509547</v>
      </c>
      <c r="BW49" s="195">
        <v>885172.53</v>
      </c>
      <c r="BX49" s="195">
        <v>117558.5</v>
      </c>
      <c r="BY49" s="195">
        <v>3236612.22</v>
      </c>
      <c r="BZ49" s="195">
        <v>62417.06</v>
      </c>
      <c r="CA49" s="195">
        <v>0</v>
      </c>
      <c r="CB49" s="195">
        <v>0</v>
      </c>
      <c r="CC49" s="195">
        <v>245382</v>
      </c>
      <c r="CD49" s="195">
        <v>544432.5</v>
      </c>
      <c r="CE49" s="195">
        <v>78282</v>
      </c>
      <c r="CF49" s="195">
        <v>87447</v>
      </c>
      <c r="CG49" s="195">
        <v>51812.18</v>
      </c>
      <c r="CH49" s="195">
        <v>316551.55</v>
      </c>
      <c r="CI49" s="195">
        <v>23523.5</v>
      </c>
      <c r="CJ49" s="195">
        <v>86385</v>
      </c>
      <c r="CK49" s="195">
        <v>0</v>
      </c>
      <c r="CL49" s="195">
        <v>52117.5</v>
      </c>
      <c r="CM49" s="195">
        <v>0</v>
      </c>
    </row>
    <row r="50" spans="1:91" ht="24.6">
      <c r="A50" s="125">
        <v>2</v>
      </c>
      <c r="B50" s="243" t="s">
        <v>780</v>
      </c>
      <c r="C50" s="135" t="s">
        <v>1220</v>
      </c>
      <c r="D50" s="195">
        <v>165760</v>
      </c>
      <c r="E50" s="195">
        <v>0</v>
      </c>
      <c r="F50" s="195">
        <v>0</v>
      </c>
      <c r="G50" s="195">
        <v>0</v>
      </c>
      <c r="H50" s="195">
        <v>102718.35</v>
      </c>
      <c r="I50" s="195">
        <v>0</v>
      </c>
      <c r="J50" s="195">
        <v>0</v>
      </c>
      <c r="K50" s="195">
        <v>2431</v>
      </c>
      <c r="L50" s="195">
        <v>0</v>
      </c>
      <c r="M50" s="195">
        <v>0</v>
      </c>
      <c r="N50" s="195">
        <v>2219</v>
      </c>
      <c r="O50" s="195">
        <v>35300.5</v>
      </c>
      <c r="P50" s="195">
        <v>0</v>
      </c>
      <c r="Q50" s="195">
        <v>0</v>
      </c>
      <c r="R50" s="195">
        <v>266372.52</v>
      </c>
      <c r="S50" s="195">
        <v>939465</v>
      </c>
      <c r="T50" s="195">
        <v>0</v>
      </c>
      <c r="U50" s="195">
        <v>42530.5</v>
      </c>
      <c r="V50" s="195">
        <v>7376</v>
      </c>
      <c r="W50" s="195">
        <v>8636.0400000000009</v>
      </c>
      <c r="X50" s="195">
        <v>50589.64</v>
      </c>
      <c r="Y50" s="195">
        <v>0</v>
      </c>
      <c r="Z50" s="195">
        <v>0</v>
      </c>
      <c r="AA50" s="195">
        <v>52447</v>
      </c>
      <c r="AB50" s="195">
        <v>0</v>
      </c>
      <c r="AC50" s="195">
        <v>1510</v>
      </c>
      <c r="AD50" s="195">
        <v>0</v>
      </c>
      <c r="AE50" s="195">
        <v>0</v>
      </c>
      <c r="AF50" s="195">
        <v>0</v>
      </c>
      <c r="AG50" s="195">
        <v>187965.7</v>
      </c>
      <c r="AH50" s="195">
        <v>0</v>
      </c>
      <c r="AI50" s="195">
        <v>50309</v>
      </c>
      <c r="AJ50" s="195">
        <v>0</v>
      </c>
      <c r="AK50" s="195">
        <v>0</v>
      </c>
      <c r="AL50" s="195">
        <v>294975.42</v>
      </c>
      <c r="AM50" s="195">
        <v>0</v>
      </c>
      <c r="AN50" s="195">
        <v>0</v>
      </c>
      <c r="AO50" s="195">
        <v>0</v>
      </c>
      <c r="AP50" s="195">
        <v>0</v>
      </c>
      <c r="AQ50" s="195">
        <v>0</v>
      </c>
      <c r="AR50" s="195">
        <v>0</v>
      </c>
      <c r="AS50" s="195">
        <v>2089848.42</v>
      </c>
      <c r="AT50" s="195">
        <v>0</v>
      </c>
      <c r="AU50" s="195">
        <v>0</v>
      </c>
      <c r="AV50" s="195">
        <v>0</v>
      </c>
      <c r="AW50" s="195">
        <v>0</v>
      </c>
      <c r="AX50" s="195">
        <v>0</v>
      </c>
      <c r="AY50" s="195">
        <v>0</v>
      </c>
      <c r="AZ50" s="195">
        <v>0</v>
      </c>
      <c r="BA50" s="195">
        <v>0</v>
      </c>
      <c r="BB50" s="195">
        <v>0</v>
      </c>
      <c r="BC50" s="195">
        <v>0</v>
      </c>
      <c r="BD50" s="195">
        <v>0</v>
      </c>
      <c r="BE50" s="195">
        <v>0</v>
      </c>
      <c r="BF50" s="195">
        <v>0</v>
      </c>
      <c r="BG50" s="195">
        <v>0</v>
      </c>
      <c r="BH50" s="195">
        <v>0</v>
      </c>
      <c r="BI50" s="195">
        <v>0</v>
      </c>
      <c r="BJ50" s="195">
        <v>0</v>
      </c>
      <c r="BK50" s="195">
        <v>0</v>
      </c>
      <c r="BL50" s="195">
        <v>0</v>
      </c>
      <c r="BM50" s="195">
        <v>708077.7</v>
      </c>
      <c r="BN50" s="195">
        <v>0</v>
      </c>
      <c r="BO50" s="195">
        <v>30420</v>
      </c>
      <c r="BP50" s="195">
        <v>0</v>
      </c>
      <c r="BQ50" s="195">
        <v>180473.5</v>
      </c>
      <c r="BR50" s="195">
        <v>23025.1</v>
      </c>
      <c r="BS50" s="195">
        <v>19388152.609999999</v>
      </c>
      <c r="BT50" s="195">
        <v>0</v>
      </c>
      <c r="BU50" s="195">
        <v>0</v>
      </c>
      <c r="BV50" s="195">
        <v>0</v>
      </c>
      <c r="BW50" s="195">
        <v>37707.839999999997</v>
      </c>
      <c r="BX50" s="195">
        <v>0</v>
      </c>
      <c r="BY50" s="195">
        <v>0</v>
      </c>
      <c r="BZ50" s="195">
        <v>6717</v>
      </c>
      <c r="CA50" s="195">
        <v>0</v>
      </c>
      <c r="CB50" s="195">
        <v>0</v>
      </c>
      <c r="CC50" s="195">
        <v>0</v>
      </c>
      <c r="CD50" s="195">
        <v>0</v>
      </c>
      <c r="CE50" s="195">
        <v>0</v>
      </c>
      <c r="CF50" s="195">
        <v>0</v>
      </c>
      <c r="CG50" s="195">
        <v>103973</v>
      </c>
      <c r="CH50" s="195">
        <v>75573.899999999994</v>
      </c>
      <c r="CI50" s="195">
        <v>47663.5</v>
      </c>
      <c r="CJ50" s="195">
        <v>0</v>
      </c>
      <c r="CK50" s="195">
        <v>0</v>
      </c>
      <c r="CL50" s="195">
        <v>25132.5</v>
      </c>
      <c r="CM50" s="195">
        <v>0</v>
      </c>
    </row>
    <row r="51" spans="1:91" ht="24.6">
      <c r="A51" s="125">
        <v>2</v>
      </c>
      <c r="B51" s="243" t="s">
        <v>781</v>
      </c>
      <c r="C51" s="135" t="s">
        <v>1221</v>
      </c>
      <c r="D51" s="195">
        <v>180103</v>
      </c>
      <c r="E51" s="195">
        <v>0</v>
      </c>
      <c r="F51" s="195">
        <v>5353</v>
      </c>
      <c r="G51" s="195">
        <v>5122</v>
      </c>
      <c r="H51" s="195">
        <v>4594</v>
      </c>
      <c r="I51" s="195">
        <v>0</v>
      </c>
      <c r="J51" s="195">
        <v>0</v>
      </c>
      <c r="K51" s="195">
        <v>5765</v>
      </c>
      <c r="L51" s="195">
        <v>4101.6499999999996</v>
      </c>
      <c r="M51" s="195">
        <v>0</v>
      </c>
      <c r="N51" s="195">
        <v>0</v>
      </c>
      <c r="O51" s="195">
        <v>0</v>
      </c>
      <c r="P51" s="195">
        <v>0</v>
      </c>
      <c r="Q51" s="195">
        <v>0</v>
      </c>
      <c r="R51" s="195">
        <v>0</v>
      </c>
      <c r="S51" s="195">
        <v>0</v>
      </c>
      <c r="T51" s="195">
        <v>0</v>
      </c>
      <c r="U51" s="195">
        <v>0</v>
      </c>
      <c r="V51" s="195">
        <v>0</v>
      </c>
      <c r="W51" s="195">
        <v>0</v>
      </c>
      <c r="X51" s="195">
        <v>0</v>
      </c>
      <c r="Y51" s="195">
        <v>0</v>
      </c>
      <c r="Z51" s="195">
        <v>0</v>
      </c>
      <c r="AA51" s="195">
        <v>0</v>
      </c>
      <c r="AB51" s="195">
        <v>0</v>
      </c>
      <c r="AC51" s="195">
        <v>0</v>
      </c>
      <c r="AD51" s="195">
        <v>0</v>
      </c>
      <c r="AE51" s="195">
        <v>0</v>
      </c>
      <c r="AF51" s="195">
        <v>0</v>
      </c>
      <c r="AG51" s="195">
        <v>0</v>
      </c>
      <c r="AH51" s="195">
        <v>0</v>
      </c>
      <c r="AI51" s="195">
        <v>0</v>
      </c>
      <c r="AJ51" s="195">
        <v>0</v>
      </c>
      <c r="AK51" s="195">
        <v>0</v>
      </c>
      <c r="AL51" s="195">
        <v>1755770.72</v>
      </c>
      <c r="AM51" s="195">
        <v>0</v>
      </c>
      <c r="AN51" s="195">
        <v>4153</v>
      </c>
      <c r="AO51" s="195">
        <v>0</v>
      </c>
      <c r="AP51" s="195">
        <v>16772</v>
      </c>
      <c r="AQ51" s="195">
        <v>3992</v>
      </c>
      <c r="AR51" s="195">
        <v>1542</v>
      </c>
      <c r="AS51" s="195">
        <v>14720</v>
      </c>
      <c r="AT51" s="195">
        <v>0</v>
      </c>
      <c r="AU51" s="195">
        <v>8449</v>
      </c>
      <c r="AV51" s="195">
        <v>7100.22</v>
      </c>
      <c r="AW51" s="195">
        <v>0</v>
      </c>
      <c r="AX51" s="195">
        <v>5210</v>
      </c>
      <c r="AY51" s="195">
        <v>0</v>
      </c>
      <c r="AZ51" s="195">
        <v>4215</v>
      </c>
      <c r="BA51" s="195">
        <v>1791</v>
      </c>
      <c r="BB51" s="195">
        <v>29612</v>
      </c>
      <c r="BC51" s="195">
        <v>26740.23</v>
      </c>
      <c r="BD51" s="195">
        <v>288883.46999999997</v>
      </c>
      <c r="BE51" s="195">
        <v>59595.8</v>
      </c>
      <c r="BF51" s="195">
        <v>0</v>
      </c>
      <c r="BG51" s="195">
        <v>0</v>
      </c>
      <c r="BH51" s="195">
        <v>71865.5</v>
      </c>
      <c r="BI51" s="195">
        <v>0</v>
      </c>
      <c r="BJ51" s="195">
        <v>0</v>
      </c>
      <c r="BK51" s="195">
        <v>1195</v>
      </c>
      <c r="BL51" s="195">
        <v>0</v>
      </c>
      <c r="BM51" s="195">
        <v>252856</v>
      </c>
      <c r="BN51" s="195">
        <v>0</v>
      </c>
      <c r="BO51" s="195">
        <v>0</v>
      </c>
      <c r="BP51" s="195">
        <v>0</v>
      </c>
      <c r="BQ51" s="195">
        <v>0</v>
      </c>
      <c r="BR51" s="195">
        <v>0</v>
      </c>
      <c r="BS51" s="195">
        <v>17895383.420000002</v>
      </c>
      <c r="BT51" s="195">
        <v>0</v>
      </c>
      <c r="BU51" s="195">
        <v>0</v>
      </c>
      <c r="BV51" s="195">
        <v>10481</v>
      </c>
      <c r="BW51" s="195">
        <v>0</v>
      </c>
      <c r="BX51" s="195">
        <v>0</v>
      </c>
      <c r="BY51" s="195">
        <v>0</v>
      </c>
      <c r="BZ51" s="195">
        <v>0</v>
      </c>
      <c r="CA51" s="195">
        <v>0</v>
      </c>
      <c r="CB51" s="195">
        <v>0</v>
      </c>
      <c r="CC51" s="195">
        <v>0</v>
      </c>
      <c r="CD51" s="195">
        <v>4665.75</v>
      </c>
      <c r="CE51" s="195">
        <v>0</v>
      </c>
      <c r="CF51" s="195">
        <v>0</v>
      </c>
      <c r="CG51" s="195">
        <v>0</v>
      </c>
      <c r="CH51" s="195">
        <v>0</v>
      </c>
      <c r="CI51" s="195">
        <v>0</v>
      </c>
      <c r="CJ51" s="195">
        <v>1953</v>
      </c>
      <c r="CK51" s="195">
        <v>0</v>
      </c>
      <c r="CL51" s="195">
        <v>0</v>
      </c>
      <c r="CM51" s="195">
        <v>0</v>
      </c>
    </row>
    <row r="52" spans="1:91" ht="24.6">
      <c r="A52" s="125">
        <v>13</v>
      </c>
      <c r="B52" s="243" t="s">
        <v>782</v>
      </c>
      <c r="C52" s="128" t="s">
        <v>410</v>
      </c>
      <c r="D52" s="195">
        <v>8694582.4900000002</v>
      </c>
      <c r="E52" s="195">
        <v>2781697.74</v>
      </c>
      <c r="F52" s="195">
        <v>1871835.64</v>
      </c>
      <c r="G52" s="195">
        <v>1521034.35</v>
      </c>
      <c r="H52" s="195">
        <v>1331091.3999999999</v>
      </c>
      <c r="I52" s="195">
        <v>3184434.23</v>
      </c>
      <c r="J52" s="195">
        <v>5531348.5099999998</v>
      </c>
      <c r="K52" s="195">
        <v>5455721.7599999998</v>
      </c>
      <c r="L52" s="195">
        <v>2815095.85</v>
      </c>
      <c r="M52" s="195">
        <v>3417982.09</v>
      </c>
      <c r="N52" s="195">
        <v>3677974.27</v>
      </c>
      <c r="O52" s="195">
        <v>1530667.44</v>
      </c>
      <c r="P52" s="195">
        <v>9272729.4700000007</v>
      </c>
      <c r="Q52" s="195">
        <v>2660150.17</v>
      </c>
      <c r="R52" s="195">
        <v>4550127</v>
      </c>
      <c r="S52" s="195">
        <v>5593694.6600000001</v>
      </c>
      <c r="T52" s="195">
        <v>2115069.7999999998</v>
      </c>
      <c r="U52" s="195">
        <v>3571434.69</v>
      </c>
      <c r="V52" s="195">
        <v>1120495.6100000001</v>
      </c>
      <c r="W52" s="195">
        <v>683779.72</v>
      </c>
      <c r="X52" s="195">
        <v>14966646.689999999</v>
      </c>
      <c r="Y52" s="195">
        <v>3489090.26</v>
      </c>
      <c r="Z52" s="195">
        <v>4240666.29</v>
      </c>
      <c r="AA52" s="195">
        <v>3353026.77</v>
      </c>
      <c r="AB52" s="195">
        <v>2025627.33</v>
      </c>
      <c r="AC52" s="195">
        <v>1711241.62</v>
      </c>
      <c r="AD52" s="195">
        <v>1913810.38</v>
      </c>
      <c r="AE52" s="195">
        <v>9753509.8300000001</v>
      </c>
      <c r="AF52" s="195">
        <v>2154637.67</v>
      </c>
      <c r="AG52" s="195">
        <v>1972984.59</v>
      </c>
      <c r="AH52" s="195">
        <v>1730042.69</v>
      </c>
      <c r="AI52" s="195">
        <v>4334091.4800000004</v>
      </c>
      <c r="AJ52" s="195">
        <v>2346911.46</v>
      </c>
      <c r="AK52" s="195">
        <v>1814494.99</v>
      </c>
      <c r="AL52" s="195">
        <v>24164824.239999998</v>
      </c>
      <c r="AM52" s="195">
        <v>5472008.0999999996</v>
      </c>
      <c r="AN52" s="195">
        <v>4146054.9</v>
      </c>
      <c r="AO52" s="195">
        <v>5478864.4299999997</v>
      </c>
      <c r="AP52" s="195">
        <v>7568675.5599999996</v>
      </c>
      <c r="AQ52" s="195">
        <v>6095605.3399999999</v>
      </c>
      <c r="AR52" s="195">
        <v>2980336.42</v>
      </c>
      <c r="AS52" s="195">
        <v>6192582.9500000002</v>
      </c>
      <c r="AT52" s="195">
        <v>1621570.78</v>
      </c>
      <c r="AU52" s="195">
        <v>4678200.3099999996</v>
      </c>
      <c r="AV52" s="195">
        <v>4560721.58</v>
      </c>
      <c r="AW52" s="195">
        <v>2805808.83</v>
      </c>
      <c r="AX52" s="195">
        <v>3873929.64</v>
      </c>
      <c r="AY52" s="195">
        <v>1544845.7</v>
      </c>
      <c r="AZ52" s="195">
        <v>1872371.74</v>
      </c>
      <c r="BA52" s="195">
        <v>1564573.13</v>
      </c>
      <c r="BB52" s="195">
        <v>4727615.58</v>
      </c>
      <c r="BC52" s="195">
        <v>2527863.92</v>
      </c>
      <c r="BD52" s="195">
        <v>0</v>
      </c>
      <c r="BE52" s="195">
        <v>4344433.09</v>
      </c>
      <c r="BF52" s="195">
        <v>3413231.83</v>
      </c>
      <c r="BG52" s="195">
        <v>1096400.1499999999</v>
      </c>
      <c r="BH52" s="195">
        <v>6518347.0999999996</v>
      </c>
      <c r="BI52" s="195">
        <v>3000000</v>
      </c>
      <c r="BJ52" s="195">
        <v>995548.6</v>
      </c>
      <c r="BK52" s="195">
        <v>4280024.0599999996</v>
      </c>
      <c r="BL52" s="195">
        <v>4205315.78</v>
      </c>
      <c r="BM52" s="195">
        <v>9079122.1300000008</v>
      </c>
      <c r="BN52" s="195">
        <v>7010392.8300000001</v>
      </c>
      <c r="BO52" s="195">
        <v>1956505.51</v>
      </c>
      <c r="BP52" s="195">
        <v>4860000</v>
      </c>
      <c r="BQ52" s="195">
        <v>3936494.77</v>
      </c>
      <c r="BR52" s="195">
        <v>1534736.37</v>
      </c>
      <c r="BS52" s="195">
        <v>35314722.270000003</v>
      </c>
      <c r="BT52" s="195">
        <v>3534739.49</v>
      </c>
      <c r="BU52" s="195">
        <v>2875916.11</v>
      </c>
      <c r="BV52" s="195">
        <v>7204961.0700000003</v>
      </c>
      <c r="BW52" s="195">
        <v>342285.46</v>
      </c>
      <c r="BX52" s="195">
        <v>2304103.52</v>
      </c>
      <c r="BY52" s="195">
        <v>8931736.8399999999</v>
      </c>
      <c r="BZ52" s="195">
        <v>1856935.19</v>
      </c>
      <c r="CA52" s="195">
        <v>2708072.8</v>
      </c>
      <c r="CB52" s="195">
        <v>4050462.78</v>
      </c>
      <c r="CC52" s="195">
        <v>3448467.34</v>
      </c>
      <c r="CD52" s="195">
        <v>5872184.71</v>
      </c>
      <c r="CE52" s="195">
        <v>4049392</v>
      </c>
      <c r="CF52" s="195">
        <v>9008669.1500000004</v>
      </c>
      <c r="CG52" s="195">
        <v>1712391.52</v>
      </c>
      <c r="CH52" s="195">
        <v>1999821.45</v>
      </c>
      <c r="CI52" s="195">
        <v>3420941.7</v>
      </c>
      <c r="CJ52" s="195">
        <v>3568497.89</v>
      </c>
      <c r="CK52" s="195">
        <v>8576701.6099999994</v>
      </c>
      <c r="CL52" s="195">
        <v>2074377.35</v>
      </c>
      <c r="CM52" s="195">
        <v>1966432.59</v>
      </c>
    </row>
    <row r="53" spans="1:91" ht="24.6">
      <c r="A53" s="125">
        <v>1</v>
      </c>
      <c r="B53" s="243" t="s">
        <v>783</v>
      </c>
      <c r="C53" s="134" t="s">
        <v>411</v>
      </c>
      <c r="D53" s="195">
        <v>0</v>
      </c>
      <c r="E53" s="195">
        <v>14817194.630000001</v>
      </c>
      <c r="F53" s="195">
        <v>25128522.969999999</v>
      </c>
      <c r="G53" s="195">
        <v>6949097.5700000003</v>
      </c>
      <c r="H53" s="195">
        <v>675009.1</v>
      </c>
      <c r="I53" s="195">
        <v>6957597.7599999998</v>
      </c>
      <c r="J53" s="195">
        <v>9893996.5600000005</v>
      </c>
      <c r="K53" s="195">
        <v>0</v>
      </c>
      <c r="L53" s="195">
        <v>10911813.890000001</v>
      </c>
      <c r="M53" s="195">
        <v>7288621.3600000003</v>
      </c>
      <c r="N53" s="195">
        <v>0</v>
      </c>
      <c r="O53" s="195">
        <v>1239272.03</v>
      </c>
      <c r="P53" s="195">
        <v>0</v>
      </c>
      <c r="Q53" s="195">
        <v>0</v>
      </c>
      <c r="R53" s="195">
        <v>12423886.1</v>
      </c>
      <c r="S53" s="195">
        <v>0</v>
      </c>
      <c r="T53" s="195">
        <v>550075.48</v>
      </c>
      <c r="U53" s="195">
        <v>0</v>
      </c>
      <c r="V53" s="195">
        <v>4083851.9</v>
      </c>
      <c r="W53" s="195">
        <v>0</v>
      </c>
      <c r="X53" s="195">
        <v>0</v>
      </c>
      <c r="Y53" s="195">
        <v>0</v>
      </c>
      <c r="Z53" s="195">
        <v>0</v>
      </c>
      <c r="AA53" s="195">
        <v>3305428.04</v>
      </c>
      <c r="AB53" s="195">
        <v>0</v>
      </c>
      <c r="AC53" s="195">
        <v>0</v>
      </c>
      <c r="AD53" s="195">
        <v>0</v>
      </c>
      <c r="AE53" s="195">
        <v>0</v>
      </c>
      <c r="AF53" s="195">
        <v>8849774.6099999994</v>
      </c>
      <c r="AG53" s="195">
        <v>0</v>
      </c>
      <c r="AH53" s="195">
        <v>8216096.7800000003</v>
      </c>
      <c r="AI53" s="195">
        <v>0</v>
      </c>
      <c r="AJ53" s="195">
        <v>5297985.95</v>
      </c>
      <c r="AK53" s="195">
        <v>6665495.71</v>
      </c>
      <c r="AL53" s="195">
        <v>0</v>
      </c>
      <c r="AM53" s="195">
        <v>6687351.4400000004</v>
      </c>
      <c r="AN53" s="195">
        <v>7802376.9699999997</v>
      </c>
      <c r="AO53" s="195">
        <v>0</v>
      </c>
      <c r="AP53" s="195">
        <v>256911.77</v>
      </c>
      <c r="AQ53" s="195">
        <v>3602444.34</v>
      </c>
      <c r="AR53" s="195">
        <v>4807201.2</v>
      </c>
      <c r="AS53" s="195">
        <v>0</v>
      </c>
      <c r="AT53" s="195">
        <v>0</v>
      </c>
      <c r="AU53" s="195">
        <v>0</v>
      </c>
      <c r="AV53" s="195">
        <v>0</v>
      </c>
      <c r="AW53" s="195">
        <v>0</v>
      </c>
      <c r="AX53" s="195">
        <v>7897916.7300000004</v>
      </c>
      <c r="AY53" s="195">
        <v>7307605.6399999997</v>
      </c>
      <c r="AZ53" s="195">
        <v>4255199.16</v>
      </c>
      <c r="BA53" s="195">
        <v>0</v>
      </c>
      <c r="BB53" s="195">
        <v>0</v>
      </c>
      <c r="BC53" s="195">
        <v>6940778.3899999997</v>
      </c>
      <c r="BD53" s="195">
        <v>0</v>
      </c>
      <c r="BE53" s="195">
        <v>0</v>
      </c>
      <c r="BF53" s="195">
        <v>13133783.4</v>
      </c>
      <c r="BG53" s="195">
        <v>10006248.279999999</v>
      </c>
      <c r="BH53" s="195">
        <v>0</v>
      </c>
      <c r="BI53" s="195">
        <v>12224172.140000001</v>
      </c>
      <c r="BJ53" s="195">
        <v>8727009.9000000004</v>
      </c>
      <c r="BK53" s="195">
        <v>15749908.890000001</v>
      </c>
      <c r="BL53" s="195">
        <v>0</v>
      </c>
      <c r="BM53" s="195">
        <v>0</v>
      </c>
      <c r="BN53" s="195">
        <v>0</v>
      </c>
      <c r="BO53" s="195">
        <v>11951854</v>
      </c>
      <c r="BP53" s="195">
        <v>10719932.02</v>
      </c>
      <c r="BQ53" s="195">
        <v>3285225.08</v>
      </c>
      <c r="BR53" s="195">
        <v>4660742.21</v>
      </c>
      <c r="BS53" s="195">
        <v>0</v>
      </c>
      <c r="BT53" s="195">
        <v>2450712.6</v>
      </c>
      <c r="BU53" s="195">
        <v>13814797.550000001</v>
      </c>
      <c r="BV53" s="195">
        <v>0</v>
      </c>
      <c r="BW53" s="195">
        <v>9832770.8699999992</v>
      </c>
      <c r="BX53" s="195">
        <v>9191947.7699999996</v>
      </c>
      <c r="BY53" s="195">
        <v>5245823.1399999997</v>
      </c>
      <c r="BZ53" s="195">
        <v>9504530.5</v>
      </c>
      <c r="CA53" s="195">
        <v>5669221.9400000004</v>
      </c>
      <c r="CB53" s="195">
        <v>9655523.8000000007</v>
      </c>
      <c r="CC53" s="195">
        <v>16022969.51</v>
      </c>
      <c r="CD53" s="195">
        <v>4334015.55</v>
      </c>
      <c r="CE53" s="195">
        <v>7936194.5099999998</v>
      </c>
      <c r="CF53" s="195">
        <v>12035281.939999999</v>
      </c>
      <c r="CG53" s="195">
        <v>0</v>
      </c>
      <c r="CH53" s="195">
        <v>9043080.4100000001</v>
      </c>
      <c r="CI53" s="195">
        <v>3205311.51</v>
      </c>
      <c r="CJ53" s="195">
        <v>2277868.12</v>
      </c>
      <c r="CK53" s="195">
        <v>0</v>
      </c>
      <c r="CL53" s="195">
        <v>0</v>
      </c>
      <c r="CM53" s="195">
        <v>6954487.5899999999</v>
      </c>
    </row>
    <row r="54" spans="1:91" ht="24.6">
      <c r="A54" s="125">
        <v>1</v>
      </c>
      <c r="B54" s="243" t="s">
        <v>784</v>
      </c>
      <c r="C54" s="136" t="s">
        <v>412</v>
      </c>
      <c r="D54" s="195">
        <v>22311955.370000001</v>
      </c>
      <c r="E54" s="195">
        <v>7579616.21</v>
      </c>
      <c r="F54" s="195">
        <v>10353410.300000001</v>
      </c>
      <c r="G54" s="195">
        <v>3548687.51</v>
      </c>
      <c r="H54" s="195">
        <v>3926321.87</v>
      </c>
      <c r="I54" s="195">
        <v>6337900.4400000004</v>
      </c>
      <c r="J54" s="195">
        <v>11658288.83</v>
      </c>
      <c r="K54" s="195">
        <v>7517762.54</v>
      </c>
      <c r="L54" s="195">
        <v>7956435.0999999996</v>
      </c>
      <c r="M54" s="195">
        <v>8116108.5899999999</v>
      </c>
      <c r="N54" s="195">
        <v>12249495.300000001</v>
      </c>
      <c r="O54" s="195">
        <v>264415.84000000003</v>
      </c>
      <c r="P54" s="195">
        <v>2888413.94</v>
      </c>
      <c r="Q54" s="195">
        <v>6228584.8600000003</v>
      </c>
      <c r="R54" s="195">
        <v>4311691.79</v>
      </c>
      <c r="S54" s="195">
        <v>6219177.46</v>
      </c>
      <c r="T54" s="195">
        <v>2756405.2</v>
      </c>
      <c r="U54" s="195">
        <v>4731467.22</v>
      </c>
      <c r="V54" s="195">
        <v>3372781.68</v>
      </c>
      <c r="W54" s="195">
        <v>1425572.26</v>
      </c>
      <c r="X54" s="195">
        <v>16217975.27</v>
      </c>
      <c r="Y54" s="195">
        <v>4331513.2</v>
      </c>
      <c r="Z54" s="195">
        <v>2221059.29</v>
      </c>
      <c r="AA54" s="195">
        <v>5837686.3600000003</v>
      </c>
      <c r="AB54" s="195">
        <v>2789446.13</v>
      </c>
      <c r="AC54" s="195">
        <v>1961327.12</v>
      </c>
      <c r="AD54" s="195">
        <v>5151245.53</v>
      </c>
      <c r="AE54" s="195">
        <v>18852374.41</v>
      </c>
      <c r="AF54" s="195">
        <v>4527875.41</v>
      </c>
      <c r="AG54" s="195">
        <v>2549902</v>
      </c>
      <c r="AH54" s="195">
        <v>437431.67</v>
      </c>
      <c r="AI54" s="195">
        <v>5775794.9800000004</v>
      </c>
      <c r="AJ54" s="195">
        <v>5015458.8099999996</v>
      </c>
      <c r="AK54" s="195">
        <v>3898091.8</v>
      </c>
      <c r="AL54" s="195">
        <v>18329053.48</v>
      </c>
      <c r="AM54" s="195">
        <v>3836202.69</v>
      </c>
      <c r="AN54" s="195">
        <v>3475576.16</v>
      </c>
      <c r="AO54" s="195">
        <v>4767429.8099999996</v>
      </c>
      <c r="AP54" s="195">
        <v>7093083.5199999996</v>
      </c>
      <c r="AQ54" s="195">
        <v>7410288.6399999997</v>
      </c>
      <c r="AR54" s="195">
        <v>2782735.12</v>
      </c>
      <c r="AS54" s="195">
        <v>0</v>
      </c>
      <c r="AT54" s="195">
        <v>6021191.7300000004</v>
      </c>
      <c r="AU54" s="195">
        <v>4447233.45</v>
      </c>
      <c r="AV54" s="195">
        <v>7029430.21</v>
      </c>
      <c r="AW54" s="195">
        <v>6173485.5599999996</v>
      </c>
      <c r="AX54" s="195">
        <v>3777030.01</v>
      </c>
      <c r="AY54" s="195">
        <v>4179816.08</v>
      </c>
      <c r="AZ54" s="195">
        <v>3632621.64</v>
      </c>
      <c r="BA54" s="195">
        <v>4794883.63</v>
      </c>
      <c r="BB54" s="195">
        <v>12044621.59</v>
      </c>
      <c r="BC54" s="195">
        <v>4551938.7</v>
      </c>
      <c r="BD54" s="195">
        <v>11616376.710000001</v>
      </c>
      <c r="BE54" s="195">
        <v>0</v>
      </c>
      <c r="BF54" s="195">
        <v>4967096.57</v>
      </c>
      <c r="BG54" s="195">
        <v>0</v>
      </c>
      <c r="BH54" s="195">
        <v>6295144.25</v>
      </c>
      <c r="BI54" s="195">
        <v>3325704.24</v>
      </c>
      <c r="BJ54" s="195">
        <v>1893907.18</v>
      </c>
      <c r="BK54" s="195">
        <v>3532598.35</v>
      </c>
      <c r="BL54" s="195">
        <v>4851288.43</v>
      </c>
      <c r="BM54" s="195">
        <v>17072533.73</v>
      </c>
      <c r="BN54" s="195">
        <v>11568702.880000001</v>
      </c>
      <c r="BO54" s="195">
        <v>10443808.09</v>
      </c>
      <c r="BP54" s="195">
        <v>13918756.710000001</v>
      </c>
      <c r="BQ54" s="195">
        <v>10429756.48</v>
      </c>
      <c r="BR54" s="195">
        <v>7491880.8499999996</v>
      </c>
      <c r="BS54" s="197">
        <v>27652256.07</v>
      </c>
      <c r="BT54" s="195">
        <v>3211385.91</v>
      </c>
      <c r="BU54" s="197">
        <v>10323607.9</v>
      </c>
      <c r="BV54" s="195">
        <v>25169.56</v>
      </c>
      <c r="BW54" s="195">
        <v>4044866.9</v>
      </c>
      <c r="BX54" s="195">
        <v>4457493.67</v>
      </c>
      <c r="BY54" s="195">
        <v>10916840.08</v>
      </c>
      <c r="BZ54" s="195">
        <v>4825958.1900000004</v>
      </c>
      <c r="CA54" s="195">
        <v>2073190.22</v>
      </c>
      <c r="CB54" s="195">
        <v>3301477.81</v>
      </c>
      <c r="CC54" s="197">
        <v>7926374.6399999997</v>
      </c>
      <c r="CD54" s="195">
        <v>8916164.5700000003</v>
      </c>
      <c r="CE54" s="195">
        <v>5396697.4900000002</v>
      </c>
      <c r="CF54" s="195">
        <v>10357693.48</v>
      </c>
      <c r="CG54" s="195">
        <v>5647129.71</v>
      </c>
      <c r="CH54" s="195">
        <v>3298945.6</v>
      </c>
      <c r="CI54" s="195">
        <v>1464015</v>
      </c>
      <c r="CJ54" s="195">
        <v>3279042.15</v>
      </c>
      <c r="CK54" s="195">
        <v>9160279.9499999993</v>
      </c>
      <c r="CL54" s="195">
        <v>1190082.3600000001</v>
      </c>
      <c r="CM54" s="195">
        <v>2654257.0299999998</v>
      </c>
    </row>
    <row r="55" spans="1:91" ht="24.6">
      <c r="A55" s="125">
        <v>3</v>
      </c>
      <c r="B55" s="243" t="s">
        <v>785</v>
      </c>
      <c r="C55" s="134" t="s">
        <v>413</v>
      </c>
      <c r="D55" s="195">
        <v>36057792.530000001</v>
      </c>
      <c r="E55" s="195">
        <v>188172.91</v>
      </c>
      <c r="F55" s="195">
        <v>1263578</v>
      </c>
      <c r="G55" s="195">
        <v>1050164.55</v>
      </c>
      <c r="H55" s="195">
        <v>185699.96</v>
      </c>
      <c r="I55" s="195">
        <v>1168201.1299999999</v>
      </c>
      <c r="J55" s="195">
        <v>3728220.19</v>
      </c>
      <c r="K55" s="195">
        <v>1373155</v>
      </c>
      <c r="L55" s="195">
        <v>2756363.5</v>
      </c>
      <c r="M55" s="195">
        <v>2332411.35</v>
      </c>
      <c r="N55" s="195">
        <v>2640380.25</v>
      </c>
      <c r="O55" s="195">
        <v>342563.83</v>
      </c>
      <c r="P55" s="195">
        <v>14307786.880000001</v>
      </c>
      <c r="Q55" s="195">
        <v>3457499.44</v>
      </c>
      <c r="R55" s="195">
        <v>2245843.33</v>
      </c>
      <c r="S55" s="195">
        <v>674084.05</v>
      </c>
      <c r="T55" s="195">
        <v>1741771.02</v>
      </c>
      <c r="U55" s="195">
        <v>1304316.45</v>
      </c>
      <c r="V55" s="195">
        <v>773650.48</v>
      </c>
      <c r="W55" s="195">
        <v>799447.97</v>
      </c>
      <c r="X55" s="195">
        <v>34937115.380000003</v>
      </c>
      <c r="Y55" s="195">
        <v>1762718.86</v>
      </c>
      <c r="Z55" s="195">
        <v>1008045.6</v>
      </c>
      <c r="AA55" s="195">
        <v>173933.51</v>
      </c>
      <c r="AB55" s="195">
        <v>1211454.72</v>
      </c>
      <c r="AC55" s="195">
        <v>2036122.82</v>
      </c>
      <c r="AD55" s="195">
        <v>1501221.63</v>
      </c>
      <c r="AE55" s="195">
        <v>5879190.6500000004</v>
      </c>
      <c r="AF55" s="195">
        <v>68428.7</v>
      </c>
      <c r="AG55" s="195">
        <v>1167501.6200000001</v>
      </c>
      <c r="AH55" s="195">
        <v>646323.51</v>
      </c>
      <c r="AI55" s="195">
        <v>3112177.05</v>
      </c>
      <c r="AJ55" s="195">
        <v>566168</v>
      </c>
      <c r="AK55" s="195">
        <v>1024477.16</v>
      </c>
      <c r="AL55" s="195">
        <v>56492392.810000002</v>
      </c>
      <c r="AM55" s="195">
        <v>638775</v>
      </c>
      <c r="AN55" s="195">
        <v>567396.54</v>
      </c>
      <c r="AO55" s="195">
        <v>2688750.58</v>
      </c>
      <c r="AP55" s="195">
        <v>2054791.14</v>
      </c>
      <c r="AQ55" s="195">
        <v>800815</v>
      </c>
      <c r="AR55" s="195">
        <v>200421</v>
      </c>
      <c r="AS55" s="195">
        <v>5362038.47</v>
      </c>
      <c r="AT55" s="195">
        <v>677477</v>
      </c>
      <c r="AU55" s="195">
        <v>8582147.3800000008</v>
      </c>
      <c r="AV55" s="195">
        <v>4410214.62</v>
      </c>
      <c r="AW55" s="195">
        <v>781036</v>
      </c>
      <c r="AX55" s="195">
        <v>334616</v>
      </c>
      <c r="AY55" s="195">
        <v>662145.25</v>
      </c>
      <c r="AZ55" s="195">
        <v>544181</v>
      </c>
      <c r="BA55" s="195">
        <v>484679</v>
      </c>
      <c r="BB55" s="195">
        <v>1483082.96</v>
      </c>
      <c r="BC55" s="195">
        <v>611008.67000000004</v>
      </c>
      <c r="BD55" s="195">
        <v>14241346.5</v>
      </c>
      <c r="BE55" s="195">
        <v>7250042.1600000001</v>
      </c>
      <c r="BF55" s="195">
        <v>1168734.6499999999</v>
      </c>
      <c r="BG55" s="195">
        <v>758317.23</v>
      </c>
      <c r="BH55" s="195">
        <v>4953269.42</v>
      </c>
      <c r="BI55" s="195">
        <v>189607.46</v>
      </c>
      <c r="BJ55" s="195">
        <v>61615</v>
      </c>
      <c r="BK55" s="195">
        <v>1060163.31</v>
      </c>
      <c r="BL55" s="195">
        <v>556713.23</v>
      </c>
      <c r="BM55" s="195">
        <v>12668593.16</v>
      </c>
      <c r="BN55" s="195">
        <v>4293112.41</v>
      </c>
      <c r="BO55" s="195">
        <v>2880612.17</v>
      </c>
      <c r="BP55" s="195">
        <v>3214628.36</v>
      </c>
      <c r="BQ55" s="195">
        <v>3531901.19</v>
      </c>
      <c r="BR55" s="195">
        <v>1350326.38</v>
      </c>
      <c r="BS55" s="197">
        <v>37832074.009999998</v>
      </c>
      <c r="BT55" s="197">
        <v>2429945.64</v>
      </c>
      <c r="BU55" s="197">
        <v>7857496.3700000001</v>
      </c>
      <c r="BV55" s="197">
        <v>9786263.2100000009</v>
      </c>
      <c r="BW55" s="197">
        <v>84460</v>
      </c>
      <c r="BX55" s="197">
        <v>1236815.6399999999</v>
      </c>
      <c r="BY55" s="197">
        <v>10422152.27</v>
      </c>
      <c r="BZ55" s="197">
        <v>1578347.54</v>
      </c>
      <c r="CA55" s="197">
        <v>2941462.76</v>
      </c>
      <c r="CB55" s="197">
        <v>1885696.5</v>
      </c>
      <c r="CC55" s="197">
        <v>1899556.72</v>
      </c>
      <c r="CD55" s="197">
        <v>5730140.5700000003</v>
      </c>
      <c r="CE55" s="197">
        <v>6213115.2000000002</v>
      </c>
      <c r="CF55" s="197">
        <v>4720637.42</v>
      </c>
      <c r="CG55" s="197">
        <v>300421.5</v>
      </c>
      <c r="CH55" s="197">
        <v>433521.95</v>
      </c>
      <c r="CI55" s="197">
        <v>1160677.78</v>
      </c>
      <c r="CJ55" s="197">
        <v>1285385.1000000001</v>
      </c>
      <c r="CK55" s="197">
        <v>5690909.8499999996</v>
      </c>
      <c r="CL55" s="197">
        <v>486351</v>
      </c>
      <c r="CM55" s="197">
        <v>454179.32</v>
      </c>
    </row>
    <row r="56" spans="1:91" ht="24.6">
      <c r="A56" s="125">
        <v>3</v>
      </c>
      <c r="B56" s="243" t="s">
        <v>786</v>
      </c>
      <c r="C56" s="129" t="s">
        <v>1222</v>
      </c>
      <c r="D56" s="195">
        <v>14225609.92</v>
      </c>
      <c r="E56" s="195">
        <v>2248256.61</v>
      </c>
      <c r="F56" s="195">
        <v>3811651.17</v>
      </c>
      <c r="G56" s="195">
        <v>3357632.78</v>
      </c>
      <c r="H56" s="195">
        <v>1546172.76</v>
      </c>
      <c r="I56" s="195">
        <v>3150339.1</v>
      </c>
      <c r="J56" s="195">
        <v>4047305.23</v>
      </c>
      <c r="K56" s="195">
        <v>4067799.94</v>
      </c>
      <c r="L56" s="195">
        <v>1885838.91</v>
      </c>
      <c r="M56" s="195">
        <v>4465221.7</v>
      </c>
      <c r="N56" s="195">
        <v>4727195.2699999996</v>
      </c>
      <c r="O56" s="195">
        <v>1599202.76</v>
      </c>
      <c r="P56" s="195">
        <v>24684864.77</v>
      </c>
      <c r="Q56" s="195">
        <v>6311825.7400000002</v>
      </c>
      <c r="R56" s="195">
        <v>7313311.0199999996</v>
      </c>
      <c r="S56" s="195">
        <v>4837274.4800000004</v>
      </c>
      <c r="T56" s="195">
        <v>3612666.12</v>
      </c>
      <c r="U56" s="195">
        <v>3733750.62</v>
      </c>
      <c r="V56" s="195">
        <v>2817107.09</v>
      </c>
      <c r="W56" s="195">
        <v>1427502.56</v>
      </c>
      <c r="X56" s="195">
        <v>9611117.6899999995</v>
      </c>
      <c r="Y56" s="195">
        <v>1930216.35</v>
      </c>
      <c r="Z56" s="195">
        <v>4073716.45</v>
      </c>
      <c r="AA56" s="195">
        <v>523416.49</v>
      </c>
      <c r="AB56" s="195">
        <v>700709.75</v>
      </c>
      <c r="AC56" s="195">
        <v>1102512.51</v>
      </c>
      <c r="AD56" s="195">
        <v>1877259.78</v>
      </c>
      <c r="AE56" s="195">
        <v>9504413.6600000001</v>
      </c>
      <c r="AF56" s="195">
        <v>2101905.9500000002</v>
      </c>
      <c r="AG56" s="195">
        <v>2199345.77</v>
      </c>
      <c r="AH56" s="195">
        <v>5635613.2400000002</v>
      </c>
      <c r="AI56" s="195">
        <v>4482996.8600000003</v>
      </c>
      <c r="AJ56" s="195">
        <v>1923537.49</v>
      </c>
      <c r="AK56" s="195">
        <v>966193.55</v>
      </c>
      <c r="AL56" s="195">
        <v>44301963.700000003</v>
      </c>
      <c r="AM56" s="195">
        <v>3602330.89</v>
      </c>
      <c r="AN56" s="195">
        <v>4435306.88</v>
      </c>
      <c r="AO56" s="195">
        <v>4371529.04</v>
      </c>
      <c r="AP56" s="195">
        <v>3501143.16</v>
      </c>
      <c r="AQ56" s="195">
        <v>2936168.97</v>
      </c>
      <c r="AR56" s="195">
        <v>388649.04</v>
      </c>
      <c r="AS56" s="195">
        <v>8931051.6799999997</v>
      </c>
      <c r="AT56" s="195">
        <v>1605615.97</v>
      </c>
      <c r="AU56" s="195">
        <v>6209320.5199999996</v>
      </c>
      <c r="AV56" s="195">
        <v>6660190.8200000003</v>
      </c>
      <c r="AW56" s="195">
        <v>3898149.76</v>
      </c>
      <c r="AX56" s="195">
        <v>2127350.2000000002</v>
      </c>
      <c r="AY56" s="195">
        <v>3003791.26</v>
      </c>
      <c r="AZ56" s="195">
        <v>1993965.99</v>
      </c>
      <c r="BA56" s="195">
        <v>1199559.6000000001</v>
      </c>
      <c r="BB56" s="195">
        <v>14880181.16</v>
      </c>
      <c r="BC56" s="195">
        <v>1994472.1</v>
      </c>
      <c r="BD56" s="195">
        <v>10367973.15</v>
      </c>
      <c r="BE56" s="195">
        <v>1540673.95</v>
      </c>
      <c r="BF56" s="195">
        <v>667776.61</v>
      </c>
      <c r="BG56" s="195">
        <v>2867960.73</v>
      </c>
      <c r="BH56" s="195">
        <v>5733185.6200000001</v>
      </c>
      <c r="BI56" s="195">
        <v>2685914.94</v>
      </c>
      <c r="BJ56" s="195">
        <v>660835</v>
      </c>
      <c r="BK56" s="195">
        <v>2231415.9900000002</v>
      </c>
      <c r="BL56" s="195">
        <v>3230561.57</v>
      </c>
      <c r="BM56" s="195">
        <v>9357600.1999999993</v>
      </c>
      <c r="BN56" s="195">
        <v>4784523.72</v>
      </c>
      <c r="BO56" s="195">
        <v>2922196.13</v>
      </c>
      <c r="BP56" s="195">
        <v>7480415.5599999996</v>
      </c>
      <c r="BQ56" s="195">
        <v>3253688.44</v>
      </c>
      <c r="BR56" s="195">
        <v>1053984.69</v>
      </c>
      <c r="BS56" s="197">
        <v>43760642.549999997</v>
      </c>
      <c r="BT56" s="197">
        <v>6112257.7699999996</v>
      </c>
      <c r="BU56" s="197">
        <v>4194814.55</v>
      </c>
      <c r="BV56" s="197">
        <v>9505712.1199999992</v>
      </c>
      <c r="BW56" s="195">
        <v>158637.70000000001</v>
      </c>
      <c r="BX56" s="197">
        <v>2559796.96</v>
      </c>
      <c r="BY56" s="197">
        <v>8272043.1799999997</v>
      </c>
      <c r="BZ56" s="197">
        <v>2057768.68</v>
      </c>
      <c r="CA56" s="197">
        <v>2910861.74</v>
      </c>
      <c r="CB56" s="197">
        <v>2673731.2799999998</v>
      </c>
      <c r="CC56" s="197">
        <v>4981715.93</v>
      </c>
      <c r="CD56" s="197">
        <v>5611800.21</v>
      </c>
      <c r="CE56" s="197">
        <v>6756535.25</v>
      </c>
      <c r="CF56" s="197">
        <v>8939445.2599999998</v>
      </c>
      <c r="CG56" s="197">
        <v>1640197.75</v>
      </c>
      <c r="CH56" s="197">
        <v>4640873.63</v>
      </c>
      <c r="CI56" s="197">
        <v>2397135.9900000002</v>
      </c>
      <c r="CJ56" s="197">
        <v>1860621.23</v>
      </c>
      <c r="CK56" s="197">
        <v>9750260.9900000002</v>
      </c>
      <c r="CL56" s="197">
        <v>2055497.47</v>
      </c>
      <c r="CM56" s="197">
        <v>862217.45</v>
      </c>
    </row>
    <row r="57" spans="1:91" ht="24.6">
      <c r="A57" s="125">
        <v>3</v>
      </c>
      <c r="B57" s="243" t="s">
        <v>787</v>
      </c>
      <c r="C57" s="129" t="s">
        <v>414</v>
      </c>
      <c r="D57" s="195">
        <v>28610153.73</v>
      </c>
      <c r="E57" s="195">
        <v>3096399.89</v>
      </c>
      <c r="F57" s="195">
        <v>3577200.46</v>
      </c>
      <c r="G57" s="195">
        <v>3552373.97</v>
      </c>
      <c r="H57" s="195">
        <v>2718514.38</v>
      </c>
      <c r="I57" s="195">
        <v>5789744.5999999996</v>
      </c>
      <c r="J57" s="195">
        <v>8852545.4000000004</v>
      </c>
      <c r="K57" s="195">
        <v>9737138.8399999999</v>
      </c>
      <c r="L57" s="195">
        <v>2514623.0099999998</v>
      </c>
      <c r="M57" s="195">
        <v>7666073.0999999996</v>
      </c>
      <c r="N57" s="195">
        <v>5426857.7699999996</v>
      </c>
      <c r="O57" s="195">
        <v>3673196.26</v>
      </c>
      <c r="P57" s="195">
        <v>8033773.8200000003</v>
      </c>
      <c r="Q57" s="195">
        <v>2838643.46</v>
      </c>
      <c r="R57" s="195">
        <v>3276306</v>
      </c>
      <c r="S57" s="195">
        <v>3967638.68</v>
      </c>
      <c r="T57" s="195">
        <v>4786702.9400000004</v>
      </c>
      <c r="U57" s="195">
        <v>2430951.4500000002</v>
      </c>
      <c r="V57" s="195">
        <v>3361660.49</v>
      </c>
      <c r="W57" s="195">
        <v>1690881.86</v>
      </c>
      <c r="X57" s="195">
        <v>10119882.710000001</v>
      </c>
      <c r="Y57" s="195">
        <v>2641041.56</v>
      </c>
      <c r="Z57" s="195">
        <v>3521862.49</v>
      </c>
      <c r="AA57" s="195">
        <v>6237377.5499999998</v>
      </c>
      <c r="AB57" s="195">
        <v>4249429.18</v>
      </c>
      <c r="AC57" s="195">
        <v>3004454.73</v>
      </c>
      <c r="AD57" s="195">
        <v>2062518.6</v>
      </c>
      <c r="AE57" s="195">
        <v>5679387.3600000003</v>
      </c>
      <c r="AF57" s="195">
        <v>2092855.47</v>
      </c>
      <c r="AG57" s="195">
        <v>1854437.47</v>
      </c>
      <c r="AH57" s="195">
        <v>3390556.59</v>
      </c>
      <c r="AI57" s="195">
        <v>2343806.2799999998</v>
      </c>
      <c r="AJ57" s="195">
        <v>1393147.82</v>
      </c>
      <c r="AK57" s="195">
        <v>1890905.16</v>
      </c>
      <c r="AL57" s="195">
        <v>11657378.220000001</v>
      </c>
      <c r="AM57" s="195">
        <v>5406924.4100000001</v>
      </c>
      <c r="AN57" s="195">
        <v>2662141.46</v>
      </c>
      <c r="AO57" s="195">
        <v>7674412.2300000004</v>
      </c>
      <c r="AP57" s="195">
        <v>3526137.64</v>
      </c>
      <c r="AQ57" s="195">
        <v>4817071.13</v>
      </c>
      <c r="AR57" s="195">
        <v>927505.7</v>
      </c>
      <c r="AS57" s="195">
        <v>16261557.49</v>
      </c>
      <c r="AT57" s="195">
        <v>2903895.5</v>
      </c>
      <c r="AU57" s="195">
        <v>11606598.48</v>
      </c>
      <c r="AV57" s="195">
        <v>3005252.69</v>
      </c>
      <c r="AW57" s="195">
        <v>4119781.71</v>
      </c>
      <c r="AX57" s="195">
        <v>2141541.8199999998</v>
      </c>
      <c r="AY57" s="195">
        <v>4486994.99</v>
      </c>
      <c r="AZ57" s="195">
        <v>12337185.18</v>
      </c>
      <c r="BA57" s="195">
        <v>2960007.75</v>
      </c>
      <c r="BB57" s="195">
        <v>5914656.79</v>
      </c>
      <c r="BC57" s="195">
        <v>1052856.06</v>
      </c>
      <c r="BD57" s="195">
        <v>6177494.8600000003</v>
      </c>
      <c r="BE57" s="195">
        <v>5569467.4299999997</v>
      </c>
      <c r="BF57" s="195">
        <v>2542749.1</v>
      </c>
      <c r="BG57" s="195">
        <v>2232724.0299999998</v>
      </c>
      <c r="BH57" s="195">
        <v>1180481.27</v>
      </c>
      <c r="BI57" s="195">
        <v>3707655.2</v>
      </c>
      <c r="BJ57" s="195">
        <v>1279106.6299999999</v>
      </c>
      <c r="BK57" s="195">
        <v>355387.66</v>
      </c>
      <c r="BL57" s="195">
        <v>2157768.96</v>
      </c>
      <c r="BM57" s="195">
        <v>13744416.390000001</v>
      </c>
      <c r="BN57" s="195">
        <v>3925921.19</v>
      </c>
      <c r="BO57" s="195">
        <v>2824172.29</v>
      </c>
      <c r="BP57" s="195">
        <v>5759705.1200000001</v>
      </c>
      <c r="BQ57" s="195">
        <v>4281614.05</v>
      </c>
      <c r="BR57" s="195">
        <v>3996842.57</v>
      </c>
      <c r="BS57" s="197">
        <v>18550832.350000001</v>
      </c>
      <c r="BT57" s="195">
        <v>4086773.3</v>
      </c>
      <c r="BU57" s="195">
        <v>3605766</v>
      </c>
      <c r="BV57" s="195">
        <v>5690014.7800000003</v>
      </c>
      <c r="BW57" s="195">
        <v>1121236.43</v>
      </c>
      <c r="BX57" s="195">
        <v>5626281.6900000004</v>
      </c>
      <c r="BY57" s="195">
        <v>10391079.51</v>
      </c>
      <c r="BZ57" s="195">
        <v>2967311.46</v>
      </c>
      <c r="CA57" s="195">
        <v>3022198.38</v>
      </c>
      <c r="CB57" s="195">
        <v>2793532.13</v>
      </c>
      <c r="CC57" s="195">
        <v>4649917.22</v>
      </c>
      <c r="CD57" s="195">
        <v>5594647.8499999996</v>
      </c>
      <c r="CE57" s="195">
        <v>5036453.2300000004</v>
      </c>
      <c r="CF57" s="195">
        <v>2102168.2200000002</v>
      </c>
      <c r="CG57" s="195">
        <v>6853104.7800000003</v>
      </c>
      <c r="CH57" s="195">
        <v>2454245.7400000002</v>
      </c>
      <c r="CI57" s="195">
        <v>4964772.97</v>
      </c>
      <c r="CJ57" s="195">
        <v>3520863.6</v>
      </c>
      <c r="CK57" s="195">
        <v>12843638.289999999</v>
      </c>
      <c r="CL57" s="195">
        <v>9543093.6600000001</v>
      </c>
      <c r="CM57" s="195">
        <v>3830942</v>
      </c>
    </row>
    <row r="58" spans="1:91" ht="24.6">
      <c r="A58" s="125">
        <v>1</v>
      </c>
      <c r="B58" s="243" t="s">
        <v>788</v>
      </c>
      <c r="C58" s="129" t="s">
        <v>415</v>
      </c>
      <c r="D58" s="195">
        <v>-48485392.950000003</v>
      </c>
      <c r="E58" s="195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-8204863.4500000002</v>
      </c>
      <c r="L58" s="195">
        <v>0</v>
      </c>
      <c r="M58" s="195">
        <v>0</v>
      </c>
      <c r="N58" s="195">
        <v>-10597351.17</v>
      </c>
      <c r="O58" s="195">
        <v>0</v>
      </c>
      <c r="P58" s="195">
        <v>-19386939.129999999</v>
      </c>
      <c r="Q58" s="195">
        <v>-3014099.25</v>
      </c>
      <c r="R58" s="195">
        <v>0</v>
      </c>
      <c r="S58" s="195">
        <v>-19695227.469999999</v>
      </c>
      <c r="T58" s="195">
        <v>0</v>
      </c>
      <c r="U58" s="195">
        <v>-8071546.7199999997</v>
      </c>
      <c r="V58" s="195">
        <v>0</v>
      </c>
      <c r="W58" s="195">
        <v>-2685858.54</v>
      </c>
      <c r="X58" s="195">
        <v>-45280749.450000003</v>
      </c>
      <c r="Y58" s="195">
        <v>-1006901.09</v>
      </c>
      <c r="Z58" s="195">
        <v>0</v>
      </c>
      <c r="AA58" s="195">
        <v>0</v>
      </c>
      <c r="AB58" s="195">
        <v>-946687.55</v>
      </c>
      <c r="AC58" s="195">
        <v>-585721.43999999994</v>
      </c>
      <c r="AD58" s="195">
        <v>-3303830.08</v>
      </c>
      <c r="AE58" s="195">
        <v>-16099720.359999999</v>
      </c>
      <c r="AF58" s="195">
        <v>0</v>
      </c>
      <c r="AG58" s="195">
        <v>-852608.24</v>
      </c>
      <c r="AH58" s="195">
        <v>0</v>
      </c>
      <c r="AI58" s="195">
        <v>-4390065.2</v>
      </c>
      <c r="AJ58" s="195">
        <v>0</v>
      </c>
      <c r="AK58" s="195">
        <v>0</v>
      </c>
      <c r="AL58" s="195">
        <v>-127682256.79000001</v>
      </c>
      <c r="AM58" s="195">
        <v>0</v>
      </c>
      <c r="AN58" s="195">
        <v>0</v>
      </c>
      <c r="AO58" s="195">
        <v>-6979864.1500000004</v>
      </c>
      <c r="AP58" s="195">
        <v>0</v>
      </c>
      <c r="AQ58" s="195">
        <v>0</v>
      </c>
      <c r="AR58" s="195">
        <v>0</v>
      </c>
      <c r="AS58" s="195">
        <v>-99679361.060000002</v>
      </c>
      <c r="AT58" s="195">
        <v>-1803688.66</v>
      </c>
      <c r="AU58" s="195">
        <v>-15252162.23</v>
      </c>
      <c r="AV58" s="195">
        <v>-6031734.2400000002</v>
      </c>
      <c r="AW58" s="195">
        <v>-1583813.82</v>
      </c>
      <c r="AX58" s="195">
        <v>0</v>
      </c>
      <c r="AY58" s="195">
        <v>0</v>
      </c>
      <c r="AZ58" s="195">
        <v>0</v>
      </c>
      <c r="BA58" s="195">
        <v>-3857999.85</v>
      </c>
      <c r="BB58" s="195">
        <v>-62742045.82</v>
      </c>
      <c r="BC58" s="195">
        <v>0</v>
      </c>
      <c r="BD58" s="195">
        <v>-82044762.290000007</v>
      </c>
      <c r="BE58" s="195">
        <v>-14678711.35</v>
      </c>
      <c r="BF58" s="195">
        <v>0</v>
      </c>
      <c r="BG58" s="195">
        <v>0</v>
      </c>
      <c r="BH58" s="195">
        <v>-18522405.23</v>
      </c>
      <c r="BI58" s="195">
        <v>0</v>
      </c>
      <c r="BJ58" s="195">
        <v>0</v>
      </c>
      <c r="BK58" s="195">
        <v>0</v>
      </c>
      <c r="BL58" s="195">
        <v>-5048750.58</v>
      </c>
      <c r="BM58" s="195">
        <v>-31824801.210000001</v>
      </c>
      <c r="BN58" s="195">
        <v>-1696794.08</v>
      </c>
      <c r="BO58" s="195">
        <v>0</v>
      </c>
      <c r="BP58" s="195">
        <v>0</v>
      </c>
      <c r="BQ58" s="195">
        <v>0</v>
      </c>
      <c r="BR58" s="195">
        <v>0</v>
      </c>
      <c r="BS58" s="197">
        <v>-170406901.55000001</v>
      </c>
      <c r="BT58" s="197">
        <v>0</v>
      </c>
      <c r="BU58" s="195">
        <v>0</v>
      </c>
      <c r="BV58" s="197">
        <v>-29456963.68</v>
      </c>
      <c r="BW58" s="195">
        <v>0</v>
      </c>
      <c r="BX58" s="195">
        <v>0</v>
      </c>
      <c r="BY58" s="197">
        <v>0</v>
      </c>
      <c r="BZ58" s="197">
        <v>0</v>
      </c>
      <c r="CA58" s="195">
        <v>0</v>
      </c>
      <c r="CB58" s="197">
        <v>0</v>
      </c>
      <c r="CC58" s="197">
        <v>0</v>
      </c>
      <c r="CD58" s="197">
        <v>0</v>
      </c>
      <c r="CE58" s="197">
        <v>0</v>
      </c>
      <c r="CF58" s="197">
        <v>0</v>
      </c>
      <c r="CG58" s="195">
        <v>-1067040.4099999999</v>
      </c>
      <c r="CH58" s="195">
        <v>0</v>
      </c>
      <c r="CI58" s="195">
        <v>0</v>
      </c>
      <c r="CJ58" s="195">
        <v>0</v>
      </c>
      <c r="CK58" s="197">
        <v>-9995605.0899999999</v>
      </c>
      <c r="CL58" s="195">
        <v>-550362.75</v>
      </c>
      <c r="CM58" s="197">
        <v>0</v>
      </c>
    </row>
    <row r="59" spans="1:91" ht="24.6">
      <c r="A59" s="125">
        <v>1</v>
      </c>
      <c r="B59" s="243" t="s">
        <v>789</v>
      </c>
      <c r="C59" s="134" t="s">
        <v>1223</v>
      </c>
      <c r="D59" s="195">
        <v>-171908656.81999999</v>
      </c>
      <c r="E59" s="195">
        <v>-2656457.9500000002</v>
      </c>
      <c r="F59" s="195">
        <v>-3190228.45</v>
      </c>
      <c r="G59" s="195">
        <v>-2624106.4500000002</v>
      </c>
      <c r="H59" s="195">
        <v>-1589552.54</v>
      </c>
      <c r="I59" s="195">
        <v>-3619187.47</v>
      </c>
      <c r="J59" s="195">
        <v>-7542843.5300000003</v>
      </c>
      <c r="K59" s="195">
        <v>-13925065.99</v>
      </c>
      <c r="L59" s="195">
        <v>-3157312.08</v>
      </c>
      <c r="M59" s="195">
        <v>-8092793.6600000001</v>
      </c>
      <c r="N59" s="195">
        <v>-30361455.469999999</v>
      </c>
      <c r="O59" s="195">
        <v>-1654935.81</v>
      </c>
      <c r="P59" s="195">
        <v>-89230498.329999998</v>
      </c>
      <c r="Q59" s="195">
        <v>-6012449.5700000003</v>
      </c>
      <c r="R59" s="195">
        <v>-15961021.310000001</v>
      </c>
      <c r="S59" s="195">
        <v>-50263907.520000003</v>
      </c>
      <c r="T59" s="195">
        <v>-6829464.7999999998</v>
      </c>
      <c r="U59" s="195">
        <v>-11981630.779999999</v>
      </c>
      <c r="V59" s="195">
        <v>-4561535.16</v>
      </c>
      <c r="W59" s="195">
        <v>-1846566.02</v>
      </c>
      <c r="X59" s="195">
        <v>-204917213.56</v>
      </c>
      <c r="Y59" s="195">
        <v>-3007882.6</v>
      </c>
      <c r="Z59" s="195">
        <v>-5730175.1900000004</v>
      </c>
      <c r="AA59" s="195">
        <v>-3001434.84</v>
      </c>
      <c r="AB59" s="195">
        <v>-594980.26</v>
      </c>
      <c r="AC59" s="195">
        <v>-777887.95</v>
      </c>
      <c r="AD59" s="195">
        <v>0</v>
      </c>
      <c r="AE59" s="195">
        <v>-31226167.940000001</v>
      </c>
      <c r="AF59" s="195">
        <v>-3986964.4</v>
      </c>
      <c r="AG59" s="195">
        <v>-1844737.92</v>
      </c>
      <c r="AH59" s="195">
        <v>-2230604.66</v>
      </c>
      <c r="AI59" s="195">
        <v>-8048539.7000000002</v>
      </c>
      <c r="AJ59" s="195">
        <v>-5471886.3499999996</v>
      </c>
      <c r="AK59" s="195">
        <v>-1171323.24</v>
      </c>
      <c r="AL59" s="195">
        <v>-532954936.05000001</v>
      </c>
      <c r="AM59" s="195">
        <v>-2786358.69</v>
      </c>
      <c r="AN59" s="195">
        <v>-1668224.02</v>
      </c>
      <c r="AO59" s="195">
        <v>-13210561.09</v>
      </c>
      <c r="AP59" s="195">
        <v>-17923349.309999999</v>
      </c>
      <c r="AQ59" s="195">
        <v>-4341440.29</v>
      </c>
      <c r="AR59" s="195">
        <v>-1751309.59</v>
      </c>
      <c r="AS59" s="195">
        <v>-104742282.59999999</v>
      </c>
      <c r="AT59" s="195">
        <v>-5178024.1100000003</v>
      </c>
      <c r="AU59" s="195">
        <v>-12679454.16</v>
      </c>
      <c r="AV59" s="195">
        <v>-5171569.7300000004</v>
      </c>
      <c r="AW59" s="195">
        <v>-3740009.14</v>
      </c>
      <c r="AX59" s="195">
        <v>-2345769</v>
      </c>
      <c r="AY59" s="195">
        <v>-3074584.9</v>
      </c>
      <c r="AZ59" s="195">
        <v>-5096045.6500000004</v>
      </c>
      <c r="BA59" s="195">
        <v>-1319462.46</v>
      </c>
      <c r="BB59" s="195">
        <v>-68136955.359999999</v>
      </c>
      <c r="BC59" s="195">
        <v>-5120837.8099999996</v>
      </c>
      <c r="BD59" s="195">
        <v>-147836674.78999999</v>
      </c>
      <c r="BE59" s="195">
        <v>-37516097.340000004</v>
      </c>
      <c r="BF59" s="195">
        <v>-3820568.33</v>
      </c>
      <c r="BG59" s="195">
        <v>-2333341.2200000002</v>
      </c>
      <c r="BH59" s="195">
        <v>-71402463.060000002</v>
      </c>
      <c r="BI59" s="195">
        <v>-2129456.41</v>
      </c>
      <c r="BJ59" s="195">
        <v>-1418974.97</v>
      </c>
      <c r="BK59" s="195">
        <v>-7973139.5599999996</v>
      </c>
      <c r="BL59" s="195">
        <v>-4643024.3899999997</v>
      </c>
      <c r="BM59" s="195">
        <v>-142598105.44</v>
      </c>
      <c r="BN59" s="195">
        <v>-8077326.0099999998</v>
      </c>
      <c r="BO59" s="195">
        <v>-4410383.6100000003</v>
      </c>
      <c r="BP59" s="195">
        <v>-16873992.550000001</v>
      </c>
      <c r="BQ59" s="195">
        <v>-13033103.18</v>
      </c>
      <c r="BR59" s="195">
        <v>-2845830.57</v>
      </c>
      <c r="BS59" s="195">
        <v>-869591228.55999994</v>
      </c>
      <c r="BT59" s="195">
        <v>-9516962.5399999991</v>
      </c>
      <c r="BU59" s="195">
        <v>-6741000.9500000002</v>
      </c>
      <c r="BV59" s="195">
        <v>-54279476.82</v>
      </c>
      <c r="BW59" s="195">
        <v>-13033.09</v>
      </c>
      <c r="BX59" s="195">
        <v>-3609128.99</v>
      </c>
      <c r="BY59" s="195">
        <v>-28496119.699999999</v>
      </c>
      <c r="BZ59" s="195">
        <v>-2448546.4300000002</v>
      </c>
      <c r="CA59" s="195">
        <v>-1337209.22</v>
      </c>
      <c r="CB59" s="195">
        <v>-4098890.15</v>
      </c>
      <c r="CC59" s="195">
        <v>-10149380.609999999</v>
      </c>
      <c r="CD59" s="195">
        <v>-31331171.41</v>
      </c>
      <c r="CE59" s="195">
        <v>-6616138.21</v>
      </c>
      <c r="CF59" s="195">
        <v>-25521311.030000001</v>
      </c>
      <c r="CG59" s="195">
        <v>-1574053.79</v>
      </c>
      <c r="CH59" s="195">
        <v>-1916923.16</v>
      </c>
      <c r="CI59" s="195">
        <v>-2756591.12</v>
      </c>
      <c r="CJ59" s="195">
        <v>-1087153.8600000001</v>
      </c>
      <c r="CK59" s="195">
        <v>-44518777.350000001</v>
      </c>
      <c r="CL59" s="195">
        <v>-4016826.46</v>
      </c>
      <c r="CM59" s="195">
        <v>-2692044.79</v>
      </c>
    </row>
    <row r="60" spans="1:91" ht="24.6">
      <c r="A60" s="125">
        <v>1</v>
      </c>
      <c r="B60" s="243" t="s">
        <v>790</v>
      </c>
      <c r="C60" s="134" t="s">
        <v>1224</v>
      </c>
      <c r="D60" s="195">
        <v>50197211.390000001</v>
      </c>
      <c r="E60" s="195">
        <v>2932778.8</v>
      </c>
      <c r="F60" s="195">
        <v>3207777.38</v>
      </c>
      <c r="G60" s="195">
        <v>4502994.5</v>
      </c>
      <c r="H60" s="195">
        <v>3124010.93</v>
      </c>
      <c r="I60" s="195">
        <v>3949674.92</v>
      </c>
      <c r="J60" s="195">
        <v>5656383.21</v>
      </c>
      <c r="K60" s="195">
        <v>5508353</v>
      </c>
      <c r="L60" s="195">
        <v>4457134.8</v>
      </c>
      <c r="M60" s="195">
        <v>5210641.75</v>
      </c>
      <c r="N60" s="195">
        <v>14407330.84</v>
      </c>
      <c r="O60" s="195">
        <v>2544696.59</v>
      </c>
      <c r="P60" s="195">
        <v>30165830.890000001</v>
      </c>
      <c r="Q60" s="195">
        <v>6708056.6600000001</v>
      </c>
      <c r="R60" s="195">
        <v>14414597.51</v>
      </c>
      <c r="S60" s="195">
        <v>7279477.3899999997</v>
      </c>
      <c r="T60" s="195">
        <v>4628796.3600000003</v>
      </c>
      <c r="U60" s="195">
        <v>5112602.29</v>
      </c>
      <c r="V60" s="195">
        <v>4275382.1399999997</v>
      </c>
      <c r="W60" s="195">
        <v>2132938.38</v>
      </c>
      <c r="X60" s="195">
        <v>48648166.710000001</v>
      </c>
      <c r="Y60" s="195">
        <v>6515639.5199999996</v>
      </c>
      <c r="Z60" s="195">
        <v>6857140.2400000002</v>
      </c>
      <c r="AA60" s="195">
        <v>9702754.7200000007</v>
      </c>
      <c r="AB60" s="195">
        <v>3889366.81</v>
      </c>
      <c r="AC60" s="195">
        <v>5447498.9299999997</v>
      </c>
      <c r="AD60" s="195">
        <v>1452135.37</v>
      </c>
      <c r="AE60" s="195">
        <v>11500254.24</v>
      </c>
      <c r="AF60" s="195">
        <v>4531755.7300000004</v>
      </c>
      <c r="AG60" s="195">
        <v>10009009.800000001</v>
      </c>
      <c r="AH60" s="195">
        <v>7778142.7000000002</v>
      </c>
      <c r="AI60" s="195">
        <v>5670274.71</v>
      </c>
      <c r="AJ60" s="195">
        <v>2742515.92</v>
      </c>
      <c r="AK60" s="195">
        <v>5121085.5199999996</v>
      </c>
      <c r="AL60" s="195">
        <v>123329944.01000001</v>
      </c>
      <c r="AM60" s="195">
        <v>12653607.98</v>
      </c>
      <c r="AN60" s="195">
        <v>7726216.0599999996</v>
      </c>
      <c r="AO60" s="195">
        <v>12425432.859999999</v>
      </c>
      <c r="AP60" s="195">
        <v>15548661.119999999</v>
      </c>
      <c r="AQ60" s="195">
        <v>6033070.5800000001</v>
      </c>
      <c r="AR60" s="195">
        <v>2356649.09</v>
      </c>
      <c r="AS60" s="195">
        <v>48947662.880000003</v>
      </c>
      <c r="AT60" s="195">
        <v>6166837.8300000001</v>
      </c>
      <c r="AU60" s="195">
        <v>21250576.600000001</v>
      </c>
      <c r="AV60" s="195">
        <v>18035482.670000002</v>
      </c>
      <c r="AW60" s="195">
        <v>8289584.9800000004</v>
      </c>
      <c r="AX60" s="195">
        <v>4123176.72</v>
      </c>
      <c r="AY60" s="195">
        <v>12509853.49</v>
      </c>
      <c r="AZ60" s="195">
        <v>6993209.6600000001</v>
      </c>
      <c r="BA60" s="195">
        <v>6810228.6600000001</v>
      </c>
      <c r="BB60" s="195">
        <v>38968542.75</v>
      </c>
      <c r="BC60" s="195">
        <v>8549409.2300000004</v>
      </c>
      <c r="BD60" s="195">
        <v>47565639.710000001</v>
      </c>
      <c r="BE60" s="195">
        <v>4285856.2</v>
      </c>
      <c r="BF60" s="195">
        <v>7620406.6200000001</v>
      </c>
      <c r="BG60" s="195">
        <v>8429678.7599999998</v>
      </c>
      <c r="BH60" s="195">
        <v>21779478.02</v>
      </c>
      <c r="BI60" s="195">
        <v>8672671.2300000004</v>
      </c>
      <c r="BJ60" s="195">
        <v>2214606.06</v>
      </c>
      <c r="BK60" s="195">
        <v>4551455.38</v>
      </c>
      <c r="BL60" s="195">
        <v>2812870.29</v>
      </c>
      <c r="BM60" s="195">
        <v>45374406.229999997</v>
      </c>
      <c r="BN60" s="195">
        <v>7221944.4400000004</v>
      </c>
      <c r="BO60" s="195">
        <v>5133889.82</v>
      </c>
      <c r="BP60" s="195">
        <v>9842351.2300000004</v>
      </c>
      <c r="BQ60" s="195">
        <v>2317727.73</v>
      </c>
      <c r="BR60" s="195">
        <v>4108343.53</v>
      </c>
      <c r="BS60" s="195">
        <v>94081854.650000006</v>
      </c>
      <c r="BT60" s="195">
        <v>3943843.05</v>
      </c>
      <c r="BU60" s="195">
        <v>4659196.25</v>
      </c>
      <c r="BV60" s="195">
        <v>40039855.259999998</v>
      </c>
      <c r="BW60" s="195">
        <v>94308.74</v>
      </c>
      <c r="BX60" s="195">
        <v>7932530.8600000003</v>
      </c>
      <c r="BY60" s="195">
        <v>20452543.41</v>
      </c>
      <c r="BZ60" s="195">
        <v>4124244.2</v>
      </c>
      <c r="CA60" s="195">
        <v>3802441.2</v>
      </c>
      <c r="CB60" s="195">
        <v>5741123.21</v>
      </c>
      <c r="CC60" s="195">
        <v>5548848.79</v>
      </c>
      <c r="CD60" s="195">
        <v>11928177.789999999</v>
      </c>
      <c r="CE60" s="195">
        <v>7042252.5599999996</v>
      </c>
      <c r="CF60" s="195">
        <v>9653486.0700000003</v>
      </c>
      <c r="CG60" s="195">
        <v>3218546.96</v>
      </c>
      <c r="CH60" s="195">
        <v>3311252.3</v>
      </c>
      <c r="CI60" s="195">
        <v>6152545.0199999996</v>
      </c>
      <c r="CJ60" s="195">
        <v>6209432.9900000002</v>
      </c>
      <c r="CK60" s="195">
        <v>14804944.77</v>
      </c>
      <c r="CL60" s="195">
        <v>2232553.87</v>
      </c>
      <c r="CM60" s="195">
        <v>4684996.07</v>
      </c>
    </row>
    <row r="61" spans="1:91" ht="24.6">
      <c r="A61" s="125">
        <v>2</v>
      </c>
      <c r="B61" s="243" t="s">
        <v>791</v>
      </c>
      <c r="C61" s="134" t="s">
        <v>416</v>
      </c>
      <c r="D61" s="195">
        <v>-69084</v>
      </c>
      <c r="E61" s="195">
        <v>-8847.75</v>
      </c>
      <c r="F61" s="195">
        <v>-12699.52</v>
      </c>
      <c r="G61" s="195">
        <v>0</v>
      </c>
      <c r="H61" s="195">
        <v>-252921.07</v>
      </c>
      <c r="I61" s="195">
        <v>-1181.5</v>
      </c>
      <c r="J61" s="195">
        <v>-409.8</v>
      </c>
      <c r="K61" s="195">
        <v>0</v>
      </c>
      <c r="L61" s="195">
        <v>-43253</v>
      </c>
      <c r="M61" s="195">
        <v>0</v>
      </c>
      <c r="N61" s="195">
        <v>-95982.45</v>
      </c>
      <c r="O61" s="195">
        <v>-3509.78</v>
      </c>
      <c r="P61" s="195">
        <v>-9144443.6899999995</v>
      </c>
      <c r="Q61" s="195">
        <v>-121151.16</v>
      </c>
      <c r="R61" s="195">
        <v>-451031.22</v>
      </c>
      <c r="S61" s="195">
        <v>-324942</v>
      </c>
      <c r="T61" s="195">
        <v>-851636.55</v>
      </c>
      <c r="U61" s="195">
        <v>-140452.26</v>
      </c>
      <c r="V61" s="195">
        <v>0</v>
      </c>
      <c r="W61" s="195">
        <v>-13600.66</v>
      </c>
      <c r="X61" s="195">
        <v>-10563734.85</v>
      </c>
      <c r="Y61" s="195">
        <v>-178160.45</v>
      </c>
      <c r="Z61" s="195">
        <v>0</v>
      </c>
      <c r="AA61" s="195">
        <v>0</v>
      </c>
      <c r="AB61" s="195">
        <v>0</v>
      </c>
      <c r="AC61" s="195">
        <v>0</v>
      </c>
      <c r="AD61" s="195">
        <v>-331043.5</v>
      </c>
      <c r="AE61" s="195">
        <v>0</v>
      </c>
      <c r="AF61" s="195">
        <v>0</v>
      </c>
      <c r="AG61" s="195">
        <v>0</v>
      </c>
      <c r="AH61" s="195">
        <v>-54985.78</v>
      </c>
      <c r="AI61" s="195">
        <v>-8406</v>
      </c>
      <c r="AJ61" s="195">
        <v>0</v>
      </c>
      <c r="AK61" s="195">
        <v>-126145</v>
      </c>
      <c r="AL61" s="195">
        <v>-23239745.050000001</v>
      </c>
      <c r="AM61" s="195">
        <v>0</v>
      </c>
      <c r="AN61" s="195">
        <v>0</v>
      </c>
      <c r="AO61" s="195">
        <v>-4025.75</v>
      </c>
      <c r="AP61" s="195">
        <v>-3164558.36</v>
      </c>
      <c r="AQ61" s="195">
        <v>-73439.5</v>
      </c>
      <c r="AR61" s="195">
        <v>-12998.25</v>
      </c>
      <c r="AS61" s="195">
        <v>-350040.71</v>
      </c>
      <c r="AT61" s="195">
        <v>-2601285.46</v>
      </c>
      <c r="AU61" s="195">
        <v>-204017.55</v>
      </c>
      <c r="AV61" s="195">
        <v>-585026.96</v>
      </c>
      <c r="AW61" s="195">
        <v>-56089.69</v>
      </c>
      <c r="AX61" s="195">
        <v>-74138</v>
      </c>
      <c r="AY61" s="195">
        <v>-1362635.85</v>
      </c>
      <c r="AZ61" s="195">
        <v>-34821.46</v>
      </c>
      <c r="BA61" s="195">
        <v>-261</v>
      </c>
      <c r="BB61" s="195">
        <v>-2993010.8</v>
      </c>
      <c r="BC61" s="195">
        <v>-12264.19</v>
      </c>
      <c r="BD61" s="195">
        <v>-778811.97</v>
      </c>
      <c r="BE61" s="195">
        <v>0</v>
      </c>
      <c r="BF61" s="195">
        <v>0</v>
      </c>
      <c r="BG61" s="195">
        <v>0</v>
      </c>
      <c r="BH61" s="195">
        <v>-260345.39</v>
      </c>
      <c r="BI61" s="195">
        <v>-1525</v>
      </c>
      <c r="BJ61" s="195">
        <v>-12004.2</v>
      </c>
      <c r="BK61" s="195">
        <v>-5300</v>
      </c>
      <c r="BL61" s="195">
        <v>0</v>
      </c>
      <c r="BM61" s="195">
        <v>-55760.800000000003</v>
      </c>
      <c r="BN61" s="195">
        <v>0</v>
      </c>
      <c r="BO61" s="195">
        <v>0</v>
      </c>
      <c r="BP61" s="195">
        <v>-187500.55</v>
      </c>
      <c r="BQ61" s="195">
        <v>-15155.5</v>
      </c>
      <c r="BR61" s="195">
        <v>-1435</v>
      </c>
      <c r="BS61" s="197">
        <v>-87136323.670000002</v>
      </c>
      <c r="BT61" s="197">
        <v>0</v>
      </c>
      <c r="BU61" s="197">
        <v>-99685.92</v>
      </c>
      <c r="BV61" s="197">
        <v>-2516633.25</v>
      </c>
      <c r="BW61" s="197">
        <v>-326863.35999999999</v>
      </c>
      <c r="BX61" s="197">
        <v>-48656.67</v>
      </c>
      <c r="BY61" s="197">
        <v>-145579</v>
      </c>
      <c r="BZ61" s="197">
        <v>-12100.01</v>
      </c>
      <c r="CA61" s="197">
        <v>-115338.43</v>
      </c>
      <c r="CB61" s="197">
        <v>0</v>
      </c>
      <c r="CC61" s="197">
        <v>0</v>
      </c>
      <c r="CD61" s="197">
        <v>-26789.25</v>
      </c>
      <c r="CE61" s="197">
        <v>0</v>
      </c>
      <c r="CF61" s="197">
        <v>-300</v>
      </c>
      <c r="CG61" s="197">
        <v>-199.6</v>
      </c>
      <c r="CH61" s="197">
        <v>0</v>
      </c>
      <c r="CI61" s="197">
        <v>0</v>
      </c>
      <c r="CJ61" s="197">
        <v>0</v>
      </c>
      <c r="CK61" s="197">
        <v>-497</v>
      </c>
      <c r="CL61" s="197">
        <v>-16512</v>
      </c>
      <c r="CM61" s="197">
        <v>-7931</v>
      </c>
    </row>
    <row r="62" spans="1:91" ht="24.6">
      <c r="A62" s="125">
        <v>2</v>
      </c>
      <c r="B62" s="243" t="s">
        <v>792</v>
      </c>
      <c r="C62" s="135" t="s">
        <v>417</v>
      </c>
      <c r="D62" s="195">
        <v>0</v>
      </c>
      <c r="E62" s="195">
        <v>0</v>
      </c>
      <c r="F62" s="195">
        <v>3278.65</v>
      </c>
      <c r="G62" s="195">
        <v>245121</v>
      </c>
      <c r="H62" s="195">
        <v>663907</v>
      </c>
      <c r="I62" s="195">
        <v>1385105.16</v>
      </c>
      <c r="J62" s="195">
        <v>1432319</v>
      </c>
      <c r="K62" s="195">
        <v>202231</v>
      </c>
      <c r="L62" s="195">
        <v>252986.6</v>
      </c>
      <c r="M62" s="195">
        <v>0</v>
      </c>
      <c r="N62" s="195">
        <v>1564722.1</v>
      </c>
      <c r="O62" s="195">
        <v>12137.5</v>
      </c>
      <c r="P62" s="195">
        <v>853094.45</v>
      </c>
      <c r="Q62" s="195">
        <v>15377.75</v>
      </c>
      <c r="R62" s="195">
        <v>6084</v>
      </c>
      <c r="S62" s="195">
        <v>0</v>
      </c>
      <c r="T62" s="195">
        <v>1007057.05</v>
      </c>
      <c r="U62" s="195">
        <v>0</v>
      </c>
      <c r="V62" s="195">
        <v>912759.2</v>
      </c>
      <c r="W62" s="195">
        <v>630882.5</v>
      </c>
      <c r="X62" s="195">
        <v>3882355.32</v>
      </c>
      <c r="Y62" s="195">
        <v>0</v>
      </c>
      <c r="Z62" s="195">
        <v>0</v>
      </c>
      <c r="AA62" s="195">
        <v>0</v>
      </c>
      <c r="AB62" s="195">
        <v>0</v>
      </c>
      <c r="AC62" s="195">
        <v>638968.27</v>
      </c>
      <c r="AD62" s="195">
        <v>0</v>
      </c>
      <c r="AE62" s="195">
        <v>0</v>
      </c>
      <c r="AF62" s="195">
        <v>0</v>
      </c>
      <c r="AG62" s="195">
        <v>0</v>
      </c>
      <c r="AH62" s="195">
        <v>0</v>
      </c>
      <c r="AI62" s="195">
        <v>0</v>
      </c>
      <c r="AJ62" s="195">
        <v>0</v>
      </c>
      <c r="AK62" s="195">
        <v>979526</v>
      </c>
      <c r="AL62" s="195">
        <v>6314</v>
      </c>
      <c r="AM62" s="195">
        <v>1241</v>
      </c>
      <c r="AN62" s="195">
        <v>0</v>
      </c>
      <c r="AO62" s="195">
        <v>0</v>
      </c>
      <c r="AP62" s="195">
        <v>237</v>
      </c>
      <c r="AQ62" s="195">
        <v>477</v>
      </c>
      <c r="AR62" s="195">
        <v>4984.75</v>
      </c>
      <c r="AS62" s="195">
        <v>0</v>
      </c>
      <c r="AT62" s="195">
        <v>505938.04</v>
      </c>
      <c r="AU62" s="195">
        <v>62021.85</v>
      </c>
      <c r="AV62" s="195">
        <v>842970.76</v>
      </c>
      <c r="AW62" s="195">
        <v>24841.32</v>
      </c>
      <c r="AX62" s="195">
        <v>9275.65</v>
      </c>
      <c r="AY62" s="195">
        <v>0</v>
      </c>
      <c r="AZ62" s="195">
        <v>1082703.96</v>
      </c>
      <c r="BA62" s="195">
        <v>1337</v>
      </c>
      <c r="BB62" s="195">
        <v>7815</v>
      </c>
      <c r="BC62" s="195">
        <v>0</v>
      </c>
      <c r="BD62" s="195">
        <v>0</v>
      </c>
      <c r="BE62" s="195">
        <v>154499</v>
      </c>
      <c r="BF62" s="195">
        <v>0</v>
      </c>
      <c r="BG62" s="195">
        <v>0</v>
      </c>
      <c r="BH62" s="195">
        <v>1013180.98</v>
      </c>
      <c r="BI62" s="195">
        <v>0</v>
      </c>
      <c r="BJ62" s="195">
        <v>11175.75</v>
      </c>
      <c r="BK62" s="195">
        <v>0</v>
      </c>
      <c r="BL62" s="195">
        <v>0</v>
      </c>
      <c r="BM62" s="195">
        <v>50</v>
      </c>
      <c r="BN62" s="195">
        <v>0</v>
      </c>
      <c r="BO62" s="195">
        <v>0</v>
      </c>
      <c r="BP62" s="195">
        <v>23897.5</v>
      </c>
      <c r="BQ62" s="195">
        <v>0</v>
      </c>
      <c r="BR62" s="195">
        <v>0</v>
      </c>
      <c r="BS62" s="195">
        <v>2480311.9700000002</v>
      </c>
      <c r="BT62" s="195">
        <v>0</v>
      </c>
      <c r="BU62" s="195">
        <v>5149.3900000000003</v>
      </c>
      <c r="BV62" s="195">
        <v>4062762.03</v>
      </c>
      <c r="BW62" s="195">
        <v>697107.87</v>
      </c>
      <c r="BX62" s="197">
        <v>571269.25</v>
      </c>
      <c r="BY62" s="197">
        <v>6754033.3399999999</v>
      </c>
      <c r="BZ62" s="195">
        <v>0</v>
      </c>
      <c r="CA62" s="195">
        <v>2008037.55</v>
      </c>
      <c r="CB62" s="195">
        <v>3212814.6</v>
      </c>
      <c r="CC62" s="197">
        <v>1110728.5</v>
      </c>
      <c r="CD62" s="195">
        <v>924</v>
      </c>
      <c r="CE62" s="195">
        <v>1689320</v>
      </c>
      <c r="CF62" s="197">
        <v>0</v>
      </c>
      <c r="CG62" s="195">
        <v>3315399.7</v>
      </c>
      <c r="CH62" s="197">
        <v>788618.25</v>
      </c>
      <c r="CI62" s="195">
        <v>0</v>
      </c>
      <c r="CJ62" s="197">
        <v>2959931.15</v>
      </c>
      <c r="CK62" s="197">
        <v>1342.5</v>
      </c>
      <c r="CL62" s="197">
        <v>2872228.55</v>
      </c>
      <c r="CM62" s="197">
        <v>2945873.98</v>
      </c>
    </row>
    <row r="63" spans="1:91" ht="24.6">
      <c r="A63" s="125">
        <v>1</v>
      </c>
      <c r="B63" s="243" t="s">
        <v>793</v>
      </c>
      <c r="C63" s="135" t="s">
        <v>418</v>
      </c>
      <c r="D63" s="195">
        <v>2134865</v>
      </c>
      <c r="E63" s="195">
        <v>2552333.9500000002</v>
      </c>
      <c r="F63" s="195">
        <v>2118475</v>
      </c>
      <c r="G63" s="195">
        <v>4936768</v>
      </c>
      <c r="H63" s="195">
        <v>1826519.49</v>
      </c>
      <c r="I63" s="195">
        <v>3465412</v>
      </c>
      <c r="J63" s="195">
        <v>3211704.35</v>
      </c>
      <c r="K63" s="195">
        <v>3934020</v>
      </c>
      <c r="L63" s="195">
        <v>2136534.89</v>
      </c>
      <c r="M63" s="195">
        <v>2442843.15</v>
      </c>
      <c r="N63" s="195">
        <v>3518184</v>
      </c>
      <c r="O63" s="195">
        <v>2212426.0699999998</v>
      </c>
      <c r="P63" s="195">
        <v>10904660.75</v>
      </c>
      <c r="Q63" s="195">
        <v>2944979.76</v>
      </c>
      <c r="R63" s="195">
        <v>5019890.75</v>
      </c>
      <c r="S63" s="195">
        <v>3848643</v>
      </c>
      <c r="T63" s="195">
        <v>4862958.9400000004</v>
      </c>
      <c r="U63" s="195">
        <v>2252996.5</v>
      </c>
      <c r="V63" s="195">
        <v>3365597.73</v>
      </c>
      <c r="W63" s="195">
        <v>1543616.86</v>
      </c>
      <c r="X63" s="195">
        <v>8586124.25</v>
      </c>
      <c r="Y63" s="195">
        <v>2525189.81</v>
      </c>
      <c r="Z63" s="195">
        <v>3419442.5</v>
      </c>
      <c r="AA63" s="195">
        <v>4788999</v>
      </c>
      <c r="AB63" s="195">
        <v>751772.5</v>
      </c>
      <c r="AC63" s="195">
        <v>1514635</v>
      </c>
      <c r="AD63" s="195">
        <v>1605155</v>
      </c>
      <c r="AE63" s="195">
        <v>2008594</v>
      </c>
      <c r="AF63" s="195">
        <v>3956347.9</v>
      </c>
      <c r="AG63" s="195">
        <v>2013935.45</v>
      </c>
      <c r="AH63" s="195">
        <v>7946918.0999999996</v>
      </c>
      <c r="AI63" s="195">
        <v>6768746.9500000002</v>
      </c>
      <c r="AJ63" s="195">
        <v>2368755.7000000002</v>
      </c>
      <c r="AK63" s="195">
        <v>1743510</v>
      </c>
      <c r="AL63" s="195">
        <v>13092423.4</v>
      </c>
      <c r="AM63" s="195">
        <v>5671654</v>
      </c>
      <c r="AN63" s="195">
        <v>3607057.29</v>
      </c>
      <c r="AO63" s="195">
        <v>2940108</v>
      </c>
      <c r="AP63" s="195">
        <v>2095328</v>
      </c>
      <c r="AQ63" s="195">
        <v>1063592</v>
      </c>
      <c r="AR63" s="195">
        <v>1200942</v>
      </c>
      <c r="AS63" s="195">
        <v>13392110.689999999</v>
      </c>
      <c r="AT63" s="195">
        <v>3868041.22</v>
      </c>
      <c r="AU63" s="195">
        <v>7157446</v>
      </c>
      <c r="AV63" s="195">
        <v>4804071.6399999997</v>
      </c>
      <c r="AW63" s="195">
        <v>873875</v>
      </c>
      <c r="AX63" s="195">
        <v>1676012.5</v>
      </c>
      <c r="AY63" s="195">
        <v>2950887.25</v>
      </c>
      <c r="AZ63" s="195">
        <v>5158228</v>
      </c>
      <c r="BA63" s="195">
        <v>2646935</v>
      </c>
      <c r="BB63" s="195">
        <v>11042677.630000001</v>
      </c>
      <c r="BC63" s="195">
        <v>2239077.54</v>
      </c>
      <c r="BD63" s="195">
        <v>10036504.99</v>
      </c>
      <c r="BE63" s="195">
        <v>10430874.6</v>
      </c>
      <c r="BF63" s="195">
        <v>1302733.5</v>
      </c>
      <c r="BG63" s="195">
        <v>4382820.75</v>
      </c>
      <c r="BH63" s="195">
        <v>7679081.9000000004</v>
      </c>
      <c r="BI63" s="195">
        <v>1688342</v>
      </c>
      <c r="BJ63" s="195">
        <v>1177173</v>
      </c>
      <c r="BK63" s="195">
        <v>3784432</v>
      </c>
      <c r="BL63" s="195">
        <v>1330801</v>
      </c>
      <c r="BM63" s="195">
        <v>5475846.0999999996</v>
      </c>
      <c r="BN63" s="195">
        <v>4917874</v>
      </c>
      <c r="BO63" s="195">
        <v>1906850.25</v>
      </c>
      <c r="BP63" s="195">
        <v>1892037</v>
      </c>
      <c r="BQ63" s="195">
        <v>2649131.5699999998</v>
      </c>
      <c r="BR63" s="195">
        <v>845849</v>
      </c>
      <c r="BS63" s="197">
        <v>6728529.4500000002</v>
      </c>
      <c r="BT63" s="195">
        <v>2898141</v>
      </c>
      <c r="BU63" s="195">
        <v>1564147.45</v>
      </c>
      <c r="BV63" s="197">
        <v>11520709</v>
      </c>
      <c r="BW63" s="197">
        <v>32963</v>
      </c>
      <c r="BX63" s="197">
        <v>1795093.5</v>
      </c>
      <c r="BY63" s="197">
        <v>7433741</v>
      </c>
      <c r="BZ63" s="195">
        <v>1204381.8999999999</v>
      </c>
      <c r="CA63" s="197">
        <v>3057765</v>
      </c>
      <c r="CB63" s="195">
        <v>2437589</v>
      </c>
      <c r="CC63" s="195">
        <v>2243784</v>
      </c>
      <c r="CD63" s="197">
        <v>5938558.96</v>
      </c>
      <c r="CE63" s="197">
        <v>5845497</v>
      </c>
      <c r="CF63" s="197">
        <v>3799148.59</v>
      </c>
      <c r="CG63" s="195">
        <v>179071</v>
      </c>
      <c r="CH63" s="195">
        <v>1523923.55</v>
      </c>
      <c r="CI63" s="197">
        <v>2540205.64</v>
      </c>
      <c r="CJ63" s="197">
        <v>1269849</v>
      </c>
      <c r="CK63" s="197">
        <v>5980357.5999999996</v>
      </c>
      <c r="CL63" s="195">
        <v>1292447</v>
      </c>
      <c r="CM63" s="197">
        <v>467262.4</v>
      </c>
    </row>
    <row r="64" spans="1:91" ht="24.6">
      <c r="A64" s="125">
        <v>3</v>
      </c>
      <c r="B64" s="243" t="s">
        <v>794</v>
      </c>
      <c r="C64" s="134" t="s">
        <v>1225</v>
      </c>
      <c r="D64" s="195">
        <v>0</v>
      </c>
      <c r="E64" s="195">
        <v>0</v>
      </c>
      <c r="F64" s="195">
        <v>0</v>
      </c>
      <c r="G64" s="195">
        <v>0</v>
      </c>
      <c r="H64" s="195">
        <v>4121448.49</v>
      </c>
      <c r="I64" s="195">
        <v>0</v>
      </c>
      <c r="J64" s="195">
        <v>0</v>
      </c>
      <c r="K64" s="195">
        <v>0</v>
      </c>
      <c r="L64" s="195">
        <v>0</v>
      </c>
      <c r="M64" s="195">
        <v>0</v>
      </c>
      <c r="N64" s="195">
        <v>0</v>
      </c>
      <c r="O64" s="195">
        <v>0</v>
      </c>
      <c r="P64" s="195">
        <v>7548403.7199999997</v>
      </c>
      <c r="Q64" s="195">
        <v>0</v>
      </c>
      <c r="R64" s="195">
        <v>0</v>
      </c>
      <c r="S64" s="195">
        <v>4635496.0599999996</v>
      </c>
      <c r="T64" s="195">
        <v>0</v>
      </c>
      <c r="U64" s="195">
        <v>4119361.49</v>
      </c>
      <c r="V64" s="195">
        <v>24000</v>
      </c>
      <c r="W64" s="195">
        <v>3912907.66</v>
      </c>
      <c r="X64" s="195">
        <v>0</v>
      </c>
      <c r="Y64" s="195">
        <v>0</v>
      </c>
      <c r="Z64" s="195">
        <v>0</v>
      </c>
      <c r="AA64" s="195">
        <v>4635496.0599999996</v>
      </c>
      <c r="AB64" s="195">
        <v>5119361.49</v>
      </c>
      <c r="AC64" s="195">
        <v>0</v>
      </c>
      <c r="AD64" s="195">
        <v>0</v>
      </c>
      <c r="AE64" s="195">
        <v>0</v>
      </c>
      <c r="AF64" s="195">
        <v>0</v>
      </c>
      <c r="AG64" s="195">
        <v>4119361.49</v>
      </c>
      <c r="AH64" s="195">
        <v>4222588.4000000004</v>
      </c>
      <c r="AI64" s="195">
        <v>4945176.8099999996</v>
      </c>
      <c r="AJ64" s="195">
        <v>0</v>
      </c>
      <c r="AK64" s="195">
        <v>0</v>
      </c>
      <c r="AL64" s="195">
        <v>0</v>
      </c>
      <c r="AM64" s="195">
        <v>0</v>
      </c>
      <c r="AN64" s="195">
        <v>0</v>
      </c>
      <c r="AO64" s="195">
        <v>0</v>
      </c>
      <c r="AP64" s="195">
        <v>0</v>
      </c>
      <c r="AQ64" s="195">
        <v>0</v>
      </c>
      <c r="AR64" s="195">
        <v>4016134.57</v>
      </c>
      <c r="AS64" s="195">
        <v>5361311.38</v>
      </c>
      <c r="AT64" s="195">
        <v>0</v>
      </c>
      <c r="AU64" s="195">
        <v>0</v>
      </c>
      <c r="AV64" s="195">
        <v>0</v>
      </c>
      <c r="AW64" s="195">
        <v>0</v>
      </c>
      <c r="AX64" s="195">
        <v>0</v>
      </c>
      <c r="AY64" s="195">
        <v>0</v>
      </c>
      <c r="AZ64" s="195">
        <v>0</v>
      </c>
      <c r="BA64" s="195">
        <v>0</v>
      </c>
      <c r="BB64" s="195">
        <v>5567765.21</v>
      </c>
      <c r="BC64" s="195">
        <v>0</v>
      </c>
      <c r="BD64" s="195">
        <v>0</v>
      </c>
      <c r="BE64" s="195">
        <v>0</v>
      </c>
      <c r="BF64" s="195">
        <v>0</v>
      </c>
      <c r="BG64" s="195">
        <v>4119361.49</v>
      </c>
      <c r="BH64" s="195">
        <v>4535496.0599999996</v>
      </c>
      <c r="BI64" s="195">
        <v>0</v>
      </c>
      <c r="BJ64" s="195">
        <v>0</v>
      </c>
      <c r="BK64" s="195">
        <v>0</v>
      </c>
      <c r="BL64" s="195">
        <v>0</v>
      </c>
      <c r="BM64" s="195">
        <v>0</v>
      </c>
      <c r="BN64" s="195">
        <v>0</v>
      </c>
      <c r="BO64" s="195">
        <v>0</v>
      </c>
      <c r="BP64" s="195">
        <v>0</v>
      </c>
      <c r="BQ64" s="195">
        <v>4945176.8099999996</v>
      </c>
      <c r="BR64" s="195">
        <v>0</v>
      </c>
      <c r="BS64" s="197">
        <v>0</v>
      </c>
      <c r="BT64" s="195">
        <v>0</v>
      </c>
      <c r="BU64" s="195">
        <v>0</v>
      </c>
      <c r="BV64" s="195">
        <v>5154857.55</v>
      </c>
      <c r="BW64" s="195">
        <v>0</v>
      </c>
      <c r="BX64" s="195">
        <v>0</v>
      </c>
      <c r="BY64" s="197">
        <v>0</v>
      </c>
      <c r="BZ64" s="195">
        <v>0</v>
      </c>
      <c r="CA64" s="195">
        <v>0</v>
      </c>
      <c r="CB64" s="195">
        <v>0</v>
      </c>
      <c r="CC64" s="195">
        <v>0</v>
      </c>
      <c r="CD64" s="197">
        <v>0</v>
      </c>
      <c r="CE64" s="195">
        <v>4532269.1500000004</v>
      </c>
      <c r="CF64" s="197">
        <v>0</v>
      </c>
      <c r="CG64" s="195">
        <v>0</v>
      </c>
      <c r="CH64" s="195">
        <v>0</v>
      </c>
      <c r="CI64" s="197">
        <v>4532269.1500000004</v>
      </c>
      <c r="CJ64" s="195">
        <v>0</v>
      </c>
      <c r="CK64" s="197">
        <v>0</v>
      </c>
      <c r="CL64" s="195">
        <v>0</v>
      </c>
      <c r="CM64" s="195">
        <v>0</v>
      </c>
    </row>
    <row r="65" spans="1:91" ht="24.6">
      <c r="A65" s="125">
        <v>14</v>
      </c>
      <c r="B65" s="243" t="s">
        <v>795</v>
      </c>
      <c r="C65" s="129" t="s">
        <v>419</v>
      </c>
      <c r="D65" s="195">
        <v>4089305</v>
      </c>
      <c r="E65" s="195">
        <v>790107</v>
      </c>
      <c r="F65" s="195">
        <v>840107</v>
      </c>
      <c r="G65" s="195">
        <v>1174872.6499999999</v>
      </c>
      <c r="H65" s="195">
        <v>3939200</v>
      </c>
      <c r="I65" s="195">
        <v>8237479</v>
      </c>
      <c r="J65" s="195">
        <v>4531133.62</v>
      </c>
      <c r="K65" s="195">
        <v>2723969.78</v>
      </c>
      <c r="L65" s="195">
        <v>1790107</v>
      </c>
      <c r="M65" s="195">
        <v>3263940</v>
      </c>
      <c r="N65" s="195">
        <v>36295722.350000001</v>
      </c>
      <c r="O65" s="195">
        <v>4566792.6500000004</v>
      </c>
      <c r="P65" s="195">
        <v>9536153</v>
      </c>
      <c r="Q65" s="195">
        <v>2369155</v>
      </c>
      <c r="R65" s="195">
        <v>16986584.16</v>
      </c>
      <c r="S65" s="195">
        <v>1856841.44</v>
      </c>
      <c r="T65" s="195">
        <v>2053659</v>
      </c>
      <c r="U65" s="195">
        <v>419849</v>
      </c>
      <c r="V65" s="195">
        <v>1773357.13</v>
      </c>
      <c r="W65" s="195">
        <v>7790037.75</v>
      </c>
      <c r="X65" s="195">
        <v>42478255.899999999</v>
      </c>
      <c r="Y65" s="195">
        <v>1158251.1499999999</v>
      </c>
      <c r="Z65" s="195">
        <v>3309668</v>
      </c>
      <c r="AA65" s="195">
        <v>2500214</v>
      </c>
      <c r="AB65" s="195">
        <v>12087810.539999999</v>
      </c>
      <c r="AC65" s="195">
        <v>1435813</v>
      </c>
      <c r="AD65" s="195">
        <v>4026534.92</v>
      </c>
      <c r="AE65" s="195">
        <v>38081614.420000002</v>
      </c>
      <c r="AF65" s="195">
        <v>1523813</v>
      </c>
      <c r="AG65" s="195">
        <v>6029897.4900000002</v>
      </c>
      <c r="AH65" s="195">
        <v>5747876</v>
      </c>
      <c r="AI65" s="195">
        <v>9733239.0899999999</v>
      </c>
      <c r="AJ65" s="195">
        <v>2476040</v>
      </c>
      <c r="AK65" s="195">
        <v>2429186</v>
      </c>
      <c r="AL65" s="195">
        <v>11498538.890000001</v>
      </c>
      <c r="AM65" s="195">
        <v>2477454.0299999998</v>
      </c>
      <c r="AN65" s="195">
        <v>1767859.63</v>
      </c>
      <c r="AO65" s="195">
        <v>4161917.07</v>
      </c>
      <c r="AP65" s="195">
        <v>4529986.99</v>
      </c>
      <c r="AQ65" s="195">
        <v>4157831.86</v>
      </c>
      <c r="AR65" s="195">
        <v>4121206.63</v>
      </c>
      <c r="AS65" s="195">
        <v>4824948.92</v>
      </c>
      <c r="AT65" s="195">
        <v>2574728.44</v>
      </c>
      <c r="AU65" s="195">
        <v>5191807.25</v>
      </c>
      <c r="AV65" s="195">
        <v>5789718.7000000002</v>
      </c>
      <c r="AW65" s="195">
        <v>1883086.48</v>
      </c>
      <c r="AX65" s="195">
        <v>1174084.74</v>
      </c>
      <c r="AY65" s="195">
        <v>2148029.04</v>
      </c>
      <c r="AZ65" s="195">
        <v>2030344.22</v>
      </c>
      <c r="BA65" s="195">
        <v>1841674.54</v>
      </c>
      <c r="BB65" s="195">
        <v>11046197.609999999</v>
      </c>
      <c r="BC65" s="195">
        <v>1969245.03</v>
      </c>
      <c r="BD65" s="195">
        <v>13501394</v>
      </c>
      <c r="BE65" s="195">
        <v>22296194</v>
      </c>
      <c r="BF65" s="195">
        <v>10589915</v>
      </c>
      <c r="BG65" s="195">
        <v>10622814</v>
      </c>
      <c r="BH65" s="195">
        <v>2198884</v>
      </c>
      <c r="BI65" s="195">
        <v>10720112.18</v>
      </c>
      <c r="BJ65" s="195">
        <v>11886416</v>
      </c>
      <c r="BK65" s="195">
        <v>125000</v>
      </c>
      <c r="BL65" s="195">
        <v>438081</v>
      </c>
      <c r="BM65" s="195">
        <v>35558702.640000001</v>
      </c>
      <c r="BN65" s="195">
        <v>6451595.5</v>
      </c>
      <c r="BO65" s="195">
        <v>1917673.45</v>
      </c>
      <c r="BP65" s="195">
        <v>10653808.59</v>
      </c>
      <c r="BQ65" s="195">
        <v>6039804.8700000001</v>
      </c>
      <c r="BR65" s="195">
        <v>4856835.2300000004</v>
      </c>
      <c r="BS65" s="197">
        <v>12432737</v>
      </c>
      <c r="BT65" s="197">
        <v>6898537.7199999997</v>
      </c>
      <c r="BU65" s="197">
        <v>7932435.0499999998</v>
      </c>
      <c r="BV65" s="197">
        <v>6703153.54</v>
      </c>
      <c r="BW65" s="197">
        <v>531749.14</v>
      </c>
      <c r="BX65" s="197">
        <v>3760427.97</v>
      </c>
      <c r="BY65" s="197">
        <v>12624073.52</v>
      </c>
      <c r="BZ65" s="197">
        <v>1943463.04</v>
      </c>
      <c r="CA65" s="195">
        <v>3958228.51</v>
      </c>
      <c r="CB65" s="197">
        <v>10719252.880000001</v>
      </c>
      <c r="CC65" s="197">
        <v>9192251.7799999993</v>
      </c>
      <c r="CD65" s="197">
        <v>10965421.83</v>
      </c>
      <c r="CE65" s="195">
        <v>3259945.94</v>
      </c>
      <c r="CF65" s="197">
        <v>8893114.4100000001</v>
      </c>
      <c r="CG65" s="195">
        <v>3261457.16</v>
      </c>
      <c r="CH65" s="197">
        <v>2911116.52</v>
      </c>
      <c r="CI65" s="197">
        <v>2380036.14</v>
      </c>
      <c r="CJ65" s="195">
        <v>1956274.67</v>
      </c>
      <c r="CK65" s="197">
        <v>25215864.25</v>
      </c>
      <c r="CL65" s="195">
        <v>1656062.54</v>
      </c>
      <c r="CM65" s="195">
        <v>1203040.71</v>
      </c>
    </row>
    <row r="66" spans="1:91" ht="24.6">
      <c r="A66" s="125">
        <v>2</v>
      </c>
      <c r="B66" s="243" t="s">
        <v>796</v>
      </c>
      <c r="C66" s="137" t="s">
        <v>1226</v>
      </c>
      <c r="D66" s="195">
        <v>126839316.56999999</v>
      </c>
      <c r="E66" s="195">
        <v>9240458.1999999993</v>
      </c>
      <c r="F66" s="195">
        <v>1359038.51</v>
      </c>
      <c r="G66" s="195">
        <v>1224186</v>
      </c>
      <c r="H66" s="195">
        <v>1415581.01</v>
      </c>
      <c r="I66" s="195">
        <v>9073965.0899999999</v>
      </c>
      <c r="J66" s="195">
        <v>3940859.35</v>
      </c>
      <c r="K66" s="195">
        <v>43016497.07</v>
      </c>
      <c r="L66" s="195">
        <v>3696427.87</v>
      </c>
      <c r="M66" s="195">
        <v>1164426.2</v>
      </c>
      <c r="N66" s="195">
        <v>23650415.75</v>
      </c>
      <c r="O66" s="195">
        <v>478013.45</v>
      </c>
      <c r="P66" s="195">
        <v>69794326.170000002</v>
      </c>
      <c r="Q66" s="195">
        <v>2243752.23</v>
      </c>
      <c r="R66" s="195">
        <v>22281629.809999999</v>
      </c>
      <c r="S66" s="195">
        <v>8450689.7400000002</v>
      </c>
      <c r="T66" s="195">
        <v>5855380.7599999998</v>
      </c>
      <c r="U66" s="195">
        <v>3225724.41</v>
      </c>
      <c r="V66" s="195">
        <v>2499841.7799999998</v>
      </c>
      <c r="W66" s="195">
        <v>275405.02</v>
      </c>
      <c r="X66" s="195">
        <v>172769534.65000001</v>
      </c>
      <c r="Y66" s="195">
        <v>903763.38</v>
      </c>
      <c r="Z66" s="195">
        <v>5033092.2</v>
      </c>
      <c r="AA66" s="195">
        <v>2789571.39</v>
      </c>
      <c r="AB66" s="195">
        <v>884866</v>
      </c>
      <c r="AC66" s="195">
        <v>799836.13</v>
      </c>
      <c r="AD66" s="195">
        <v>402649.75</v>
      </c>
      <c r="AE66" s="195">
        <v>6709272.0499999998</v>
      </c>
      <c r="AF66" s="195">
        <v>720950.67</v>
      </c>
      <c r="AG66" s="195">
        <v>150381.79999999999</v>
      </c>
      <c r="AH66" s="195">
        <v>3796984.02</v>
      </c>
      <c r="AI66" s="195">
        <v>8561914.9700000007</v>
      </c>
      <c r="AJ66" s="195">
        <v>1112421.3799999999</v>
      </c>
      <c r="AK66" s="195">
        <v>2822450.24</v>
      </c>
      <c r="AL66" s="195">
        <v>390544705.94</v>
      </c>
      <c r="AM66" s="195">
        <v>1828518</v>
      </c>
      <c r="AN66" s="195">
        <v>1412637.77</v>
      </c>
      <c r="AO66" s="195">
        <v>11259928.33</v>
      </c>
      <c r="AP66" s="195">
        <v>8757569.7799999993</v>
      </c>
      <c r="AQ66" s="195">
        <v>2661259.23</v>
      </c>
      <c r="AR66" s="195">
        <v>401629.25</v>
      </c>
      <c r="AS66" s="195">
        <v>45890660.229999997</v>
      </c>
      <c r="AT66" s="195">
        <v>2462797.71</v>
      </c>
      <c r="AU66" s="195">
        <v>6113223.04</v>
      </c>
      <c r="AV66" s="195">
        <v>3436865.16</v>
      </c>
      <c r="AW66" s="195">
        <v>572341.81000000006</v>
      </c>
      <c r="AX66" s="195">
        <v>2055304.26</v>
      </c>
      <c r="AY66" s="195">
        <v>7359289.0599999996</v>
      </c>
      <c r="AZ66" s="195">
        <v>1907946.03</v>
      </c>
      <c r="BA66" s="195">
        <v>1263769.08</v>
      </c>
      <c r="BB66" s="195">
        <v>62516400.450000003</v>
      </c>
      <c r="BC66" s="195">
        <v>986527.93</v>
      </c>
      <c r="BD66" s="195">
        <v>99484459.849999994</v>
      </c>
      <c r="BE66" s="195">
        <v>10990596.42</v>
      </c>
      <c r="BF66" s="195">
        <v>1426745.86</v>
      </c>
      <c r="BG66" s="195">
        <v>13801462.960000001</v>
      </c>
      <c r="BH66" s="195">
        <v>63471115.979999997</v>
      </c>
      <c r="BI66" s="195">
        <v>1426291.24</v>
      </c>
      <c r="BJ66" s="195">
        <v>2795870.77</v>
      </c>
      <c r="BK66" s="195">
        <v>3690080.41</v>
      </c>
      <c r="BL66" s="195">
        <v>2971134.58</v>
      </c>
      <c r="BM66" s="195">
        <v>87447483.810000002</v>
      </c>
      <c r="BN66" s="195">
        <v>2965725.61</v>
      </c>
      <c r="BO66" s="195">
        <v>8357535.7199999997</v>
      </c>
      <c r="BP66" s="195">
        <v>3346073.89</v>
      </c>
      <c r="BQ66" s="195">
        <v>1164740.54</v>
      </c>
      <c r="BR66" s="195">
        <v>1781480.48</v>
      </c>
      <c r="BS66" s="197">
        <v>196361353.53999999</v>
      </c>
      <c r="BT66" s="197">
        <v>7843827.0700000003</v>
      </c>
      <c r="BU66" s="197">
        <v>1538699.04</v>
      </c>
      <c r="BV66" s="197">
        <v>57761680.729999997</v>
      </c>
      <c r="BW66" s="195">
        <v>732772.26</v>
      </c>
      <c r="BX66" s="197">
        <v>816125.89</v>
      </c>
      <c r="BY66" s="197">
        <v>9371166.4299999997</v>
      </c>
      <c r="BZ66" s="195">
        <v>1397557.22</v>
      </c>
      <c r="CA66" s="195">
        <v>894193.81</v>
      </c>
      <c r="CB66" s="197">
        <v>1521480.85</v>
      </c>
      <c r="CC66" s="197">
        <v>16684872.199999999</v>
      </c>
      <c r="CD66" s="195">
        <v>10071638.289999999</v>
      </c>
      <c r="CE66" s="195">
        <v>2185775.7000000002</v>
      </c>
      <c r="CF66" s="197">
        <v>8897264.4100000001</v>
      </c>
      <c r="CG66" s="195">
        <v>1402721.54</v>
      </c>
      <c r="CH66" s="195">
        <v>860088.27</v>
      </c>
      <c r="CI66" s="197">
        <v>583867.9</v>
      </c>
      <c r="CJ66" s="197">
        <v>2016748.03</v>
      </c>
      <c r="CK66" s="197">
        <v>34890876.119999997</v>
      </c>
      <c r="CL66" s="195">
        <v>290642</v>
      </c>
      <c r="CM66" s="197">
        <v>1798507.23</v>
      </c>
    </row>
    <row r="67" spans="1:91" ht="24.6">
      <c r="A67" s="125">
        <v>2</v>
      </c>
      <c r="B67" s="243" t="s">
        <v>797</v>
      </c>
      <c r="C67" s="135" t="s">
        <v>420</v>
      </c>
      <c r="D67" s="195">
        <v>6541258</v>
      </c>
      <c r="E67" s="195">
        <v>263976.90000000002</v>
      </c>
      <c r="F67" s="195">
        <v>85828</v>
      </c>
      <c r="G67" s="195">
        <v>179259.73</v>
      </c>
      <c r="H67" s="195">
        <v>152324.79999999999</v>
      </c>
      <c r="I67" s="195">
        <v>302213.40000000002</v>
      </c>
      <c r="J67" s="195">
        <v>618823.11</v>
      </c>
      <c r="K67" s="195">
        <v>4873545.43</v>
      </c>
      <c r="L67" s="195">
        <v>289547.25</v>
      </c>
      <c r="M67" s="195">
        <v>390871.4</v>
      </c>
      <c r="N67" s="195">
        <v>3781241.85</v>
      </c>
      <c r="O67" s="195">
        <v>100224</v>
      </c>
      <c r="P67" s="195">
        <v>42967548</v>
      </c>
      <c r="Q67" s="195">
        <v>786175.43</v>
      </c>
      <c r="R67" s="195">
        <v>3227448.69</v>
      </c>
      <c r="S67" s="195">
        <v>3270405.75</v>
      </c>
      <c r="T67" s="195">
        <v>365601.06</v>
      </c>
      <c r="U67" s="195">
        <v>228532.7</v>
      </c>
      <c r="V67" s="195">
        <v>102089.49</v>
      </c>
      <c r="W67" s="195">
        <v>60330</v>
      </c>
      <c r="X67" s="195">
        <v>69353169.730000004</v>
      </c>
      <c r="Y67" s="195">
        <v>432311.7</v>
      </c>
      <c r="Z67" s="195">
        <v>561727.06999999995</v>
      </c>
      <c r="AA67" s="195">
        <v>334755.01</v>
      </c>
      <c r="AB67" s="195">
        <v>132889</v>
      </c>
      <c r="AC67" s="195">
        <v>126612</v>
      </c>
      <c r="AD67" s="195">
        <v>240057</v>
      </c>
      <c r="AE67" s="195">
        <v>1800860.19</v>
      </c>
      <c r="AF67" s="195">
        <v>267502.84999999998</v>
      </c>
      <c r="AG67" s="195">
        <v>336142.72</v>
      </c>
      <c r="AH67" s="195">
        <v>185691.41</v>
      </c>
      <c r="AI67" s="195">
        <v>999749.19</v>
      </c>
      <c r="AJ67" s="195">
        <v>189775.33</v>
      </c>
      <c r="AK67" s="195">
        <v>126641.43</v>
      </c>
      <c r="AL67" s="195">
        <v>138725829.16999999</v>
      </c>
      <c r="AM67" s="195">
        <v>470127</v>
      </c>
      <c r="AN67" s="195">
        <v>673110.25</v>
      </c>
      <c r="AO67" s="195">
        <v>48992370.600000001</v>
      </c>
      <c r="AP67" s="195">
        <v>321593.36</v>
      </c>
      <c r="AQ67" s="195">
        <v>251351.3</v>
      </c>
      <c r="AR67" s="195">
        <v>266535.59999999998</v>
      </c>
      <c r="AS67" s="195">
        <v>42674794.049999997</v>
      </c>
      <c r="AT67" s="195">
        <v>437975.74</v>
      </c>
      <c r="AU67" s="195">
        <v>2168252.91</v>
      </c>
      <c r="AV67" s="195">
        <v>833131.05</v>
      </c>
      <c r="AW67" s="195">
        <v>605863</v>
      </c>
      <c r="AX67" s="195">
        <v>313594.40999999997</v>
      </c>
      <c r="AY67" s="195">
        <v>114902.46</v>
      </c>
      <c r="AZ67" s="195">
        <v>984490.85</v>
      </c>
      <c r="BA67" s="195">
        <v>150874.43</v>
      </c>
      <c r="BB67" s="195">
        <v>37917924.460000001</v>
      </c>
      <c r="BC67" s="195">
        <v>3907601.94</v>
      </c>
      <c r="BD67" s="195">
        <v>86633080.959999993</v>
      </c>
      <c r="BE67" s="195">
        <v>1406354.09</v>
      </c>
      <c r="BF67" s="195">
        <v>106108.75</v>
      </c>
      <c r="BG67" s="195">
        <v>155952.59</v>
      </c>
      <c r="BH67" s="195">
        <v>60341664.469999999</v>
      </c>
      <c r="BI67" s="195">
        <v>141611.25</v>
      </c>
      <c r="BJ67" s="195">
        <v>239147.4</v>
      </c>
      <c r="BK67" s="195">
        <v>238498.32</v>
      </c>
      <c r="BL67" s="195">
        <v>137477.71</v>
      </c>
      <c r="BM67" s="195">
        <v>55871122.5</v>
      </c>
      <c r="BN67" s="195">
        <v>186556.6</v>
      </c>
      <c r="BO67" s="195">
        <v>344467.02</v>
      </c>
      <c r="BP67" s="195">
        <v>241908.28</v>
      </c>
      <c r="BQ67" s="195">
        <v>291668.78999999998</v>
      </c>
      <c r="BR67" s="195">
        <v>6963478.2999999998</v>
      </c>
      <c r="BS67" s="195">
        <v>344079535.79000002</v>
      </c>
      <c r="BT67" s="195">
        <v>150247.64000000001</v>
      </c>
      <c r="BU67" s="195">
        <v>416943.7</v>
      </c>
      <c r="BV67" s="195">
        <v>25082149.43</v>
      </c>
      <c r="BW67" s="195">
        <v>10119</v>
      </c>
      <c r="BX67" s="195">
        <v>512127.33</v>
      </c>
      <c r="BY67" s="195">
        <v>5940263.4299999997</v>
      </c>
      <c r="BZ67" s="195">
        <v>205685.85</v>
      </c>
      <c r="CA67" s="195">
        <v>29330</v>
      </c>
      <c r="CB67" s="195">
        <v>190314.89</v>
      </c>
      <c r="CC67" s="195">
        <v>226965</v>
      </c>
      <c r="CD67" s="195">
        <v>864968.56</v>
      </c>
      <c r="CE67" s="195">
        <v>564029.68999999994</v>
      </c>
      <c r="CF67" s="195">
        <v>2417006.92</v>
      </c>
      <c r="CG67" s="195">
        <v>293374.96000000002</v>
      </c>
      <c r="CH67" s="197">
        <v>585031.93000000005</v>
      </c>
      <c r="CI67" s="195">
        <v>177727.24</v>
      </c>
      <c r="CJ67" s="195">
        <v>167990.16</v>
      </c>
      <c r="CK67" s="195">
        <v>8504180.1899999995</v>
      </c>
      <c r="CL67" s="195">
        <v>148314.32999999999</v>
      </c>
      <c r="CM67" s="195">
        <v>88778.95</v>
      </c>
    </row>
    <row r="68" spans="1:91" ht="49.2">
      <c r="A68" s="125">
        <v>2</v>
      </c>
      <c r="B68" s="243" t="s">
        <v>798</v>
      </c>
      <c r="C68" s="135" t="s">
        <v>1227</v>
      </c>
      <c r="D68" s="195">
        <v>-62976763.770000003</v>
      </c>
      <c r="E68" s="195">
        <v>-52628.92</v>
      </c>
      <c r="F68" s="195">
        <v>-1595.8</v>
      </c>
      <c r="G68" s="195">
        <v>0</v>
      </c>
      <c r="H68" s="195">
        <v>-269058.92</v>
      </c>
      <c r="I68" s="195">
        <v>-4914.49</v>
      </c>
      <c r="J68" s="195">
        <v>0</v>
      </c>
      <c r="K68" s="195">
        <v>-1470897.7</v>
      </c>
      <c r="L68" s="195">
        <v>0</v>
      </c>
      <c r="M68" s="195">
        <v>-18962.36</v>
      </c>
      <c r="N68" s="195">
        <v>-1433155.88</v>
      </c>
      <c r="O68" s="195">
        <v>-8669.5499999999993</v>
      </c>
      <c r="P68" s="195">
        <v>-5449183.54</v>
      </c>
      <c r="Q68" s="195">
        <v>-45239.08</v>
      </c>
      <c r="R68" s="195">
        <v>-248638.68</v>
      </c>
      <c r="S68" s="195">
        <v>-3138908.75</v>
      </c>
      <c r="T68" s="195">
        <v>0</v>
      </c>
      <c r="U68" s="195">
        <v>-16034.6</v>
      </c>
      <c r="V68" s="195">
        <v>0</v>
      </c>
      <c r="W68" s="195">
        <v>0</v>
      </c>
      <c r="X68" s="195">
        <v>-19822825.129999999</v>
      </c>
      <c r="Y68" s="195">
        <v>-192819.65</v>
      </c>
      <c r="Z68" s="195">
        <v>-80</v>
      </c>
      <c r="AA68" s="195">
        <v>-14504</v>
      </c>
      <c r="AB68" s="195">
        <v>0</v>
      </c>
      <c r="AC68" s="195">
        <v>-6123.53</v>
      </c>
      <c r="AD68" s="195">
        <v>0</v>
      </c>
      <c r="AE68" s="195">
        <v>-68368.75</v>
      </c>
      <c r="AF68" s="195">
        <v>0</v>
      </c>
      <c r="AG68" s="195">
        <v>-2260.9499999999998</v>
      </c>
      <c r="AH68" s="195">
        <v>0</v>
      </c>
      <c r="AI68" s="195">
        <v>-421.68</v>
      </c>
      <c r="AJ68" s="195">
        <v>0</v>
      </c>
      <c r="AK68" s="195">
        <v>0</v>
      </c>
      <c r="AL68" s="195">
        <v>-13015020.189999999</v>
      </c>
      <c r="AM68" s="195">
        <v>0</v>
      </c>
      <c r="AN68" s="195">
        <v>-105516.31</v>
      </c>
      <c r="AO68" s="195">
        <v>-27730415.43</v>
      </c>
      <c r="AP68" s="195">
        <v>0</v>
      </c>
      <c r="AQ68" s="195">
        <v>0</v>
      </c>
      <c r="AR68" s="195">
        <v>-34504.04</v>
      </c>
      <c r="AS68" s="195">
        <v>-7398546.5999999996</v>
      </c>
      <c r="AT68" s="195">
        <v>-70338.39</v>
      </c>
      <c r="AU68" s="195">
        <v>-906298.16</v>
      </c>
      <c r="AV68" s="195">
        <v>-73485.62</v>
      </c>
      <c r="AW68" s="195">
        <v>0</v>
      </c>
      <c r="AX68" s="195">
        <v>-17486.91</v>
      </c>
      <c r="AY68" s="195">
        <v>0</v>
      </c>
      <c r="AZ68" s="195">
        <v>-133606.73000000001</v>
      </c>
      <c r="BA68" s="195">
        <v>0</v>
      </c>
      <c r="BB68" s="195">
        <v>-422688.88</v>
      </c>
      <c r="BC68" s="195">
        <v>-143311.53</v>
      </c>
      <c r="BD68" s="195">
        <v>-16231316.119999999</v>
      </c>
      <c r="BE68" s="195">
        <v>-279447.19</v>
      </c>
      <c r="BF68" s="195">
        <v>-10736.85</v>
      </c>
      <c r="BG68" s="195">
        <v>0</v>
      </c>
      <c r="BH68" s="195">
        <v>-19642485.960000001</v>
      </c>
      <c r="BI68" s="195">
        <v>0</v>
      </c>
      <c r="BJ68" s="195">
        <v>-36737.33</v>
      </c>
      <c r="BK68" s="195">
        <v>-824</v>
      </c>
      <c r="BL68" s="195">
        <v>0</v>
      </c>
      <c r="BM68" s="195">
        <v>-15289277.59</v>
      </c>
      <c r="BN68" s="195">
        <v>-1146.68</v>
      </c>
      <c r="BO68" s="195">
        <v>0</v>
      </c>
      <c r="BP68" s="195">
        <v>0</v>
      </c>
      <c r="BQ68" s="195">
        <v>0</v>
      </c>
      <c r="BR68" s="195">
        <v>-2172671.7999999998</v>
      </c>
      <c r="BS68" s="195">
        <v>-36323093.140000001</v>
      </c>
      <c r="BT68" s="195">
        <v>-123820.04</v>
      </c>
      <c r="BU68" s="195">
        <v>0</v>
      </c>
      <c r="BV68" s="195">
        <v>-16485477.66</v>
      </c>
      <c r="BW68" s="195">
        <v>-17708.080000000002</v>
      </c>
      <c r="BX68" s="195">
        <v>-78788.25</v>
      </c>
      <c r="BY68" s="195">
        <v>-563480.35</v>
      </c>
      <c r="BZ68" s="195">
        <v>-14414.25</v>
      </c>
      <c r="CA68" s="195">
        <v>-2270.4499999999998</v>
      </c>
      <c r="CB68" s="195">
        <v>0</v>
      </c>
      <c r="CC68" s="195">
        <v>-499072.17</v>
      </c>
      <c r="CD68" s="195">
        <v>-55879.31</v>
      </c>
      <c r="CE68" s="195">
        <v>0</v>
      </c>
      <c r="CF68" s="195">
        <v>-178719.31</v>
      </c>
      <c r="CG68" s="195">
        <v>-20557.099999999999</v>
      </c>
      <c r="CH68" s="195">
        <v>-212143.58</v>
      </c>
      <c r="CI68" s="195">
        <v>0</v>
      </c>
      <c r="CJ68" s="195">
        <v>0</v>
      </c>
      <c r="CK68" s="195">
        <v>-1037755.74</v>
      </c>
      <c r="CL68" s="195">
        <v>-40672</v>
      </c>
      <c r="CM68" s="195">
        <v>-54137.78</v>
      </c>
    </row>
    <row r="69" spans="1:91" ht="49.2">
      <c r="A69" s="125">
        <v>2</v>
      </c>
      <c r="B69" s="243" t="s">
        <v>799</v>
      </c>
      <c r="C69" s="138" t="s">
        <v>1228</v>
      </c>
      <c r="D69" s="195">
        <v>6515134.6900000004</v>
      </c>
      <c r="E69" s="195">
        <v>135293.79</v>
      </c>
      <c r="F69" s="195">
        <v>0</v>
      </c>
      <c r="G69" s="195">
        <v>0</v>
      </c>
      <c r="H69" s="195">
        <v>89911.58</v>
      </c>
      <c r="I69" s="195">
        <v>768.55</v>
      </c>
      <c r="J69" s="195">
        <v>0</v>
      </c>
      <c r="K69" s="195">
        <v>952355.58</v>
      </c>
      <c r="L69" s="195">
        <v>0</v>
      </c>
      <c r="M69" s="195">
        <v>20086.21</v>
      </c>
      <c r="N69" s="195">
        <v>4494.28</v>
      </c>
      <c r="O69" s="195">
        <v>0</v>
      </c>
      <c r="P69" s="195">
        <v>752443.16</v>
      </c>
      <c r="Q69" s="195">
        <v>36383.1</v>
      </c>
      <c r="R69" s="195">
        <v>10388.6</v>
      </c>
      <c r="S69" s="195">
        <v>0</v>
      </c>
      <c r="T69" s="195">
        <v>0</v>
      </c>
      <c r="U69" s="195">
        <v>1327.03</v>
      </c>
      <c r="V69" s="195">
        <v>85.5</v>
      </c>
      <c r="W69" s="195">
        <v>246</v>
      </c>
      <c r="X69" s="195">
        <v>0</v>
      </c>
      <c r="Y69" s="195">
        <v>132917.37</v>
      </c>
      <c r="Z69" s="195">
        <v>0</v>
      </c>
      <c r="AA69" s="195">
        <v>0</v>
      </c>
      <c r="AB69" s="195">
        <v>0</v>
      </c>
      <c r="AC69" s="195">
        <v>0</v>
      </c>
      <c r="AD69" s="195">
        <v>17100</v>
      </c>
      <c r="AE69" s="195">
        <v>24479.01</v>
      </c>
      <c r="AF69" s="195">
        <v>0</v>
      </c>
      <c r="AG69" s="195">
        <v>20145.57</v>
      </c>
      <c r="AH69" s="195">
        <v>0</v>
      </c>
      <c r="AI69" s="195">
        <v>4133.3500000000004</v>
      </c>
      <c r="AJ69" s="195">
        <v>0</v>
      </c>
      <c r="AK69" s="195">
        <v>0</v>
      </c>
      <c r="AL69" s="195">
        <v>122107.21</v>
      </c>
      <c r="AM69" s="195">
        <v>0</v>
      </c>
      <c r="AN69" s="195">
        <v>221221.06</v>
      </c>
      <c r="AO69" s="195">
        <v>4193.18</v>
      </c>
      <c r="AP69" s="195">
        <v>0</v>
      </c>
      <c r="AQ69" s="195">
        <v>0</v>
      </c>
      <c r="AR69" s="195">
        <v>35295.760000000002</v>
      </c>
      <c r="AS69" s="195">
        <v>484212.54</v>
      </c>
      <c r="AT69" s="195">
        <v>21201.3</v>
      </c>
      <c r="AU69" s="195">
        <v>549785.69999999995</v>
      </c>
      <c r="AV69" s="195">
        <v>175082.01</v>
      </c>
      <c r="AW69" s="195">
        <v>0</v>
      </c>
      <c r="AX69" s="195">
        <v>30817.49</v>
      </c>
      <c r="AY69" s="195">
        <v>4169.47</v>
      </c>
      <c r="AZ69" s="195">
        <v>203301.77</v>
      </c>
      <c r="BA69" s="195">
        <v>0</v>
      </c>
      <c r="BB69" s="195">
        <v>255695.13</v>
      </c>
      <c r="BC69" s="195">
        <v>19473.240000000002</v>
      </c>
      <c r="BD69" s="195">
        <v>690162.2</v>
      </c>
      <c r="BE69" s="195">
        <v>2775</v>
      </c>
      <c r="BF69" s="195">
        <v>6731.55</v>
      </c>
      <c r="BG69" s="195">
        <v>0</v>
      </c>
      <c r="BH69" s="195">
        <v>566975.26</v>
      </c>
      <c r="BI69" s="195">
        <v>1997.25</v>
      </c>
      <c r="BJ69" s="195">
        <v>77061.48</v>
      </c>
      <c r="BK69" s="195">
        <v>0</v>
      </c>
      <c r="BL69" s="195">
        <v>0</v>
      </c>
      <c r="BM69" s="195">
        <v>617762.93999999994</v>
      </c>
      <c r="BN69" s="195">
        <v>2936.02</v>
      </c>
      <c r="BO69" s="195">
        <v>0</v>
      </c>
      <c r="BP69" s="195">
        <v>47798.32</v>
      </c>
      <c r="BQ69" s="195">
        <v>0</v>
      </c>
      <c r="BR69" s="195">
        <v>816.58</v>
      </c>
      <c r="BS69" s="195">
        <v>670442.11</v>
      </c>
      <c r="BT69" s="195">
        <v>471.88</v>
      </c>
      <c r="BU69" s="195">
        <v>2055.08</v>
      </c>
      <c r="BV69" s="195">
        <v>3113434.52</v>
      </c>
      <c r="BW69" s="195">
        <v>0</v>
      </c>
      <c r="BX69" s="195">
        <v>0</v>
      </c>
      <c r="BY69" s="195">
        <v>423668.87</v>
      </c>
      <c r="BZ69" s="195">
        <v>16.5</v>
      </c>
      <c r="CA69" s="195">
        <v>0</v>
      </c>
      <c r="CB69" s="195">
        <v>397.73</v>
      </c>
      <c r="CC69" s="195">
        <v>0</v>
      </c>
      <c r="CD69" s="195">
        <v>44007.839999999997</v>
      </c>
      <c r="CE69" s="195">
        <v>0</v>
      </c>
      <c r="CF69" s="195">
        <v>142838.29</v>
      </c>
      <c r="CG69" s="195">
        <v>73218.52</v>
      </c>
      <c r="CH69" s="195">
        <v>272044</v>
      </c>
      <c r="CI69" s="195">
        <v>19120.55</v>
      </c>
      <c r="CJ69" s="195">
        <v>0</v>
      </c>
      <c r="CK69" s="195">
        <v>1544901.59</v>
      </c>
      <c r="CL69" s="195">
        <v>0</v>
      </c>
      <c r="CM69" s="195">
        <v>271.52</v>
      </c>
    </row>
    <row r="70" spans="1:91" ht="24.6">
      <c r="A70" s="125">
        <v>3</v>
      </c>
      <c r="B70" s="243" t="s">
        <v>800</v>
      </c>
      <c r="C70" s="138" t="s">
        <v>1229</v>
      </c>
      <c r="D70" s="195">
        <v>0</v>
      </c>
      <c r="E70" s="195">
        <v>0</v>
      </c>
      <c r="F70" s="195">
        <v>0</v>
      </c>
      <c r="G70" s="195">
        <v>0</v>
      </c>
      <c r="H70" s="195">
        <v>0</v>
      </c>
      <c r="I70" s="195">
        <v>0</v>
      </c>
      <c r="J70" s="195">
        <v>0</v>
      </c>
      <c r="K70" s="195">
        <v>0</v>
      </c>
      <c r="L70" s="195">
        <v>0</v>
      </c>
      <c r="M70" s="195">
        <v>0</v>
      </c>
      <c r="N70" s="195">
        <v>0</v>
      </c>
      <c r="O70" s="195">
        <v>0</v>
      </c>
      <c r="P70" s="195">
        <v>0</v>
      </c>
      <c r="Q70" s="195">
        <v>0</v>
      </c>
      <c r="R70" s="195">
        <v>0</v>
      </c>
      <c r="S70" s="195">
        <v>35875</v>
      </c>
      <c r="T70" s="195">
        <v>0</v>
      </c>
      <c r="U70" s="195">
        <v>0</v>
      </c>
      <c r="V70" s="195">
        <v>0</v>
      </c>
      <c r="W70" s="195">
        <v>0</v>
      </c>
      <c r="X70" s="195">
        <v>0</v>
      </c>
      <c r="Y70" s="195">
        <v>0</v>
      </c>
      <c r="Z70" s="195">
        <v>0</v>
      </c>
      <c r="AA70" s="195">
        <v>0</v>
      </c>
      <c r="AB70" s="195">
        <v>0</v>
      </c>
      <c r="AC70" s="195">
        <v>0</v>
      </c>
      <c r="AD70" s="195">
        <v>0</v>
      </c>
      <c r="AE70" s="195">
        <v>0</v>
      </c>
      <c r="AF70" s="195">
        <v>0</v>
      </c>
      <c r="AG70" s="195">
        <v>0</v>
      </c>
      <c r="AH70" s="195">
        <v>0</v>
      </c>
      <c r="AI70" s="195">
        <v>0</v>
      </c>
      <c r="AJ70" s="195">
        <v>0</v>
      </c>
      <c r="AK70" s="195">
        <v>0</v>
      </c>
      <c r="AL70" s="195">
        <v>4114832.63</v>
      </c>
      <c r="AM70" s="195">
        <v>0</v>
      </c>
      <c r="AN70" s="195">
        <v>0</v>
      </c>
      <c r="AO70" s="195">
        <v>0</v>
      </c>
      <c r="AP70" s="195">
        <v>0</v>
      </c>
      <c r="AQ70" s="195">
        <v>0</v>
      </c>
      <c r="AR70" s="195">
        <v>0</v>
      </c>
      <c r="AS70" s="195">
        <v>0</v>
      </c>
      <c r="AT70" s="195">
        <v>0</v>
      </c>
      <c r="AU70" s="195">
        <v>0</v>
      </c>
      <c r="AV70" s="195">
        <v>0</v>
      </c>
      <c r="AW70" s="195">
        <v>0</v>
      </c>
      <c r="AX70" s="195">
        <v>0</v>
      </c>
      <c r="AY70" s="195">
        <v>0</v>
      </c>
      <c r="AZ70" s="195">
        <v>0</v>
      </c>
      <c r="BA70" s="195">
        <v>0</v>
      </c>
      <c r="BB70" s="195">
        <v>0</v>
      </c>
      <c r="BC70" s="195">
        <v>0</v>
      </c>
      <c r="BD70" s="195">
        <v>0</v>
      </c>
      <c r="BE70" s="195">
        <v>0</v>
      </c>
      <c r="BF70" s="195">
        <v>625762.77</v>
      </c>
      <c r="BG70" s="195">
        <v>0</v>
      </c>
      <c r="BH70" s="195">
        <v>0</v>
      </c>
      <c r="BI70" s="195">
        <v>0</v>
      </c>
      <c r="BJ70" s="195">
        <v>0</v>
      </c>
      <c r="BK70" s="195">
        <v>0</v>
      </c>
      <c r="BL70" s="195">
        <v>0</v>
      </c>
      <c r="BM70" s="195">
        <v>0</v>
      </c>
      <c r="BN70" s="195">
        <v>0</v>
      </c>
      <c r="BO70" s="195">
        <v>0</v>
      </c>
      <c r="BP70" s="195">
        <v>0</v>
      </c>
      <c r="BQ70" s="195">
        <v>0</v>
      </c>
      <c r="BR70" s="195">
        <v>0</v>
      </c>
      <c r="BS70" s="195">
        <v>0</v>
      </c>
      <c r="BT70" s="195">
        <v>0</v>
      </c>
      <c r="BU70" s="195">
        <v>0</v>
      </c>
      <c r="BV70" s="195">
        <v>0</v>
      </c>
      <c r="BW70" s="195">
        <v>0</v>
      </c>
      <c r="BX70" s="195">
        <v>0</v>
      </c>
      <c r="BY70" s="195">
        <v>0</v>
      </c>
      <c r="BZ70" s="195">
        <v>0</v>
      </c>
      <c r="CA70" s="195">
        <v>0</v>
      </c>
      <c r="CB70" s="195">
        <v>0</v>
      </c>
      <c r="CC70" s="195">
        <v>0</v>
      </c>
      <c r="CD70" s="195">
        <v>0</v>
      </c>
      <c r="CE70" s="195">
        <v>0</v>
      </c>
      <c r="CF70" s="195">
        <v>0</v>
      </c>
      <c r="CG70" s="195">
        <v>0</v>
      </c>
      <c r="CH70" s="195">
        <v>0</v>
      </c>
      <c r="CI70" s="195">
        <v>722624.44</v>
      </c>
      <c r="CJ70" s="195">
        <v>0</v>
      </c>
      <c r="CK70" s="195">
        <v>0</v>
      </c>
      <c r="CL70" s="195">
        <v>0</v>
      </c>
      <c r="CM70" s="195">
        <v>0</v>
      </c>
    </row>
    <row r="71" spans="1:91" ht="24.6">
      <c r="A71" s="125">
        <v>2</v>
      </c>
      <c r="B71" s="243" t="s">
        <v>801</v>
      </c>
      <c r="C71" s="139" t="s">
        <v>421</v>
      </c>
      <c r="D71" s="195">
        <v>0</v>
      </c>
      <c r="E71" s="195">
        <v>0</v>
      </c>
      <c r="F71" s="195">
        <v>0</v>
      </c>
      <c r="G71" s="195">
        <v>0</v>
      </c>
      <c r="H71" s="195">
        <v>0</v>
      </c>
      <c r="I71" s="195">
        <v>0</v>
      </c>
      <c r="J71" s="195">
        <v>0</v>
      </c>
      <c r="K71" s="195">
        <v>0</v>
      </c>
      <c r="L71" s="195">
        <v>0</v>
      </c>
      <c r="M71" s="195">
        <v>0</v>
      </c>
      <c r="N71" s="195">
        <v>0</v>
      </c>
      <c r="O71" s="195">
        <v>0</v>
      </c>
      <c r="P71" s="195">
        <v>0</v>
      </c>
      <c r="Q71" s="195">
        <v>0</v>
      </c>
      <c r="R71" s="195">
        <v>0</v>
      </c>
      <c r="S71" s="195">
        <v>0</v>
      </c>
      <c r="T71" s="195">
        <v>0</v>
      </c>
      <c r="U71" s="195">
        <v>0</v>
      </c>
      <c r="V71" s="195">
        <v>0</v>
      </c>
      <c r="W71" s="195">
        <v>0</v>
      </c>
      <c r="X71" s="195">
        <v>0</v>
      </c>
      <c r="Y71" s="195">
        <v>0</v>
      </c>
      <c r="Z71" s="195">
        <v>0</v>
      </c>
      <c r="AA71" s="195">
        <v>0</v>
      </c>
      <c r="AB71" s="195">
        <v>0</v>
      </c>
      <c r="AC71" s="195">
        <v>0</v>
      </c>
      <c r="AD71" s="195">
        <v>0</v>
      </c>
      <c r="AE71" s="195">
        <v>0</v>
      </c>
      <c r="AF71" s="195">
        <v>0</v>
      </c>
      <c r="AG71" s="195">
        <v>0</v>
      </c>
      <c r="AH71" s="195">
        <v>0</v>
      </c>
      <c r="AI71" s="195">
        <v>0</v>
      </c>
      <c r="AJ71" s="195">
        <v>0</v>
      </c>
      <c r="AK71" s="195">
        <v>0</v>
      </c>
      <c r="AL71" s="195">
        <v>0</v>
      </c>
      <c r="AM71" s="195">
        <v>0</v>
      </c>
      <c r="AN71" s="195">
        <v>0</v>
      </c>
      <c r="AO71" s="195">
        <v>0</v>
      </c>
      <c r="AP71" s="195">
        <v>0</v>
      </c>
      <c r="AQ71" s="195">
        <v>0</v>
      </c>
      <c r="AR71" s="195">
        <v>0</v>
      </c>
      <c r="AS71" s="195">
        <v>0</v>
      </c>
      <c r="AT71" s="195">
        <v>0</v>
      </c>
      <c r="AU71" s="195">
        <v>0</v>
      </c>
      <c r="AV71" s="195">
        <v>0</v>
      </c>
      <c r="AW71" s="195">
        <v>0</v>
      </c>
      <c r="AX71" s="195">
        <v>0</v>
      </c>
      <c r="AY71" s="195">
        <v>0</v>
      </c>
      <c r="AZ71" s="195">
        <v>0</v>
      </c>
      <c r="BA71" s="195">
        <v>0</v>
      </c>
      <c r="BB71" s="195">
        <v>0</v>
      </c>
      <c r="BC71" s="195">
        <v>0</v>
      </c>
      <c r="BD71" s="195">
        <v>0</v>
      </c>
      <c r="BE71" s="195">
        <v>0</v>
      </c>
      <c r="BF71" s="195">
        <v>0</v>
      </c>
      <c r="BG71" s="195">
        <v>0</v>
      </c>
      <c r="BH71" s="195">
        <v>0</v>
      </c>
      <c r="BI71" s="195">
        <v>0</v>
      </c>
      <c r="BJ71" s="195">
        <v>0</v>
      </c>
      <c r="BK71" s="195">
        <v>0</v>
      </c>
      <c r="BL71" s="195">
        <v>0</v>
      </c>
      <c r="BM71" s="195">
        <v>0</v>
      </c>
      <c r="BN71" s="195">
        <v>0</v>
      </c>
      <c r="BO71" s="195">
        <v>0</v>
      </c>
      <c r="BP71" s="195">
        <v>0</v>
      </c>
      <c r="BQ71" s="195">
        <v>0</v>
      </c>
      <c r="BR71" s="195">
        <v>0</v>
      </c>
      <c r="BS71" s="195">
        <v>0</v>
      </c>
      <c r="BT71" s="195">
        <v>0</v>
      </c>
      <c r="BU71" s="195">
        <v>0</v>
      </c>
      <c r="BV71" s="197">
        <v>0</v>
      </c>
      <c r="BW71" s="195">
        <v>0</v>
      </c>
      <c r="BX71" s="195">
        <v>0</v>
      </c>
      <c r="BY71" s="195">
        <v>0</v>
      </c>
      <c r="BZ71" s="195">
        <v>134310</v>
      </c>
      <c r="CA71" s="195">
        <v>0</v>
      </c>
      <c r="CB71" s="195">
        <v>0</v>
      </c>
      <c r="CC71" s="195">
        <v>0</v>
      </c>
      <c r="CD71" s="197">
        <v>0</v>
      </c>
      <c r="CE71" s="195">
        <v>0</v>
      </c>
      <c r="CF71" s="195">
        <v>0</v>
      </c>
      <c r="CG71" s="195">
        <v>0</v>
      </c>
      <c r="CH71" s="195">
        <v>0</v>
      </c>
      <c r="CI71" s="195">
        <v>0</v>
      </c>
      <c r="CJ71" s="195">
        <v>0</v>
      </c>
      <c r="CK71" s="195">
        <v>0</v>
      </c>
      <c r="CL71" s="195">
        <v>1224496</v>
      </c>
      <c r="CM71" s="195">
        <v>0</v>
      </c>
    </row>
    <row r="72" spans="1:91" ht="24.6">
      <c r="A72" s="125">
        <v>1</v>
      </c>
      <c r="B72" s="243" t="s">
        <v>802</v>
      </c>
      <c r="C72" s="138" t="s">
        <v>422</v>
      </c>
      <c r="D72" s="195">
        <v>0</v>
      </c>
      <c r="E72" s="195">
        <v>0</v>
      </c>
      <c r="F72" s="195">
        <v>0</v>
      </c>
      <c r="G72" s="195">
        <v>0</v>
      </c>
      <c r="H72" s="195">
        <v>0</v>
      </c>
      <c r="I72" s="195">
        <v>0</v>
      </c>
      <c r="J72" s="195">
        <v>0</v>
      </c>
      <c r="K72" s="195">
        <v>0</v>
      </c>
      <c r="L72" s="195">
        <v>0</v>
      </c>
      <c r="M72" s="195">
        <v>0</v>
      </c>
      <c r="N72" s="195">
        <v>0</v>
      </c>
      <c r="O72" s="195">
        <v>0</v>
      </c>
      <c r="P72" s="195">
        <v>0</v>
      </c>
      <c r="Q72" s="195">
        <v>0</v>
      </c>
      <c r="R72" s="195">
        <v>0</v>
      </c>
      <c r="S72" s="195">
        <v>0</v>
      </c>
      <c r="T72" s="195">
        <v>0</v>
      </c>
      <c r="U72" s="195">
        <v>0</v>
      </c>
      <c r="V72" s="195">
        <v>0</v>
      </c>
      <c r="W72" s="195">
        <v>0</v>
      </c>
      <c r="X72" s="195">
        <v>0</v>
      </c>
      <c r="Y72" s="195">
        <v>0</v>
      </c>
      <c r="Z72" s="195">
        <v>0</v>
      </c>
      <c r="AA72" s="195">
        <v>0</v>
      </c>
      <c r="AB72" s="195">
        <v>0</v>
      </c>
      <c r="AC72" s="195">
        <v>0</v>
      </c>
      <c r="AD72" s="195">
        <v>0</v>
      </c>
      <c r="AE72" s="195">
        <v>0</v>
      </c>
      <c r="AF72" s="195">
        <v>0</v>
      </c>
      <c r="AG72" s="195">
        <v>0</v>
      </c>
      <c r="AH72" s="195">
        <v>0</v>
      </c>
      <c r="AI72" s="195">
        <v>0</v>
      </c>
      <c r="AJ72" s="195">
        <v>0</v>
      </c>
      <c r="AK72" s="195">
        <v>0</v>
      </c>
      <c r="AL72" s="195">
        <v>0</v>
      </c>
      <c r="AM72" s="195">
        <v>0</v>
      </c>
      <c r="AN72" s="195">
        <v>0</v>
      </c>
      <c r="AO72" s="195">
        <v>0</v>
      </c>
      <c r="AP72" s="195">
        <v>0</v>
      </c>
      <c r="AQ72" s="195">
        <v>0</v>
      </c>
      <c r="AR72" s="195">
        <v>0</v>
      </c>
      <c r="AS72" s="195">
        <v>-78851.679999999993</v>
      </c>
      <c r="AT72" s="195">
        <v>0</v>
      </c>
      <c r="AU72" s="195">
        <v>0</v>
      </c>
      <c r="AV72" s="195">
        <v>0</v>
      </c>
      <c r="AW72" s="195">
        <v>0</v>
      </c>
      <c r="AX72" s="195">
        <v>0</v>
      </c>
      <c r="AY72" s="195">
        <v>0</v>
      </c>
      <c r="AZ72" s="195">
        <v>0</v>
      </c>
      <c r="BA72" s="195">
        <v>0</v>
      </c>
      <c r="BB72" s="195">
        <v>0</v>
      </c>
      <c r="BC72" s="195">
        <v>0</v>
      </c>
      <c r="BD72" s="195">
        <v>0</v>
      </c>
      <c r="BE72" s="195">
        <v>-225916.1</v>
      </c>
      <c r="BF72" s="195">
        <v>0</v>
      </c>
      <c r="BG72" s="195">
        <v>-59627.39</v>
      </c>
      <c r="BH72" s="195">
        <v>0</v>
      </c>
      <c r="BI72" s="195">
        <v>0</v>
      </c>
      <c r="BJ72" s="195">
        <v>0</v>
      </c>
      <c r="BK72" s="195">
        <v>0</v>
      </c>
      <c r="BL72" s="195">
        <v>0</v>
      </c>
      <c r="BM72" s="195">
        <v>0</v>
      </c>
      <c r="BN72" s="195">
        <v>0</v>
      </c>
      <c r="BO72" s="195">
        <v>0</v>
      </c>
      <c r="BP72" s="195">
        <v>0</v>
      </c>
      <c r="BQ72" s="195">
        <v>0</v>
      </c>
      <c r="BR72" s="195">
        <v>0</v>
      </c>
      <c r="BS72" s="197">
        <v>0</v>
      </c>
      <c r="BT72" s="197">
        <v>0</v>
      </c>
      <c r="BU72" s="197">
        <v>0</v>
      </c>
      <c r="BV72" s="197">
        <v>0</v>
      </c>
      <c r="BW72" s="195">
        <v>0</v>
      </c>
      <c r="BX72" s="197">
        <v>0</v>
      </c>
      <c r="BY72" s="195">
        <v>0</v>
      </c>
      <c r="BZ72" s="195">
        <v>0</v>
      </c>
      <c r="CA72" s="195">
        <v>0</v>
      </c>
      <c r="CB72" s="197">
        <v>0</v>
      </c>
      <c r="CC72" s="197">
        <v>0</v>
      </c>
      <c r="CD72" s="195">
        <v>0</v>
      </c>
      <c r="CE72" s="197">
        <v>0</v>
      </c>
      <c r="CF72" s="197">
        <v>0</v>
      </c>
      <c r="CG72" s="195">
        <v>0</v>
      </c>
      <c r="CH72" s="195">
        <v>0</v>
      </c>
      <c r="CI72" s="197">
        <v>0</v>
      </c>
      <c r="CJ72" s="197">
        <v>0</v>
      </c>
      <c r="CK72" s="197">
        <v>0</v>
      </c>
      <c r="CL72" s="197">
        <v>0</v>
      </c>
      <c r="CM72" s="195">
        <v>0</v>
      </c>
    </row>
    <row r="73" spans="1:91" ht="49.2">
      <c r="A73" s="125">
        <v>2</v>
      </c>
      <c r="B73" s="243" t="s">
        <v>803</v>
      </c>
      <c r="C73" s="140" t="s">
        <v>1230</v>
      </c>
      <c r="D73" s="195">
        <v>-29516554.579999998</v>
      </c>
      <c r="E73" s="195">
        <v>-235104.5</v>
      </c>
      <c r="F73" s="195">
        <v>-108701.68</v>
      </c>
      <c r="G73" s="195">
        <v>0</v>
      </c>
      <c r="H73" s="195">
        <v>-18316.099999999999</v>
      </c>
      <c r="I73" s="195">
        <v>-204817.8</v>
      </c>
      <c r="J73" s="195">
        <v>-230722.32</v>
      </c>
      <c r="K73" s="195">
        <v>0</v>
      </c>
      <c r="L73" s="195">
        <v>-562021.94999999995</v>
      </c>
      <c r="M73" s="195">
        <v>0</v>
      </c>
      <c r="N73" s="195">
        <v>-9857529.8000000007</v>
      </c>
      <c r="O73" s="195">
        <v>-129441.29</v>
      </c>
      <c r="P73" s="195">
        <v>-7036096.5</v>
      </c>
      <c r="Q73" s="195">
        <v>-135610.32</v>
      </c>
      <c r="R73" s="195">
        <v>-2482166.75</v>
      </c>
      <c r="S73" s="195">
        <v>-3537.5</v>
      </c>
      <c r="T73" s="195">
        <v>-1114388.42</v>
      </c>
      <c r="U73" s="195">
        <v>-835587.23</v>
      </c>
      <c r="V73" s="195">
        <v>-184487.69</v>
      </c>
      <c r="W73" s="195">
        <v>-112098.26</v>
      </c>
      <c r="X73" s="195">
        <v>-26255279.23</v>
      </c>
      <c r="Y73" s="195">
        <v>-89094.13</v>
      </c>
      <c r="Z73" s="195">
        <v>-1148744.42</v>
      </c>
      <c r="AA73" s="195">
        <v>-1004930.14</v>
      </c>
      <c r="AB73" s="195">
        <v>-101343.25</v>
      </c>
      <c r="AC73" s="195">
        <v>-18893.55</v>
      </c>
      <c r="AD73" s="195">
        <v>0</v>
      </c>
      <c r="AE73" s="195">
        <v>-1228680</v>
      </c>
      <c r="AF73" s="195">
        <v>0</v>
      </c>
      <c r="AG73" s="195">
        <v>-5102</v>
      </c>
      <c r="AH73" s="195">
        <v>-243821.99</v>
      </c>
      <c r="AI73" s="195">
        <v>-1084124.05</v>
      </c>
      <c r="AJ73" s="195">
        <v>0</v>
      </c>
      <c r="AK73" s="195">
        <v>-240447.57</v>
      </c>
      <c r="AL73" s="195">
        <v>-25933722.120000001</v>
      </c>
      <c r="AM73" s="195">
        <v>0</v>
      </c>
      <c r="AN73" s="195">
        <v>0</v>
      </c>
      <c r="AO73" s="195">
        <v>-2583315.75</v>
      </c>
      <c r="AP73" s="195">
        <v>0</v>
      </c>
      <c r="AQ73" s="195">
        <v>-43422.16</v>
      </c>
      <c r="AR73" s="195">
        <v>-22763.09</v>
      </c>
      <c r="AS73" s="195">
        <v>0</v>
      </c>
      <c r="AT73" s="195">
        <v>-257277.58</v>
      </c>
      <c r="AU73" s="195">
        <v>-1409454.2</v>
      </c>
      <c r="AV73" s="195">
        <v>-124575.05</v>
      </c>
      <c r="AW73" s="195">
        <v>-44378.33</v>
      </c>
      <c r="AX73" s="195">
        <v>-155780.04999999999</v>
      </c>
      <c r="AY73" s="195">
        <v>0</v>
      </c>
      <c r="AZ73" s="195">
        <v>-142995.91</v>
      </c>
      <c r="BA73" s="195">
        <v>-142937.07999999999</v>
      </c>
      <c r="BB73" s="195">
        <v>-4054717.01</v>
      </c>
      <c r="BC73" s="195">
        <v>-2852</v>
      </c>
      <c r="BD73" s="195">
        <v>-16870523.289999999</v>
      </c>
      <c r="BE73" s="195">
        <v>-1671478.39</v>
      </c>
      <c r="BF73" s="195">
        <v>-157739.88</v>
      </c>
      <c r="BG73" s="195">
        <v>-1077780.24</v>
      </c>
      <c r="BH73" s="195">
        <v>-17041052.379999999</v>
      </c>
      <c r="BI73" s="195">
        <v>-424342.53</v>
      </c>
      <c r="BJ73" s="195">
        <v>-251928.47</v>
      </c>
      <c r="BK73" s="195">
        <v>-1339742.93</v>
      </c>
      <c r="BL73" s="195">
        <v>-144188.07</v>
      </c>
      <c r="BM73" s="195">
        <v>-12775595.33</v>
      </c>
      <c r="BN73" s="195">
        <v>-564099.29</v>
      </c>
      <c r="BO73" s="195">
        <v>-81145.05</v>
      </c>
      <c r="BP73" s="195">
        <v>-171946.05</v>
      </c>
      <c r="BQ73" s="195">
        <v>-70307.23</v>
      </c>
      <c r="BR73" s="195">
        <v>-95071.62</v>
      </c>
      <c r="BS73" s="197">
        <v>-46474656.469999999</v>
      </c>
      <c r="BT73" s="197">
        <v>-417191.89</v>
      </c>
      <c r="BU73" s="197">
        <v>-441857.41</v>
      </c>
      <c r="BV73" s="195">
        <v>-1278895.06</v>
      </c>
      <c r="BW73" s="195">
        <v>-74552.600000000006</v>
      </c>
      <c r="BX73" s="195">
        <v>0</v>
      </c>
      <c r="BY73" s="195">
        <v>-931744.66</v>
      </c>
      <c r="BZ73" s="195">
        <v>-116280.29</v>
      </c>
      <c r="CA73" s="195">
        <v>0</v>
      </c>
      <c r="CB73" s="195">
        <v>-35107.81</v>
      </c>
      <c r="CC73" s="195">
        <v>0</v>
      </c>
      <c r="CD73" s="195">
        <v>-419289.12</v>
      </c>
      <c r="CE73" s="197">
        <v>-820307.55</v>
      </c>
      <c r="CF73" s="197">
        <v>-313553</v>
      </c>
      <c r="CG73" s="195">
        <v>-229634.48</v>
      </c>
      <c r="CH73" s="195">
        <v>0</v>
      </c>
      <c r="CI73" s="195">
        <v>-118041.41</v>
      </c>
      <c r="CJ73" s="195">
        <v>-42119.12</v>
      </c>
      <c r="CK73" s="195">
        <v>-8117129.5099999998</v>
      </c>
      <c r="CL73" s="195">
        <v>0</v>
      </c>
      <c r="CM73" s="195">
        <v>-360772.36</v>
      </c>
    </row>
    <row r="74" spans="1:91" ht="49.2">
      <c r="A74" s="125">
        <v>2</v>
      </c>
      <c r="B74" s="243" t="s">
        <v>804</v>
      </c>
      <c r="C74" s="138" t="s">
        <v>1231</v>
      </c>
      <c r="D74" s="195">
        <v>233541.1</v>
      </c>
      <c r="E74" s="195">
        <v>0</v>
      </c>
      <c r="F74" s="195">
        <v>16376.4</v>
      </c>
      <c r="G74" s="195">
        <v>0</v>
      </c>
      <c r="H74" s="195">
        <v>4030.21</v>
      </c>
      <c r="I74" s="195">
        <v>13018.94</v>
      </c>
      <c r="J74" s="195">
        <v>164496.67000000001</v>
      </c>
      <c r="K74" s="195">
        <v>0</v>
      </c>
      <c r="L74" s="195">
        <v>64553.16</v>
      </c>
      <c r="M74" s="195">
        <v>0</v>
      </c>
      <c r="N74" s="195">
        <v>1296457.8500000001</v>
      </c>
      <c r="O74" s="195">
        <v>5187.3999999999996</v>
      </c>
      <c r="P74" s="195">
        <v>3273570.06</v>
      </c>
      <c r="Q74" s="195">
        <v>13730.06</v>
      </c>
      <c r="R74" s="195">
        <v>45203.73</v>
      </c>
      <c r="S74" s="195">
        <v>0</v>
      </c>
      <c r="T74" s="195">
        <v>118434.62</v>
      </c>
      <c r="U74" s="195">
        <v>0</v>
      </c>
      <c r="V74" s="195">
        <v>12151.06</v>
      </c>
      <c r="W74" s="195">
        <v>174</v>
      </c>
      <c r="X74" s="195">
        <v>0</v>
      </c>
      <c r="Y74" s="195">
        <v>75441.240000000005</v>
      </c>
      <c r="Z74" s="195">
        <v>273933.5</v>
      </c>
      <c r="AA74" s="195">
        <v>13233.59</v>
      </c>
      <c r="AB74" s="195">
        <v>0</v>
      </c>
      <c r="AC74" s="195">
        <v>10633.75</v>
      </c>
      <c r="AD74" s="195">
        <v>563800.41</v>
      </c>
      <c r="AE74" s="195">
        <v>0</v>
      </c>
      <c r="AF74" s="195">
        <v>0</v>
      </c>
      <c r="AG74" s="195">
        <v>0</v>
      </c>
      <c r="AH74" s="195">
        <v>296462.08000000002</v>
      </c>
      <c r="AI74" s="195">
        <v>328500.38</v>
      </c>
      <c r="AJ74" s="195">
        <v>0</v>
      </c>
      <c r="AK74" s="195">
        <v>140387.57</v>
      </c>
      <c r="AL74" s="195">
        <v>771180.3</v>
      </c>
      <c r="AM74" s="195">
        <v>0</v>
      </c>
      <c r="AN74" s="195">
        <v>0</v>
      </c>
      <c r="AO74" s="195">
        <v>1341818.8400000001</v>
      </c>
      <c r="AP74" s="195">
        <v>8292.75</v>
      </c>
      <c r="AQ74" s="195">
        <v>627</v>
      </c>
      <c r="AR74" s="195">
        <v>7377.5</v>
      </c>
      <c r="AS74" s="195">
        <v>0</v>
      </c>
      <c r="AT74" s="195">
        <v>494733.54</v>
      </c>
      <c r="AU74" s="195">
        <v>751795.02</v>
      </c>
      <c r="AV74" s="195">
        <v>272726.21999999997</v>
      </c>
      <c r="AW74" s="195">
        <v>0</v>
      </c>
      <c r="AX74" s="195">
        <v>3542.57</v>
      </c>
      <c r="AY74" s="195">
        <v>0</v>
      </c>
      <c r="AZ74" s="195">
        <v>89315.93</v>
      </c>
      <c r="BA74" s="195">
        <v>322397.65000000002</v>
      </c>
      <c r="BB74" s="195">
        <v>438450.7</v>
      </c>
      <c r="BC74" s="195">
        <v>297209.21999999997</v>
      </c>
      <c r="BD74" s="195">
        <v>1095159.8600000001</v>
      </c>
      <c r="BE74" s="195">
        <v>65205.06</v>
      </c>
      <c r="BF74" s="195">
        <v>48663.1</v>
      </c>
      <c r="BG74" s="195">
        <v>39153.480000000003</v>
      </c>
      <c r="BH74" s="195">
        <v>638798.93999999994</v>
      </c>
      <c r="BI74" s="195">
        <v>0</v>
      </c>
      <c r="BJ74" s="195">
        <v>143061.1</v>
      </c>
      <c r="BK74" s="195">
        <v>24017.45</v>
      </c>
      <c r="BL74" s="195">
        <v>0</v>
      </c>
      <c r="BM74" s="195">
        <v>1210550.43</v>
      </c>
      <c r="BN74" s="195">
        <v>0</v>
      </c>
      <c r="BO74" s="195">
        <v>59518.8</v>
      </c>
      <c r="BP74" s="195">
        <v>127851.7</v>
      </c>
      <c r="BQ74" s="195">
        <v>47992.22</v>
      </c>
      <c r="BR74" s="195">
        <v>12344.9</v>
      </c>
      <c r="BS74" s="197">
        <v>9188366.5199999996</v>
      </c>
      <c r="BT74" s="197">
        <v>76969.89</v>
      </c>
      <c r="BU74" s="197">
        <v>8768.8700000000008</v>
      </c>
      <c r="BV74" s="195">
        <v>73928.100000000006</v>
      </c>
      <c r="BW74" s="195">
        <v>65</v>
      </c>
      <c r="BX74" s="197">
        <v>0</v>
      </c>
      <c r="BY74" s="195">
        <v>148725.47</v>
      </c>
      <c r="BZ74" s="195">
        <v>174710.48</v>
      </c>
      <c r="CA74" s="195">
        <v>0</v>
      </c>
      <c r="CB74" s="197">
        <v>1610.6</v>
      </c>
      <c r="CC74" s="197">
        <v>0</v>
      </c>
      <c r="CD74" s="195">
        <v>49987.53</v>
      </c>
      <c r="CE74" s="195">
        <v>45041.38</v>
      </c>
      <c r="CF74" s="197">
        <v>315425.03000000003</v>
      </c>
      <c r="CG74" s="195">
        <v>1064837.49</v>
      </c>
      <c r="CH74" s="195">
        <v>12450</v>
      </c>
      <c r="CI74" s="197">
        <v>0</v>
      </c>
      <c r="CJ74" s="197">
        <v>5096.75</v>
      </c>
      <c r="CK74" s="197">
        <v>1443778.76</v>
      </c>
      <c r="CL74" s="195">
        <v>0</v>
      </c>
      <c r="CM74" s="195">
        <v>0</v>
      </c>
    </row>
    <row r="75" spans="1:91" ht="24.6">
      <c r="A75" s="125">
        <v>2</v>
      </c>
      <c r="B75" s="243" t="s">
        <v>805</v>
      </c>
      <c r="C75" s="138" t="s">
        <v>423</v>
      </c>
      <c r="D75" s="195">
        <v>0</v>
      </c>
      <c r="E75" s="195">
        <v>0</v>
      </c>
      <c r="F75" s="195">
        <v>0</v>
      </c>
      <c r="G75" s="195">
        <v>0</v>
      </c>
      <c r="H75" s="195">
        <v>0</v>
      </c>
      <c r="I75" s="195">
        <v>0</v>
      </c>
      <c r="J75" s="195">
        <v>0</v>
      </c>
      <c r="K75" s="195">
        <v>0</v>
      </c>
      <c r="L75" s="195">
        <v>0</v>
      </c>
      <c r="M75" s="195">
        <v>0</v>
      </c>
      <c r="N75" s="195">
        <v>0</v>
      </c>
      <c r="O75" s="195">
        <v>0</v>
      </c>
      <c r="P75" s="195">
        <v>74639.3</v>
      </c>
      <c r="Q75" s="195">
        <v>0</v>
      </c>
      <c r="R75" s="195">
        <v>207315.54</v>
      </c>
      <c r="S75" s="195">
        <v>520138.43</v>
      </c>
      <c r="T75" s="195">
        <v>0</v>
      </c>
      <c r="U75" s="195">
        <v>25942</v>
      </c>
      <c r="V75" s="195">
        <v>0</v>
      </c>
      <c r="W75" s="195">
        <v>0</v>
      </c>
      <c r="X75" s="195">
        <v>237212.45</v>
      </c>
      <c r="Y75" s="195">
        <v>0</v>
      </c>
      <c r="Z75" s="195">
        <v>0</v>
      </c>
      <c r="AA75" s="195">
        <v>0</v>
      </c>
      <c r="AB75" s="195">
        <v>0</v>
      </c>
      <c r="AC75" s="195">
        <v>0</v>
      </c>
      <c r="AD75" s="195">
        <v>0</v>
      </c>
      <c r="AE75" s="195">
        <v>0</v>
      </c>
      <c r="AF75" s="195">
        <v>0</v>
      </c>
      <c r="AG75" s="195">
        <v>0</v>
      </c>
      <c r="AH75" s="195">
        <v>0</v>
      </c>
      <c r="AI75" s="195">
        <v>0</v>
      </c>
      <c r="AJ75" s="195">
        <v>0</v>
      </c>
      <c r="AK75" s="195">
        <v>0</v>
      </c>
      <c r="AL75" s="195">
        <v>22934898.539999999</v>
      </c>
      <c r="AM75" s="195">
        <v>0</v>
      </c>
      <c r="AN75" s="195">
        <v>0</v>
      </c>
      <c r="AO75" s="195">
        <v>0</v>
      </c>
      <c r="AP75" s="195">
        <v>0</v>
      </c>
      <c r="AQ75" s="195">
        <v>0</v>
      </c>
      <c r="AR75" s="195">
        <v>0</v>
      </c>
      <c r="AS75" s="195">
        <v>0</v>
      </c>
      <c r="AT75" s="195">
        <v>0</v>
      </c>
      <c r="AU75" s="195">
        <v>0</v>
      </c>
      <c r="AV75" s="195">
        <v>0</v>
      </c>
      <c r="AW75" s="195">
        <v>0</v>
      </c>
      <c r="AX75" s="195">
        <v>0</v>
      </c>
      <c r="AY75" s="195">
        <v>0</v>
      </c>
      <c r="AZ75" s="195">
        <v>0</v>
      </c>
      <c r="BA75" s="195">
        <v>0</v>
      </c>
      <c r="BB75" s="195">
        <v>0</v>
      </c>
      <c r="BC75" s="195">
        <v>0</v>
      </c>
      <c r="BD75" s="195">
        <v>0</v>
      </c>
      <c r="BE75" s="195">
        <v>0</v>
      </c>
      <c r="BF75" s="195">
        <v>0</v>
      </c>
      <c r="BG75" s="195">
        <v>0</v>
      </c>
      <c r="BH75" s="195">
        <v>2014496.16</v>
      </c>
      <c r="BI75" s="195">
        <v>0</v>
      </c>
      <c r="BJ75" s="195">
        <v>0</v>
      </c>
      <c r="BK75" s="195">
        <v>0</v>
      </c>
      <c r="BL75" s="195">
        <v>0</v>
      </c>
      <c r="BM75" s="195">
        <v>70653.5</v>
      </c>
      <c r="BN75" s="195">
        <v>0</v>
      </c>
      <c r="BO75" s="195">
        <v>0</v>
      </c>
      <c r="BP75" s="195">
        <v>0</v>
      </c>
      <c r="BQ75" s="195">
        <v>0</v>
      </c>
      <c r="BR75" s="195">
        <v>0</v>
      </c>
      <c r="BS75" s="197">
        <v>16216288.75</v>
      </c>
      <c r="BT75" s="197">
        <v>0</v>
      </c>
      <c r="BU75" s="195">
        <v>0</v>
      </c>
      <c r="BV75" s="195">
        <v>0</v>
      </c>
      <c r="BW75" s="195">
        <v>0</v>
      </c>
      <c r="BX75" s="195">
        <v>0</v>
      </c>
      <c r="BY75" s="195">
        <v>0</v>
      </c>
      <c r="BZ75" s="195">
        <v>0</v>
      </c>
      <c r="CA75" s="195">
        <v>0</v>
      </c>
      <c r="CB75" s="195">
        <v>0</v>
      </c>
      <c r="CC75" s="195">
        <v>0</v>
      </c>
      <c r="CD75" s="195">
        <v>0</v>
      </c>
      <c r="CE75" s="195">
        <v>0</v>
      </c>
      <c r="CF75" s="197">
        <v>0</v>
      </c>
      <c r="CG75" s="195">
        <v>0</v>
      </c>
      <c r="CH75" s="195">
        <v>0</v>
      </c>
      <c r="CI75" s="195">
        <v>0</v>
      </c>
      <c r="CJ75" s="195">
        <v>0</v>
      </c>
      <c r="CK75" s="195">
        <v>0</v>
      </c>
      <c r="CL75" s="195">
        <v>0</v>
      </c>
      <c r="CM75" s="195">
        <v>0</v>
      </c>
    </row>
    <row r="76" spans="1:91" ht="24.6">
      <c r="A76" s="125">
        <v>1</v>
      </c>
      <c r="B76" s="243" t="s">
        <v>806</v>
      </c>
      <c r="C76" s="135" t="s">
        <v>424</v>
      </c>
      <c r="D76" s="195">
        <v>-69281726.409999996</v>
      </c>
      <c r="E76" s="195">
        <v>-24019023.120000001</v>
      </c>
      <c r="F76" s="195">
        <v>-29540221.120000001</v>
      </c>
      <c r="G76" s="195">
        <v>-21308655.350000001</v>
      </c>
      <c r="H76" s="195">
        <v>-11283844.49</v>
      </c>
      <c r="I76" s="195">
        <v>-29890544.510000002</v>
      </c>
      <c r="J76" s="195">
        <v>-37058628.780000001</v>
      </c>
      <c r="K76" s="195">
        <v>-31050797.579999998</v>
      </c>
      <c r="L76" s="195">
        <v>-22297917.149999999</v>
      </c>
      <c r="M76" s="195">
        <v>-24185865</v>
      </c>
      <c r="N76" s="195">
        <v>-37868274.630000003</v>
      </c>
      <c r="O76" s="195">
        <v>-9636359.9299999997</v>
      </c>
      <c r="P76" s="195">
        <v>-33748840.329999998</v>
      </c>
      <c r="Q76" s="195">
        <v>-20825989.890000001</v>
      </c>
      <c r="R76" s="195">
        <v>-18269739.18</v>
      </c>
      <c r="S76" s="195">
        <v>-27053081.620000001</v>
      </c>
      <c r="T76" s="195">
        <v>-17948043.43</v>
      </c>
      <c r="U76" s="195">
        <v>-16736676.949999999</v>
      </c>
      <c r="V76" s="195">
        <v>-19325688.48</v>
      </c>
      <c r="W76" s="195">
        <v>-10731089.300000001</v>
      </c>
      <c r="X76" s="195">
        <v>-54447849.359999999</v>
      </c>
      <c r="Y76" s="195">
        <v>-12589827.640000001</v>
      </c>
      <c r="Z76" s="195">
        <v>-25699431.93</v>
      </c>
      <c r="AA76" s="195">
        <v>-14109682.189999999</v>
      </c>
      <c r="AB76" s="195">
        <v>-7935224.5099999998</v>
      </c>
      <c r="AC76" s="195">
        <v>-13854838</v>
      </c>
      <c r="AD76" s="195">
        <v>-17076488.489999998</v>
      </c>
      <c r="AE76" s="195">
        <v>-48047494.039999999</v>
      </c>
      <c r="AF76" s="195">
        <v>-19085797.68</v>
      </c>
      <c r="AG76" s="195">
        <v>-11913530.380000001</v>
      </c>
      <c r="AH76" s="195">
        <v>-16503353.25</v>
      </c>
      <c r="AI76" s="195">
        <v>-26046306.280000001</v>
      </c>
      <c r="AJ76" s="195">
        <v>-17939590.670000002</v>
      </c>
      <c r="AK76" s="195">
        <v>-13871269.32</v>
      </c>
      <c r="AL76" s="195">
        <v>-65498104.130000003</v>
      </c>
      <c r="AM76" s="195">
        <v>-20420170.59</v>
      </c>
      <c r="AN76" s="195">
        <v>-16523512.82</v>
      </c>
      <c r="AO76" s="195">
        <v>-33714865.979999997</v>
      </c>
      <c r="AP76" s="195">
        <v>-27277116.640000001</v>
      </c>
      <c r="AQ76" s="195">
        <v>-22419207.59</v>
      </c>
      <c r="AR76" s="195">
        <v>-9982055.2799999993</v>
      </c>
      <c r="AS76" s="195">
        <v>-35269726.509999998</v>
      </c>
      <c r="AT76" s="195">
        <v>-18473087.18</v>
      </c>
      <c r="AU76" s="195">
        <v>-25553504.420000002</v>
      </c>
      <c r="AV76" s="195">
        <v>-35359320.259999998</v>
      </c>
      <c r="AW76" s="195">
        <v>-16886812.460000001</v>
      </c>
      <c r="AX76" s="195">
        <v>-13591126.66</v>
      </c>
      <c r="AY76" s="195">
        <v>-20286575.59</v>
      </c>
      <c r="AZ76" s="195">
        <v>-19316426.920000002</v>
      </c>
      <c r="BA76" s="195">
        <v>-16567098.720000001</v>
      </c>
      <c r="BB76" s="195">
        <v>-54866943.380000003</v>
      </c>
      <c r="BC76" s="195">
        <v>-15821203.4</v>
      </c>
      <c r="BD76" s="195">
        <v>-67560462.969999999</v>
      </c>
      <c r="BE76" s="195">
        <v>-33566935.189999998</v>
      </c>
      <c r="BF76" s="195">
        <v>-19528904.329999998</v>
      </c>
      <c r="BG76" s="195">
        <v>-15430139.199999999</v>
      </c>
      <c r="BH76" s="195">
        <v>-33506454.140000001</v>
      </c>
      <c r="BI76" s="195">
        <v>-12115767.27</v>
      </c>
      <c r="BJ76" s="195">
        <v>-7831134.7999999998</v>
      </c>
      <c r="BK76" s="195">
        <v>-13698784.470000001</v>
      </c>
      <c r="BL76" s="195">
        <v>-12501103.220000001</v>
      </c>
      <c r="BM76" s="195">
        <v>-55614958.219999999</v>
      </c>
      <c r="BN76" s="195">
        <v>-35824562.390000001</v>
      </c>
      <c r="BO76" s="195">
        <v>-26343598.809999999</v>
      </c>
      <c r="BP76" s="195">
        <v>-38022684.979999997</v>
      </c>
      <c r="BQ76" s="195">
        <v>-30032269.350000001</v>
      </c>
      <c r="BR76" s="195">
        <v>-15399491.789999999</v>
      </c>
      <c r="BS76" s="195">
        <v>-116028451.81999999</v>
      </c>
      <c r="BT76" s="195">
        <v>-26100983.059999999</v>
      </c>
      <c r="BU76" s="195">
        <v>-30636439.75</v>
      </c>
      <c r="BV76" s="195">
        <v>-37815014.399999999</v>
      </c>
      <c r="BW76" s="195">
        <v>-7457831.0099999998</v>
      </c>
      <c r="BX76" s="195">
        <v>-19959457.27</v>
      </c>
      <c r="BY76" s="195">
        <v>-40108556.890000001</v>
      </c>
      <c r="BZ76" s="195">
        <v>-15844320.310000001</v>
      </c>
      <c r="CA76" s="195">
        <v>-14725339.65</v>
      </c>
      <c r="CB76" s="195">
        <v>-21522313.84</v>
      </c>
      <c r="CC76" s="195">
        <v>-24196559.879999999</v>
      </c>
      <c r="CD76" s="195">
        <v>-35310227.369999997</v>
      </c>
      <c r="CE76" s="195">
        <v>-22039099.670000002</v>
      </c>
      <c r="CF76" s="197">
        <v>-35337878.469999999</v>
      </c>
      <c r="CG76" s="195">
        <v>-12074518.5</v>
      </c>
      <c r="CH76" s="197">
        <v>-15838490.300000001</v>
      </c>
      <c r="CI76" s="195">
        <v>-12284084.17</v>
      </c>
      <c r="CJ76" s="195">
        <v>-13458325.73</v>
      </c>
      <c r="CK76" s="195">
        <v>-34882816.380000003</v>
      </c>
      <c r="CL76" s="195">
        <v>-9800575.5199999996</v>
      </c>
      <c r="CM76" s="195">
        <v>-10243872.039999999</v>
      </c>
    </row>
    <row r="77" spans="1:91" ht="24.6">
      <c r="A77" s="125">
        <v>1</v>
      </c>
      <c r="B77" s="243" t="s">
        <v>807</v>
      </c>
      <c r="C77" s="134" t="s">
        <v>425</v>
      </c>
      <c r="D77" s="195">
        <v>-139633096.71000001</v>
      </c>
      <c r="E77" s="195">
        <v>-4448830.57</v>
      </c>
      <c r="F77" s="195">
        <v>-6768225.7199999997</v>
      </c>
      <c r="G77" s="195">
        <v>-7181551.1299999999</v>
      </c>
      <c r="H77" s="195">
        <v>-3306083.82</v>
      </c>
      <c r="I77" s="195">
        <v>-8498292.0600000005</v>
      </c>
      <c r="J77" s="195">
        <v>-8528735.5199999996</v>
      </c>
      <c r="K77" s="195">
        <v>-14196857.199999999</v>
      </c>
      <c r="L77" s="195">
        <v>-5185264.75</v>
      </c>
      <c r="M77" s="195">
        <v>-6721674.3600000003</v>
      </c>
      <c r="N77" s="195">
        <v>-35073062.689999998</v>
      </c>
      <c r="O77" s="195">
        <v>-3465299.41</v>
      </c>
      <c r="P77" s="195">
        <v>-70474866.040000007</v>
      </c>
      <c r="Q77" s="195">
        <v>-7419522.8399999999</v>
      </c>
      <c r="R77" s="195">
        <v>-11808077.82</v>
      </c>
      <c r="S77" s="195">
        <v>-19544705.16</v>
      </c>
      <c r="T77" s="195">
        <v>-6937214.1200000001</v>
      </c>
      <c r="U77" s="195">
        <v>-6441068.6500000004</v>
      </c>
      <c r="V77" s="195">
        <v>-5501494.3499999996</v>
      </c>
      <c r="W77" s="195">
        <v>-3644927.1</v>
      </c>
      <c r="X77" s="195">
        <v>-188551355.38999999</v>
      </c>
      <c r="Y77" s="195">
        <v>-7177046.1100000003</v>
      </c>
      <c r="Z77" s="195">
        <v>-10116472.16</v>
      </c>
      <c r="AA77" s="195">
        <v>-8103331.2800000003</v>
      </c>
      <c r="AB77" s="195">
        <v>-4975097.88</v>
      </c>
      <c r="AC77" s="195">
        <v>-7125142.2999999998</v>
      </c>
      <c r="AD77" s="195">
        <v>-6860042.3300000001</v>
      </c>
      <c r="AE77" s="195">
        <v>-30683795.699999999</v>
      </c>
      <c r="AF77" s="195">
        <v>-7209323.1600000001</v>
      </c>
      <c r="AG77" s="195">
        <v>-8136997.1799999997</v>
      </c>
      <c r="AH77" s="195">
        <v>-6555622.7300000004</v>
      </c>
      <c r="AI77" s="195">
        <v>-12786049.199999999</v>
      </c>
      <c r="AJ77" s="195">
        <v>-5432657.2300000004</v>
      </c>
      <c r="AK77" s="195">
        <v>-5202270.3899999997</v>
      </c>
      <c r="AL77" s="195">
        <v>-299928312.69</v>
      </c>
      <c r="AM77" s="195">
        <v>-7409149.4299999997</v>
      </c>
      <c r="AN77" s="195">
        <v>-6157960.0899999999</v>
      </c>
      <c r="AO77" s="195">
        <v>-17183333.739999998</v>
      </c>
      <c r="AP77" s="195">
        <v>-21336959.149999999</v>
      </c>
      <c r="AQ77" s="195">
        <v>-6585998.3399999999</v>
      </c>
      <c r="AR77" s="195">
        <v>-4483275</v>
      </c>
      <c r="AS77" s="195">
        <v>-47241361.329999998</v>
      </c>
      <c r="AT77" s="195">
        <v>-6953271.1699999999</v>
      </c>
      <c r="AU77" s="195">
        <v>-16584957.18</v>
      </c>
      <c r="AV77" s="195">
        <v>-19298133.559999999</v>
      </c>
      <c r="AW77" s="195">
        <v>-7449167.0599999996</v>
      </c>
      <c r="AX77" s="195">
        <v>-5305323.6500000004</v>
      </c>
      <c r="AY77" s="195">
        <v>-10734789.439999999</v>
      </c>
      <c r="AZ77" s="195">
        <v>-4469978.2699999996</v>
      </c>
      <c r="BA77" s="195">
        <v>-5880727.0800000001</v>
      </c>
      <c r="BB77" s="195">
        <v>-59594588.43</v>
      </c>
      <c r="BC77" s="195">
        <v>-5831740.2800000003</v>
      </c>
      <c r="BD77" s="195">
        <v>-154635777.44</v>
      </c>
      <c r="BE77" s="195">
        <v>-28559712.809999999</v>
      </c>
      <c r="BF77" s="195">
        <v>-5942433.5499999998</v>
      </c>
      <c r="BG77" s="195">
        <v>-6155326.5700000003</v>
      </c>
      <c r="BH77" s="195">
        <v>-72802336.019999996</v>
      </c>
      <c r="BI77" s="195">
        <v>-5691686.8300000001</v>
      </c>
      <c r="BJ77" s="195">
        <v>-3031327.07</v>
      </c>
      <c r="BK77" s="195">
        <v>-2360890.2200000002</v>
      </c>
      <c r="BL77" s="195">
        <v>-2912341</v>
      </c>
      <c r="BM77" s="195">
        <v>-112717522.48999999</v>
      </c>
      <c r="BN77" s="195">
        <v>-13067270.529999999</v>
      </c>
      <c r="BO77" s="195">
        <v>-7569730.1500000004</v>
      </c>
      <c r="BP77" s="195">
        <v>-19156762.260000002</v>
      </c>
      <c r="BQ77" s="195">
        <v>-7258698.0300000003</v>
      </c>
      <c r="BR77" s="195">
        <v>-4491440.58</v>
      </c>
      <c r="BS77" s="195">
        <v>-456902999.55000001</v>
      </c>
      <c r="BT77" s="195">
        <v>-7943265.8099999996</v>
      </c>
      <c r="BU77" s="197">
        <v>-10134060.130000001</v>
      </c>
      <c r="BV77" s="195">
        <v>-72852988.680000007</v>
      </c>
      <c r="BW77" s="195">
        <v>0</v>
      </c>
      <c r="BX77" s="195">
        <v>-7554438.96</v>
      </c>
      <c r="BY77" s="195">
        <v>-30157691.98</v>
      </c>
      <c r="BZ77" s="195">
        <v>-4866014.1100000003</v>
      </c>
      <c r="CA77" s="195">
        <v>-3404471.58</v>
      </c>
      <c r="CB77" s="195">
        <v>-7300972.5300000003</v>
      </c>
      <c r="CC77" s="195">
        <v>-8505476.2799999993</v>
      </c>
      <c r="CD77" s="195">
        <v>-25663478.68</v>
      </c>
      <c r="CE77" s="195">
        <v>-9650896.8599999994</v>
      </c>
      <c r="CF77" s="195">
        <v>-19331281.399999999</v>
      </c>
      <c r="CG77" s="195">
        <v>-4079254.29</v>
      </c>
      <c r="CH77" s="195">
        <v>-3949574.47</v>
      </c>
      <c r="CI77" s="195">
        <v>-3437872.75</v>
      </c>
      <c r="CJ77" s="195">
        <v>-5890219.46</v>
      </c>
      <c r="CK77" s="195">
        <v>-23751257.989999998</v>
      </c>
      <c r="CL77" s="195">
        <v>-3644435.11</v>
      </c>
      <c r="CM77" s="195">
        <v>-3080840.68</v>
      </c>
    </row>
    <row r="78" spans="1:91" ht="24.6">
      <c r="A78" s="125">
        <v>1</v>
      </c>
      <c r="B78" s="243" t="s">
        <v>808</v>
      </c>
      <c r="C78" s="134" t="s">
        <v>426</v>
      </c>
      <c r="D78" s="195">
        <v>-13927654.880000001</v>
      </c>
      <c r="E78" s="195">
        <v>-4831776.3099999996</v>
      </c>
      <c r="F78" s="195">
        <v>-5940153.1600000001</v>
      </c>
      <c r="G78" s="195">
        <v>-4287297.5199999996</v>
      </c>
      <c r="H78" s="195">
        <v>-2269244.69</v>
      </c>
      <c r="I78" s="195">
        <v>-6011853.4299999997</v>
      </c>
      <c r="J78" s="195">
        <v>-7452035.7000000002</v>
      </c>
      <c r="K78" s="195">
        <v>-6246205.2199999997</v>
      </c>
      <c r="L78" s="195">
        <v>-4485158.0999999996</v>
      </c>
      <c r="M78" s="195">
        <v>-4865075.6399999997</v>
      </c>
      <c r="N78" s="195">
        <v>-7612320.6799999997</v>
      </c>
      <c r="O78" s="195">
        <v>-1938702.66</v>
      </c>
      <c r="P78" s="195">
        <v>-6865300.6299999999</v>
      </c>
      <c r="Q78" s="195">
        <v>-4239263.2699999996</v>
      </c>
      <c r="R78" s="195">
        <v>-3717483</v>
      </c>
      <c r="S78" s="195">
        <v>-5507532.2199999997</v>
      </c>
      <c r="T78" s="195">
        <v>-3653516.95</v>
      </c>
      <c r="U78" s="195">
        <v>-3405286.4</v>
      </c>
      <c r="V78" s="195">
        <v>-3931282.17</v>
      </c>
      <c r="W78" s="195">
        <v>-2184306.6</v>
      </c>
      <c r="X78" s="195">
        <v>-10600466.25</v>
      </c>
      <c r="Y78" s="195">
        <v>-2453083.25</v>
      </c>
      <c r="Z78" s="195">
        <v>-5009245.91</v>
      </c>
      <c r="AA78" s="195">
        <v>-2751038.53</v>
      </c>
      <c r="AB78" s="195">
        <v>-1528037.02</v>
      </c>
      <c r="AC78" s="195">
        <v>-2699455.7</v>
      </c>
      <c r="AD78" s="195">
        <v>-3329138.18</v>
      </c>
      <c r="AE78" s="195">
        <v>-9364592.2599999998</v>
      </c>
      <c r="AF78" s="195">
        <v>-3718714.16</v>
      </c>
      <c r="AG78" s="195">
        <v>-2322299.44</v>
      </c>
      <c r="AH78" s="195">
        <v>-3216065.02</v>
      </c>
      <c r="AI78" s="195">
        <v>-5075780.5199999996</v>
      </c>
      <c r="AJ78" s="195">
        <v>-3495493.1</v>
      </c>
      <c r="AK78" s="195">
        <v>-2702393.29</v>
      </c>
      <c r="AL78" s="195">
        <v>-13175341.18</v>
      </c>
      <c r="AM78" s="195">
        <v>-4109158.5</v>
      </c>
      <c r="AN78" s="195">
        <v>-3323426.09</v>
      </c>
      <c r="AO78" s="195">
        <v>-6783350.2800000003</v>
      </c>
      <c r="AP78" s="195">
        <v>-5485719.21</v>
      </c>
      <c r="AQ78" s="195">
        <v>-4511325.07</v>
      </c>
      <c r="AR78" s="195">
        <v>-2039085.72</v>
      </c>
      <c r="AS78" s="195">
        <v>-7096957.1600000001</v>
      </c>
      <c r="AT78" s="195">
        <v>-3715599.65</v>
      </c>
      <c r="AU78" s="195">
        <v>-5139067.4000000004</v>
      </c>
      <c r="AV78" s="195">
        <v>-7116341.1799999997</v>
      </c>
      <c r="AW78" s="195">
        <v>-3397330.48</v>
      </c>
      <c r="AX78" s="195">
        <v>-2734570.91</v>
      </c>
      <c r="AY78" s="195">
        <v>-4082589.97</v>
      </c>
      <c r="AZ78" s="195">
        <v>-3885261.48</v>
      </c>
      <c r="BA78" s="195">
        <v>-3333529.2</v>
      </c>
      <c r="BB78" s="195">
        <v>-11036228.41</v>
      </c>
      <c r="BC78" s="195">
        <v>-3184110.32</v>
      </c>
      <c r="BD78" s="195">
        <v>-13206069.59</v>
      </c>
      <c r="BE78" s="195">
        <v>-6559530</v>
      </c>
      <c r="BF78" s="195">
        <v>-3816161.12</v>
      </c>
      <c r="BG78" s="195">
        <v>-3016159.23</v>
      </c>
      <c r="BH78" s="195">
        <v>-6545551.8399999999</v>
      </c>
      <c r="BI78" s="195">
        <v>-2368677.9</v>
      </c>
      <c r="BJ78" s="195">
        <v>-1530535.13</v>
      </c>
      <c r="BK78" s="195">
        <v>-2677549.31</v>
      </c>
      <c r="BL78" s="195">
        <v>-2442723.7799999998</v>
      </c>
      <c r="BM78" s="195">
        <v>-10897162.289999999</v>
      </c>
      <c r="BN78" s="195">
        <v>-7022889.0800000001</v>
      </c>
      <c r="BO78" s="195">
        <v>-5166331.05</v>
      </c>
      <c r="BP78" s="195">
        <v>-7452006.7599999998</v>
      </c>
      <c r="BQ78" s="195">
        <v>-5889865.6200000001</v>
      </c>
      <c r="BR78" s="195">
        <v>-3019462.26</v>
      </c>
      <c r="BS78" s="195">
        <v>-23003072.629999999</v>
      </c>
      <c r="BT78" s="195">
        <v>-5181755.13</v>
      </c>
      <c r="BU78" s="195">
        <v>-6081373.1200000001</v>
      </c>
      <c r="BV78" s="195">
        <v>-7503916.9199999999</v>
      </c>
      <c r="BW78" s="195">
        <v>-1480454.36</v>
      </c>
      <c r="BX78" s="195">
        <v>-3962932.77</v>
      </c>
      <c r="BY78" s="195">
        <v>-7963821.1299999999</v>
      </c>
      <c r="BZ78" s="195">
        <v>-3145563.59</v>
      </c>
      <c r="CA78" s="195">
        <v>-2924434.77</v>
      </c>
      <c r="CB78" s="195">
        <v>-4272690.63</v>
      </c>
      <c r="CC78" s="195">
        <v>-4802220.05</v>
      </c>
      <c r="CD78" s="195">
        <v>-7009018.9500000002</v>
      </c>
      <c r="CE78" s="195">
        <v>-4374640.47</v>
      </c>
      <c r="CF78" s="195">
        <v>-7013295.1299999999</v>
      </c>
      <c r="CG78" s="195">
        <v>-2396724.21</v>
      </c>
      <c r="CH78" s="195">
        <v>-3144440.36</v>
      </c>
      <c r="CI78" s="195">
        <v>-2439019.08</v>
      </c>
      <c r="CJ78" s="195">
        <v>-2670966.81</v>
      </c>
      <c r="CK78" s="195">
        <v>-6922806.6299999999</v>
      </c>
      <c r="CL78" s="195">
        <v>-1945340.37</v>
      </c>
      <c r="CM78" s="195">
        <v>-2033416.28</v>
      </c>
    </row>
    <row r="79" spans="1:91" ht="24.6">
      <c r="A79" s="125"/>
      <c r="B79" s="243" t="s">
        <v>1232</v>
      </c>
      <c r="C79" s="134" t="s">
        <v>1233</v>
      </c>
      <c r="D79" s="195">
        <v>0</v>
      </c>
      <c r="E79" s="195">
        <v>0</v>
      </c>
      <c r="F79" s="195">
        <v>0</v>
      </c>
      <c r="G79" s="195">
        <v>0</v>
      </c>
      <c r="H79" s="195">
        <v>0</v>
      </c>
      <c r="I79" s="195">
        <v>0</v>
      </c>
      <c r="J79" s="195">
        <v>0</v>
      </c>
      <c r="K79" s="195">
        <v>0</v>
      </c>
      <c r="L79" s="195">
        <v>0</v>
      </c>
      <c r="M79" s="195">
        <v>0</v>
      </c>
      <c r="N79" s="195">
        <v>0</v>
      </c>
      <c r="O79" s="195">
        <v>0</v>
      </c>
      <c r="P79" s="195">
        <v>0</v>
      </c>
      <c r="Q79" s="195">
        <v>2271617.75</v>
      </c>
      <c r="R79" s="195">
        <v>2730784.1</v>
      </c>
      <c r="S79" s="195">
        <v>0</v>
      </c>
      <c r="T79" s="195">
        <v>0</v>
      </c>
      <c r="U79" s="195">
        <v>717634.5</v>
      </c>
      <c r="V79" s="195">
        <v>0</v>
      </c>
      <c r="W79" s="195">
        <v>0</v>
      </c>
      <c r="X79" s="195">
        <v>0</v>
      </c>
      <c r="Y79" s="195">
        <v>0</v>
      </c>
      <c r="Z79" s="195">
        <v>0</v>
      </c>
      <c r="AA79" s="195">
        <v>0</v>
      </c>
      <c r="AB79" s="195">
        <v>0</v>
      </c>
      <c r="AC79" s="195">
        <v>0</v>
      </c>
      <c r="AD79" s="195">
        <v>0</v>
      </c>
      <c r="AE79" s="195">
        <v>0</v>
      </c>
      <c r="AF79" s="195">
        <v>0</v>
      </c>
      <c r="AG79" s="195">
        <v>0</v>
      </c>
      <c r="AH79" s="195">
        <v>0</v>
      </c>
      <c r="AI79" s="195">
        <v>0</v>
      </c>
      <c r="AJ79" s="195">
        <v>0</v>
      </c>
      <c r="AK79" s="195">
        <v>0</v>
      </c>
      <c r="AL79" s="195">
        <v>0</v>
      </c>
      <c r="AM79" s="195">
        <v>0</v>
      </c>
      <c r="AN79" s="195">
        <v>0</v>
      </c>
      <c r="AO79" s="195">
        <v>0</v>
      </c>
      <c r="AP79" s="195">
        <v>0</v>
      </c>
      <c r="AQ79" s="195">
        <v>0</v>
      </c>
      <c r="AR79" s="195">
        <v>0</v>
      </c>
      <c r="AS79" s="195">
        <v>0</v>
      </c>
      <c r="AT79" s="195">
        <v>3096</v>
      </c>
      <c r="AU79" s="195">
        <v>0</v>
      </c>
      <c r="AV79" s="195">
        <v>0</v>
      </c>
      <c r="AW79" s="195">
        <v>0</v>
      </c>
      <c r="AX79" s="195">
        <v>0</v>
      </c>
      <c r="AY79" s="195">
        <v>0</v>
      </c>
      <c r="AZ79" s="195">
        <v>0</v>
      </c>
      <c r="BA79" s="195">
        <v>0</v>
      </c>
      <c r="BB79" s="195">
        <v>0</v>
      </c>
      <c r="BC79" s="195">
        <v>0</v>
      </c>
      <c r="BD79" s="195">
        <v>0</v>
      </c>
      <c r="BE79" s="195">
        <v>406240.75</v>
      </c>
      <c r="BF79" s="195">
        <v>32814.75</v>
      </c>
      <c r="BG79" s="195">
        <v>0</v>
      </c>
      <c r="BH79" s="195">
        <v>0</v>
      </c>
      <c r="BI79" s="195">
        <v>0</v>
      </c>
      <c r="BJ79" s="195">
        <v>0</v>
      </c>
      <c r="BK79" s="195">
        <v>0</v>
      </c>
      <c r="BL79" s="195">
        <v>0</v>
      </c>
      <c r="BM79" s="195">
        <v>5907.5</v>
      </c>
      <c r="BN79" s="195">
        <v>0</v>
      </c>
      <c r="BO79" s="195">
        <v>0</v>
      </c>
      <c r="BP79" s="195">
        <v>0</v>
      </c>
      <c r="BQ79" s="195">
        <v>0</v>
      </c>
      <c r="BR79" s="195">
        <v>0</v>
      </c>
      <c r="BS79" s="197">
        <v>742008.25</v>
      </c>
      <c r="BT79" s="195">
        <v>244257.5</v>
      </c>
      <c r="BU79" s="195">
        <v>0</v>
      </c>
      <c r="BV79" s="195">
        <v>0</v>
      </c>
      <c r="BW79" s="195">
        <v>0</v>
      </c>
      <c r="BX79" s="195">
        <v>0</v>
      </c>
      <c r="BY79" s="195">
        <v>0</v>
      </c>
      <c r="BZ79" s="195">
        <v>2778181.5</v>
      </c>
      <c r="CA79" s="195">
        <v>0</v>
      </c>
      <c r="CB79" s="195">
        <v>0</v>
      </c>
      <c r="CC79" s="195">
        <v>0</v>
      </c>
      <c r="CD79" s="195">
        <v>7123326.0899999999</v>
      </c>
      <c r="CE79" s="195">
        <v>3590922.96</v>
      </c>
      <c r="CF79" s="195">
        <v>9264496.6199999992</v>
      </c>
      <c r="CG79" s="195">
        <v>0</v>
      </c>
      <c r="CH79" s="195">
        <v>0</v>
      </c>
      <c r="CI79" s="195">
        <v>402750</v>
      </c>
      <c r="CJ79" s="195">
        <v>0</v>
      </c>
      <c r="CK79" s="195">
        <v>4771651.5</v>
      </c>
      <c r="CL79" s="195">
        <v>141110.82</v>
      </c>
      <c r="CM79" s="195">
        <v>0</v>
      </c>
    </row>
    <row r="80" spans="1:91" ht="24.6">
      <c r="A80" s="125">
        <v>5</v>
      </c>
      <c r="B80" s="243" t="s">
        <v>809</v>
      </c>
      <c r="C80" s="141" t="s">
        <v>427</v>
      </c>
      <c r="D80" s="195">
        <v>46214136.950000003</v>
      </c>
      <c r="E80" s="195">
        <v>0</v>
      </c>
      <c r="F80" s="195">
        <v>98584.5</v>
      </c>
      <c r="G80" s="195">
        <v>190214.9</v>
      </c>
      <c r="H80" s="195">
        <v>49808.71</v>
      </c>
      <c r="I80" s="195">
        <v>0</v>
      </c>
      <c r="J80" s="195">
        <v>152788.78</v>
      </c>
      <c r="K80" s="195">
        <v>82859.570000000007</v>
      </c>
      <c r="L80" s="195">
        <v>54361.440000000002</v>
      </c>
      <c r="M80" s="195">
        <v>0</v>
      </c>
      <c r="N80" s="195">
        <v>118685.38</v>
      </c>
      <c r="O80" s="195">
        <v>0</v>
      </c>
      <c r="P80" s="195">
        <v>1644859.33</v>
      </c>
      <c r="Q80" s="195">
        <v>159183.5</v>
      </c>
      <c r="R80" s="195">
        <v>329883.78000000003</v>
      </c>
      <c r="S80" s="195">
        <v>285499.03999999998</v>
      </c>
      <c r="T80" s="195">
        <v>299278.62</v>
      </c>
      <c r="U80" s="195">
        <v>60338.76</v>
      </c>
      <c r="V80" s="195">
        <v>172287.72</v>
      </c>
      <c r="W80" s="195">
        <v>182247.45</v>
      </c>
      <c r="X80" s="195">
        <v>36221219.030000001</v>
      </c>
      <c r="Y80" s="195">
        <v>162346.82999999999</v>
      </c>
      <c r="Z80" s="195">
        <v>0</v>
      </c>
      <c r="AA80" s="195">
        <v>132969.93</v>
      </c>
      <c r="AB80" s="195">
        <v>0</v>
      </c>
      <c r="AC80" s="195">
        <v>0</v>
      </c>
      <c r="AD80" s="195">
        <v>0</v>
      </c>
      <c r="AE80" s="195">
        <v>0</v>
      </c>
      <c r="AF80" s="195">
        <v>0</v>
      </c>
      <c r="AG80" s="195">
        <v>136294.92000000001</v>
      </c>
      <c r="AH80" s="195">
        <v>0</v>
      </c>
      <c r="AI80" s="195">
        <v>0</v>
      </c>
      <c r="AJ80" s="195">
        <v>0</v>
      </c>
      <c r="AK80" s="195">
        <v>22348.99</v>
      </c>
      <c r="AL80" s="195">
        <v>65701672.310000002</v>
      </c>
      <c r="AM80" s="195">
        <v>7379.41</v>
      </c>
      <c r="AN80" s="195">
        <v>0</v>
      </c>
      <c r="AO80" s="195">
        <v>0</v>
      </c>
      <c r="AP80" s="195">
        <v>0</v>
      </c>
      <c r="AQ80" s="195">
        <v>0</v>
      </c>
      <c r="AR80" s="195">
        <v>77895.72</v>
      </c>
      <c r="AS80" s="195">
        <v>0</v>
      </c>
      <c r="AT80" s="195">
        <v>116271.36</v>
      </c>
      <c r="AU80" s="195">
        <v>1229101.52</v>
      </c>
      <c r="AV80" s="195">
        <v>23358.240000000002</v>
      </c>
      <c r="AW80" s="195">
        <v>161075.25</v>
      </c>
      <c r="AX80" s="195">
        <v>0</v>
      </c>
      <c r="AY80" s="195">
        <v>0</v>
      </c>
      <c r="AZ80" s="195">
        <v>18462.52</v>
      </c>
      <c r="BA80" s="195">
        <v>239083.21</v>
      </c>
      <c r="BB80" s="195">
        <v>10487984.279999999</v>
      </c>
      <c r="BC80" s="195">
        <v>200826.86</v>
      </c>
      <c r="BD80" s="195">
        <v>29154369.91</v>
      </c>
      <c r="BE80" s="195">
        <v>197372.77</v>
      </c>
      <c r="BF80" s="195">
        <v>192442.77</v>
      </c>
      <c r="BG80" s="195">
        <v>0</v>
      </c>
      <c r="BH80" s="195">
        <v>9567543.4000000004</v>
      </c>
      <c r="BI80" s="195">
        <v>0</v>
      </c>
      <c r="BJ80" s="195">
        <v>6424.12</v>
      </c>
      <c r="BK80" s="195">
        <v>0</v>
      </c>
      <c r="BL80" s="195">
        <v>0</v>
      </c>
      <c r="BM80" s="195">
        <v>7059973.2400000002</v>
      </c>
      <c r="BN80" s="195">
        <v>0</v>
      </c>
      <c r="BO80" s="195">
        <v>0</v>
      </c>
      <c r="BP80" s="195">
        <v>1122.43</v>
      </c>
      <c r="BQ80" s="195">
        <v>0</v>
      </c>
      <c r="BR80" s="195">
        <v>48578</v>
      </c>
      <c r="BS80" s="195">
        <v>36639643.020000003</v>
      </c>
      <c r="BT80" s="195">
        <v>0</v>
      </c>
      <c r="BU80" s="195">
        <v>478405.41</v>
      </c>
      <c r="BV80" s="195">
        <v>1908786.46</v>
      </c>
      <c r="BW80" s="195">
        <v>14331</v>
      </c>
      <c r="BX80" s="195">
        <v>0</v>
      </c>
      <c r="BY80" s="195">
        <v>0</v>
      </c>
      <c r="BZ80" s="195">
        <v>0</v>
      </c>
      <c r="CA80" s="195">
        <v>1867.19</v>
      </c>
      <c r="CB80" s="195">
        <v>72953.38</v>
      </c>
      <c r="CC80" s="195">
        <v>0</v>
      </c>
      <c r="CD80" s="195">
        <v>555.45000000000005</v>
      </c>
      <c r="CE80" s="195">
        <v>171812.29</v>
      </c>
      <c r="CF80" s="195">
        <v>1006304.2</v>
      </c>
      <c r="CG80" s="195">
        <v>93201</v>
      </c>
      <c r="CH80" s="195">
        <v>275519</v>
      </c>
      <c r="CI80" s="195">
        <v>2983.28</v>
      </c>
      <c r="CJ80" s="195">
        <v>244946</v>
      </c>
      <c r="CK80" s="195">
        <v>4696863.21</v>
      </c>
      <c r="CL80" s="195">
        <v>0</v>
      </c>
      <c r="CM80" s="195">
        <v>151586.1</v>
      </c>
    </row>
    <row r="81" spans="1:91" ht="24.6">
      <c r="A81" s="125">
        <v>5</v>
      </c>
      <c r="B81" s="243" t="s">
        <v>810</v>
      </c>
      <c r="C81" s="141" t="s">
        <v>1234</v>
      </c>
      <c r="D81" s="195">
        <v>25689882.289999999</v>
      </c>
      <c r="E81" s="195">
        <v>905999.15</v>
      </c>
      <c r="F81" s="195">
        <v>1496534</v>
      </c>
      <c r="G81" s="195">
        <v>1431704.75</v>
      </c>
      <c r="H81" s="195">
        <v>553489.5</v>
      </c>
      <c r="I81" s="195">
        <v>1457535.3</v>
      </c>
      <c r="J81" s="195">
        <v>1353364</v>
      </c>
      <c r="K81" s="195">
        <v>2687702.26</v>
      </c>
      <c r="L81" s="195">
        <v>905223.37</v>
      </c>
      <c r="M81" s="195">
        <v>1211622.95</v>
      </c>
      <c r="N81" s="195">
        <v>3418194.2</v>
      </c>
      <c r="O81" s="195">
        <v>498223.81</v>
      </c>
      <c r="P81" s="195">
        <v>13190613.15</v>
      </c>
      <c r="Q81" s="195">
        <v>1840448.43</v>
      </c>
      <c r="R81" s="195">
        <v>1659081.03</v>
      </c>
      <c r="S81" s="195">
        <v>3358588.75</v>
      </c>
      <c r="T81" s="195">
        <v>2538974.23</v>
      </c>
      <c r="U81" s="195">
        <v>1852373.31</v>
      </c>
      <c r="V81" s="195">
        <v>1587010.33</v>
      </c>
      <c r="W81" s="195">
        <v>1216893.5</v>
      </c>
      <c r="X81" s="195">
        <v>35484983.43</v>
      </c>
      <c r="Y81" s="195">
        <v>1040529.03</v>
      </c>
      <c r="Z81" s="195">
        <v>2425402.14</v>
      </c>
      <c r="AA81" s="195">
        <v>1952689.72</v>
      </c>
      <c r="AB81" s="195">
        <v>731792.65</v>
      </c>
      <c r="AC81" s="195">
        <v>1402598.9</v>
      </c>
      <c r="AD81" s="195">
        <v>894500.5</v>
      </c>
      <c r="AE81" s="195">
        <v>4661217</v>
      </c>
      <c r="AF81" s="195">
        <v>963211.07</v>
      </c>
      <c r="AG81" s="195">
        <v>1174956.4099999999</v>
      </c>
      <c r="AH81" s="195">
        <v>1004906.1</v>
      </c>
      <c r="AI81" s="195">
        <v>2396933.5499999998</v>
      </c>
      <c r="AJ81" s="195">
        <v>1613496.29</v>
      </c>
      <c r="AK81" s="195">
        <v>836628.8</v>
      </c>
      <c r="AL81" s="195">
        <v>67186776.829999998</v>
      </c>
      <c r="AM81" s="195">
        <v>1941845</v>
      </c>
      <c r="AN81" s="195">
        <v>958244.98</v>
      </c>
      <c r="AO81" s="195">
        <v>3280096</v>
      </c>
      <c r="AP81" s="195">
        <v>3977768</v>
      </c>
      <c r="AQ81" s="195">
        <v>1184392</v>
      </c>
      <c r="AR81" s="195">
        <v>592362</v>
      </c>
      <c r="AS81" s="195">
        <v>8980531</v>
      </c>
      <c r="AT81" s="195">
        <v>1535001.45</v>
      </c>
      <c r="AU81" s="195">
        <v>4829096.6399999997</v>
      </c>
      <c r="AV81" s="195">
        <v>2591921.17</v>
      </c>
      <c r="AW81" s="195">
        <v>990830.65</v>
      </c>
      <c r="AX81" s="195">
        <v>994136.75</v>
      </c>
      <c r="AY81" s="195">
        <v>1421677.73</v>
      </c>
      <c r="AZ81" s="195">
        <v>1504654.44</v>
      </c>
      <c r="BA81" s="195">
        <v>1756518</v>
      </c>
      <c r="BB81" s="195">
        <v>9361353.1099999994</v>
      </c>
      <c r="BC81" s="195">
        <v>1144115</v>
      </c>
      <c r="BD81" s="195">
        <v>45577164.700000003</v>
      </c>
      <c r="BE81" s="195">
        <v>3753320.95</v>
      </c>
      <c r="BF81" s="195">
        <v>1356667.5</v>
      </c>
      <c r="BG81" s="195">
        <v>1121686.5</v>
      </c>
      <c r="BH81" s="195">
        <v>8276463.4800000004</v>
      </c>
      <c r="BI81" s="195">
        <v>1098196.2</v>
      </c>
      <c r="BJ81" s="195">
        <v>551728.69999999995</v>
      </c>
      <c r="BK81" s="195">
        <v>1011295.25</v>
      </c>
      <c r="BL81" s="195">
        <v>1245827.3</v>
      </c>
      <c r="BM81" s="195">
        <v>24359712.149999999</v>
      </c>
      <c r="BN81" s="195">
        <v>3550359</v>
      </c>
      <c r="BO81" s="195">
        <v>1684354.65</v>
      </c>
      <c r="BP81" s="195">
        <v>2675078.5</v>
      </c>
      <c r="BQ81" s="195">
        <v>1337800.3999999999</v>
      </c>
      <c r="BR81" s="195">
        <v>1249917</v>
      </c>
      <c r="BS81" s="195">
        <v>103259724.69</v>
      </c>
      <c r="BT81" s="195">
        <v>3026501</v>
      </c>
      <c r="BU81" s="195">
        <v>1875329.21</v>
      </c>
      <c r="BV81" s="195">
        <v>7927910</v>
      </c>
      <c r="BW81" s="195">
        <v>667959</v>
      </c>
      <c r="BX81" s="195">
        <v>1103463</v>
      </c>
      <c r="BY81" s="195">
        <v>5281561.82</v>
      </c>
      <c r="BZ81" s="195">
        <v>828271.02</v>
      </c>
      <c r="CA81" s="195">
        <v>1331885</v>
      </c>
      <c r="CB81" s="195">
        <v>1345743</v>
      </c>
      <c r="CC81" s="195">
        <v>1357307</v>
      </c>
      <c r="CD81" s="195">
        <v>3497510.75</v>
      </c>
      <c r="CE81" s="195">
        <v>1824669.28</v>
      </c>
      <c r="CF81" s="195">
        <v>3717080.37</v>
      </c>
      <c r="CG81" s="195">
        <v>905035</v>
      </c>
      <c r="CH81" s="195">
        <v>1031125</v>
      </c>
      <c r="CI81" s="195">
        <v>986201.25</v>
      </c>
      <c r="CJ81" s="195">
        <v>1059549</v>
      </c>
      <c r="CK81" s="195">
        <v>4810759.5</v>
      </c>
      <c r="CL81" s="195">
        <v>1267590.8899999999</v>
      </c>
      <c r="CM81" s="195">
        <v>1113035.75</v>
      </c>
    </row>
    <row r="82" spans="1:91" ht="24.6">
      <c r="A82" s="125">
        <v>5</v>
      </c>
      <c r="B82" s="243" t="s">
        <v>811</v>
      </c>
      <c r="C82" s="141" t="s">
        <v>1235</v>
      </c>
      <c r="D82" s="195">
        <v>21773151.25</v>
      </c>
      <c r="E82" s="195">
        <v>323442.45</v>
      </c>
      <c r="F82" s="195">
        <v>321074.5</v>
      </c>
      <c r="G82" s="195">
        <v>353166.96</v>
      </c>
      <c r="H82" s="195">
        <v>106659</v>
      </c>
      <c r="I82" s="195">
        <v>362301.6</v>
      </c>
      <c r="J82" s="195">
        <v>466866.5</v>
      </c>
      <c r="K82" s="195">
        <v>807261.26</v>
      </c>
      <c r="L82" s="195">
        <v>117404.87</v>
      </c>
      <c r="M82" s="195">
        <v>346174.3</v>
      </c>
      <c r="N82" s="195">
        <v>2836166.5</v>
      </c>
      <c r="O82" s="195">
        <v>130414.92</v>
      </c>
      <c r="P82" s="195">
        <v>9778352.0500000007</v>
      </c>
      <c r="Q82" s="195">
        <v>443469.42</v>
      </c>
      <c r="R82" s="195">
        <v>1279770.75</v>
      </c>
      <c r="S82" s="195">
        <v>1844392.25</v>
      </c>
      <c r="T82" s="195">
        <v>330814.40000000002</v>
      </c>
      <c r="U82" s="195">
        <v>845840.2</v>
      </c>
      <c r="V82" s="195">
        <v>433584.5</v>
      </c>
      <c r="W82" s="195">
        <v>235168.5</v>
      </c>
      <c r="X82" s="195">
        <v>30188591</v>
      </c>
      <c r="Y82" s="195">
        <v>349088.75</v>
      </c>
      <c r="Z82" s="195">
        <v>825080.9</v>
      </c>
      <c r="AA82" s="195">
        <v>379014.58</v>
      </c>
      <c r="AB82" s="195">
        <v>338319</v>
      </c>
      <c r="AC82" s="195">
        <v>367271</v>
      </c>
      <c r="AD82" s="195">
        <v>231348.25</v>
      </c>
      <c r="AE82" s="195">
        <v>3832510</v>
      </c>
      <c r="AF82" s="195">
        <v>496432.15</v>
      </c>
      <c r="AG82" s="195">
        <v>511025.16</v>
      </c>
      <c r="AH82" s="195">
        <v>371598.47</v>
      </c>
      <c r="AI82" s="195">
        <v>940429.3</v>
      </c>
      <c r="AJ82" s="195">
        <v>599428.52</v>
      </c>
      <c r="AK82" s="195">
        <v>239236.75</v>
      </c>
      <c r="AL82" s="195">
        <v>58797202.880000003</v>
      </c>
      <c r="AM82" s="195">
        <v>442184</v>
      </c>
      <c r="AN82" s="195">
        <v>317426.5</v>
      </c>
      <c r="AO82" s="195">
        <v>1589520</v>
      </c>
      <c r="AP82" s="195">
        <v>3223628</v>
      </c>
      <c r="AQ82" s="195">
        <v>408713</v>
      </c>
      <c r="AR82" s="195">
        <v>156287.5</v>
      </c>
      <c r="AS82" s="195">
        <v>7057559.2300000004</v>
      </c>
      <c r="AT82" s="195">
        <v>417982.75</v>
      </c>
      <c r="AU82" s="195">
        <v>738686.98</v>
      </c>
      <c r="AV82" s="195">
        <v>992655</v>
      </c>
      <c r="AW82" s="195">
        <v>296639.5</v>
      </c>
      <c r="AX82" s="195">
        <v>483434.25</v>
      </c>
      <c r="AY82" s="195">
        <v>554586.51</v>
      </c>
      <c r="AZ82" s="195">
        <v>399692.25</v>
      </c>
      <c r="BA82" s="195">
        <v>310576</v>
      </c>
      <c r="BB82" s="195">
        <v>7723871.25</v>
      </c>
      <c r="BC82" s="195">
        <v>529251</v>
      </c>
      <c r="BD82" s="195">
        <v>20944836.32</v>
      </c>
      <c r="BE82" s="195">
        <v>3654703.98</v>
      </c>
      <c r="BF82" s="195">
        <v>686193.25</v>
      </c>
      <c r="BG82" s="195">
        <v>403077</v>
      </c>
      <c r="BH82" s="195">
        <v>10482209.5</v>
      </c>
      <c r="BI82" s="195">
        <v>735003.5</v>
      </c>
      <c r="BJ82" s="195">
        <v>127874.4</v>
      </c>
      <c r="BK82" s="195">
        <v>251735.69</v>
      </c>
      <c r="BL82" s="195">
        <v>297973</v>
      </c>
      <c r="BM82" s="195">
        <v>19389917</v>
      </c>
      <c r="BN82" s="195">
        <v>1021537.35</v>
      </c>
      <c r="BO82" s="195">
        <v>457935.4</v>
      </c>
      <c r="BP82" s="195">
        <v>1667754</v>
      </c>
      <c r="BQ82" s="195">
        <v>559475.80000000005</v>
      </c>
      <c r="BR82" s="195">
        <v>317492</v>
      </c>
      <c r="BS82" s="195">
        <v>104232008.58</v>
      </c>
      <c r="BT82" s="195">
        <v>1308779</v>
      </c>
      <c r="BU82" s="195">
        <v>597839.07999999996</v>
      </c>
      <c r="BV82" s="195">
        <v>8034272</v>
      </c>
      <c r="BW82" s="195">
        <v>14554</v>
      </c>
      <c r="BX82" s="195">
        <v>482712</v>
      </c>
      <c r="BY82" s="195">
        <v>3281750.19</v>
      </c>
      <c r="BZ82" s="195">
        <v>297363.09999999998</v>
      </c>
      <c r="CA82" s="195">
        <v>202355</v>
      </c>
      <c r="CB82" s="195">
        <v>305094</v>
      </c>
      <c r="CC82" s="195">
        <v>999827</v>
      </c>
      <c r="CD82" s="195">
        <v>3485466</v>
      </c>
      <c r="CE82" s="195">
        <v>861721.29</v>
      </c>
      <c r="CF82" s="195">
        <v>1849222</v>
      </c>
      <c r="CG82" s="195">
        <v>258814</v>
      </c>
      <c r="CH82" s="195">
        <v>480382.25</v>
      </c>
      <c r="CI82" s="195">
        <v>363106</v>
      </c>
      <c r="CJ82" s="195">
        <v>224340</v>
      </c>
      <c r="CK82" s="195">
        <v>4020511.75</v>
      </c>
      <c r="CL82" s="195">
        <v>194438.18</v>
      </c>
      <c r="CM82" s="195">
        <v>205058.75</v>
      </c>
    </row>
    <row r="83" spans="1:91" s="144" customFormat="1" ht="24.6">
      <c r="A83" s="142">
        <v>5</v>
      </c>
      <c r="B83" s="244" t="s">
        <v>812</v>
      </c>
      <c r="C83" s="143" t="s">
        <v>1236</v>
      </c>
      <c r="D83" s="196">
        <v>289883.75</v>
      </c>
      <c r="E83" s="196">
        <v>0</v>
      </c>
      <c r="F83" s="196">
        <v>0</v>
      </c>
      <c r="G83" s="196">
        <v>0</v>
      </c>
      <c r="H83" s="196">
        <v>0</v>
      </c>
      <c r="I83" s="196">
        <v>0</v>
      </c>
      <c r="J83" s="196">
        <v>0</v>
      </c>
      <c r="K83" s="196">
        <v>8216</v>
      </c>
      <c r="L83" s="196">
        <v>0</v>
      </c>
      <c r="M83" s="196">
        <v>0</v>
      </c>
      <c r="N83" s="196">
        <v>0</v>
      </c>
      <c r="O83" s="196">
        <v>33259.5</v>
      </c>
      <c r="P83" s="196">
        <v>9346</v>
      </c>
      <c r="Q83" s="196">
        <v>0</v>
      </c>
      <c r="R83" s="196">
        <v>0</v>
      </c>
      <c r="S83" s="196">
        <v>9722</v>
      </c>
      <c r="T83" s="196">
        <v>0</v>
      </c>
      <c r="U83" s="196">
        <v>0</v>
      </c>
      <c r="V83" s="196">
        <v>7260</v>
      </c>
      <c r="W83" s="196">
        <v>0</v>
      </c>
      <c r="X83" s="196">
        <v>7364.45</v>
      </c>
      <c r="Y83" s="196">
        <v>0</v>
      </c>
      <c r="Z83" s="196">
        <v>0</v>
      </c>
      <c r="AA83" s="196">
        <v>0</v>
      </c>
      <c r="AB83" s="196">
        <v>0</v>
      </c>
      <c r="AC83" s="196">
        <v>0</v>
      </c>
      <c r="AD83" s="196">
        <v>0</v>
      </c>
      <c r="AE83" s="196">
        <v>0</v>
      </c>
      <c r="AF83" s="196">
        <v>0</v>
      </c>
      <c r="AG83" s="196">
        <v>0</v>
      </c>
      <c r="AH83" s="196">
        <v>0</v>
      </c>
      <c r="AI83" s="196">
        <v>8273</v>
      </c>
      <c r="AJ83" s="196">
        <v>0</v>
      </c>
      <c r="AK83" s="196">
        <v>0</v>
      </c>
      <c r="AL83" s="196">
        <v>6295664.5</v>
      </c>
      <c r="AM83" s="196">
        <v>0</v>
      </c>
      <c r="AN83" s="196">
        <v>24489.5</v>
      </c>
      <c r="AO83" s="196">
        <v>0</v>
      </c>
      <c r="AP83" s="196">
        <v>75030</v>
      </c>
      <c r="AQ83" s="196">
        <v>88041</v>
      </c>
      <c r="AR83" s="196">
        <v>19911</v>
      </c>
      <c r="AS83" s="196">
        <v>0</v>
      </c>
      <c r="AT83" s="196">
        <v>13606.75</v>
      </c>
      <c r="AU83" s="196">
        <v>94317</v>
      </c>
      <c r="AV83" s="196">
        <v>0</v>
      </c>
      <c r="AW83" s="196">
        <v>0</v>
      </c>
      <c r="AX83" s="196">
        <v>0</v>
      </c>
      <c r="AY83" s="196">
        <v>34380</v>
      </c>
      <c r="AZ83" s="196">
        <v>0</v>
      </c>
      <c r="BA83" s="196">
        <v>0</v>
      </c>
      <c r="BB83" s="196">
        <v>272733</v>
      </c>
      <c r="BC83" s="196">
        <v>56047.05</v>
      </c>
      <c r="BD83" s="196">
        <v>245138.5</v>
      </c>
      <c r="BE83" s="196">
        <v>0</v>
      </c>
      <c r="BF83" s="196">
        <v>0</v>
      </c>
      <c r="BG83" s="196">
        <v>58853.1</v>
      </c>
      <c r="BH83" s="196">
        <v>142425.75</v>
      </c>
      <c r="BI83" s="196">
        <v>0</v>
      </c>
      <c r="BJ83" s="196">
        <v>15572.3</v>
      </c>
      <c r="BK83" s="196">
        <v>0</v>
      </c>
      <c r="BL83" s="196">
        <v>0</v>
      </c>
      <c r="BM83" s="196">
        <v>0</v>
      </c>
      <c r="BN83" s="196">
        <v>0</v>
      </c>
      <c r="BO83" s="196">
        <v>0</v>
      </c>
      <c r="BP83" s="196">
        <v>0</v>
      </c>
      <c r="BQ83" s="196">
        <v>0</v>
      </c>
      <c r="BR83" s="196">
        <v>0</v>
      </c>
      <c r="BS83" s="196">
        <v>3837955.35</v>
      </c>
      <c r="BT83" s="196">
        <v>0</v>
      </c>
      <c r="BU83" s="196">
        <v>8935.56</v>
      </c>
      <c r="BV83" s="196">
        <v>0</v>
      </c>
      <c r="BW83" s="196">
        <v>0</v>
      </c>
      <c r="BX83" s="196">
        <v>0</v>
      </c>
      <c r="BY83" s="196">
        <v>0</v>
      </c>
      <c r="BZ83" s="196">
        <v>0</v>
      </c>
      <c r="CA83" s="196">
        <v>0</v>
      </c>
      <c r="CB83" s="196">
        <v>1685</v>
      </c>
      <c r="CC83" s="196">
        <v>0</v>
      </c>
      <c r="CD83" s="196">
        <v>0</v>
      </c>
      <c r="CE83" s="196">
        <v>0</v>
      </c>
      <c r="CF83" s="196">
        <v>0</v>
      </c>
      <c r="CG83" s="196">
        <v>0</v>
      </c>
      <c r="CH83" s="196">
        <v>7034</v>
      </c>
      <c r="CI83" s="196">
        <v>0</v>
      </c>
      <c r="CJ83" s="196">
        <v>0</v>
      </c>
      <c r="CK83" s="196">
        <v>0</v>
      </c>
      <c r="CL83" s="196">
        <v>0</v>
      </c>
      <c r="CM83" s="196">
        <v>53634</v>
      </c>
    </row>
    <row r="84" spans="1:91" ht="24.6">
      <c r="A84" s="125">
        <v>5</v>
      </c>
      <c r="B84" s="243" t="s">
        <v>813</v>
      </c>
      <c r="C84" s="145" t="s">
        <v>1237</v>
      </c>
      <c r="D84" s="195">
        <v>4531475.25</v>
      </c>
      <c r="E84" s="195">
        <v>43608.59</v>
      </c>
      <c r="F84" s="195">
        <v>0</v>
      </c>
      <c r="G84" s="195">
        <v>0</v>
      </c>
      <c r="H84" s="195">
        <v>0</v>
      </c>
      <c r="I84" s="195">
        <v>17875.5</v>
      </c>
      <c r="J84" s="195">
        <v>0</v>
      </c>
      <c r="K84" s="195">
        <v>0</v>
      </c>
      <c r="L84" s="195">
        <v>0</v>
      </c>
      <c r="M84" s="195">
        <v>0</v>
      </c>
      <c r="N84" s="195">
        <v>0</v>
      </c>
      <c r="O84" s="195">
        <v>42047</v>
      </c>
      <c r="P84" s="195">
        <v>645055.75</v>
      </c>
      <c r="Q84" s="195">
        <v>0</v>
      </c>
      <c r="R84" s="195">
        <v>0</v>
      </c>
      <c r="S84" s="195">
        <v>150579.75</v>
      </c>
      <c r="T84" s="195">
        <v>0</v>
      </c>
      <c r="U84" s="195">
        <v>0</v>
      </c>
      <c r="V84" s="195">
        <v>0</v>
      </c>
      <c r="W84" s="195">
        <v>0</v>
      </c>
      <c r="X84" s="195">
        <v>704218.53</v>
      </c>
      <c r="Y84" s="195">
        <v>0</v>
      </c>
      <c r="Z84" s="195">
        <v>0</v>
      </c>
      <c r="AA84" s="195">
        <v>11985.25</v>
      </c>
      <c r="AB84" s="195">
        <v>0</v>
      </c>
      <c r="AC84" s="195">
        <v>36679</v>
      </c>
      <c r="AD84" s="195">
        <v>10866</v>
      </c>
      <c r="AE84" s="195">
        <v>530303</v>
      </c>
      <c r="AF84" s="195">
        <v>3457</v>
      </c>
      <c r="AG84" s="195">
        <v>0</v>
      </c>
      <c r="AH84" s="195">
        <v>0</v>
      </c>
      <c r="AI84" s="195">
        <v>38268.199999999997</v>
      </c>
      <c r="AJ84" s="195">
        <v>39627</v>
      </c>
      <c r="AK84" s="195">
        <v>0</v>
      </c>
      <c r="AL84" s="195">
        <v>20031997.829999998</v>
      </c>
      <c r="AM84" s="195">
        <v>4639</v>
      </c>
      <c r="AN84" s="195">
        <v>84665</v>
      </c>
      <c r="AO84" s="195">
        <v>81816</v>
      </c>
      <c r="AP84" s="195">
        <v>53035</v>
      </c>
      <c r="AQ84" s="195">
        <v>78208</v>
      </c>
      <c r="AR84" s="195">
        <v>38883.5</v>
      </c>
      <c r="AS84" s="195">
        <v>425720.57</v>
      </c>
      <c r="AT84" s="195">
        <v>35759.120000000003</v>
      </c>
      <c r="AU84" s="195">
        <v>137956.54</v>
      </c>
      <c r="AV84" s="195">
        <v>1124.79</v>
      </c>
      <c r="AW84" s="195">
        <v>86161.5</v>
      </c>
      <c r="AX84" s="195">
        <v>0</v>
      </c>
      <c r="AY84" s="195">
        <v>57271</v>
      </c>
      <c r="AZ84" s="195">
        <v>0</v>
      </c>
      <c r="BA84" s="195">
        <v>0</v>
      </c>
      <c r="BB84" s="195">
        <v>154333.5</v>
      </c>
      <c r="BC84" s="195">
        <v>89047.24</v>
      </c>
      <c r="BD84" s="195">
        <v>3287339.36</v>
      </c>
      <c r="BE84" s="195">
        <v>243091</v>
      </c>
      <c r="BF84" s="195">
        <v>1229</v>
      </c>
      <c r="BG84" s="195">
        <v>0</v>
      </c>
      <c r="BH84" s="195">
        <v>1387112.25</v>
      </c>
      <c r="BI84" s="195">
        <v>0</v>
      </c>
      <c r="BJ84" s="195">
        <v>0</v>
      </c>
      <c r="BK84" s="195">
        <v>0</v>
      </c>
      <c r="BL84" s="195">
        <v>0</v>
      </c>
      <c r="BM84" s="195">
        <v>357945.25</v>
      </c>
      <c r="BN84" s="195">
        <v>0</v>
      </c>
      <c r="BO84" s="195">
        <v>5104.5</v>
      </c>
      <c r="BP84" s="195">
        <v>27658</v>
      </c>
      <c r="BQ84" s="195">
        <v>44059</v>
      </c>
      <c r="BR84" s="195">
        <v>0</v>
      </c>
      <c r="BS84" s="195">
        <v>32236179</v>
      </c>
      <c r="BT84" s="195">
        <v>188951</v>
      </c>
      <c r="BU84" s="195">
        <v>4253.68</v>
      </c>
      <c r="BV84" s="195">
        <v>592896</v>
      </c>
      <c r="BW84" s="195">
        <v>0</v>
      </c>
      <c r="BX84" s="195">
        <v>0</v>
      </c>
      <c r="BY84" s="195">
        <v>210706.28</v>
      </c>
      <c r="BZ84" s="195">
        <v>20471.900000000001</v>
      </c>
      <c r="CA84" s="195">
        <v>0</v>
      </c>
      <c r="CB84" s="195">
        <v>118300</v>
      </c>
      <c r="CC84" s="195">
        <v>151896</v>
      </c>
      <c r="CD84" s="195">
        <v>120611.75</v>
      </c>
      <c r="CE84" s="195">
        <v>37395.4</v>
      </c>
      <c r="CF84" s="195">
        <v>119173</v>
      </c>
      <c r="CG84" s="195">
        <v>6277</v>
      </c>
      <c r="CH84" s="195">
        <v>0</v>
      </c>
      <c r="CI84" s="195">
        <v>0</v>
      </c>
      <c r="CJ84" s="195">
        <v>0</v>
      </c>
      <c r="CK84" s="195">
        <v>361503</v>
      </c>
      <c r="CL84" s="195">
        <v>0</v>
      </c>
      <c r="CM84" s="195">
        <v>23428.5</v>
      </c>
    </row>
    <row r="85" spans="1:91" ht="24.6">
      <c r="A85" s="125">
        <v>5</v>
      </c>
      <c r="B85" s="243" t="s">
        <v>814</v>
      </c>
      <c r="C85" s="145" t="s">
        <v>1238</v>
      </c>
      <c r="D85" s="195">
        <v>0</v>
      </c>
      <c r="E85" s="195">
        <v>0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195">
        <v>0</v>
      </c>
      <c r="M85" s="195">
        <v>0</v>
      </c>
      <c r="N85" s="195">
        <v>0</v>
      </c>
      <c r="O85" s="195">
        <v>0</v>
      </c>
      <c r="P85" s="195">
        <v>0</v>
      </c>
      <c r="Q85" s="195">
        <v>7169.2</v>
      </c>
      <c r="R85" s="195">
        <v>0</v>
      </c>
      <c r="S85" s="195">
        <v>0</v>
      </c>
      <c r="T85" s="195">
        <v>0</v>
      </c>
      <c r="U85" s="195">
        <v>0</v>
      </c>
      <c r="V85" s="195">
        <v>0</v>
      </c>
      <c r="W85" s="195">
        <v>0</v>
      </c>
      <c r="X85" s="195">
        <v>2579.75</v>
      </c>
      <c r="Y85" s="195">
        <v>0</v>
      </c>
      <c r="Z85" s="195">
        <v>0</v>
      </c>
      <c r="AA85" s="195">
        <v>0</v>
      </c>
      <c r="AB85" s="195">
        <v>0</v>
      </c>
      <c r="AC85" s="195">
        <v>0</v>
      </c>
      <c r="AD85" s="195">
        <v>0</v>
      </c>
      <c r="AE85" s="195">
        <v>0</v>
      </c>
      <c r="AF85" s="195">
        <v>0</v>
      </c>
      <c r="AG85" s="195">
        <v>0</v>
      </c>
      <c r="AH85" s="195">
        <v>0</v>
      </c>
      <c r="AI85" s="195">
        <v>1460</v>
      </c>
      <c r="AJ85" s="195">
        <v>0</v>
      </c>
      <c r="AK85" s="195">
        <v>0</v>
      </c>
      <c r="AL85" s="195">
        <v>276807.25</v>
      </c>
      <c r="AM85" s="195">
        <v>0</v>
      </c>
      <c r="AN85" s="195">
        <v>0</v>
      </c>
      <c r="AO85" s="195">
        <v>0</v>
      </c>
      <c r="AP85" s="195">
        <v>0</v>
      </c>
      <c r="AQ85" s="195">
        <v>0</v>
      </c>
      <c r="AR85" s="195">
        <v>0</v>
      </c>
      <c r="AS85" s="195">
        <v>0</v>
      </c>
      <c r="AT85" s="195">
        <v>0</v>
      </c>
      <c r="AU85" s="195">
        <v>0</v>
      </c>
      <c r="AV85" s="195">
        <v>0</v>
      </c>
      <c r="AW85" s="195">
        <v>0</v>
      </c>
      <c r="AX85" s="195">
        <v>0</v>
      </c>
      <c r="AY85" s="195">
        <v>0</v>
      </c>
      <c r="AZ85" s="195">
        <v>0</v>
      </c>
      <c r="BA85" s="195">
        <v>0</v>
      </c>
      <c r="BB85" s="195">
        <v>145933.75</v>
      </c>
      <c r="BC85" s="195">
        <v>0</v>
      </c>
      <c r="BD85" s="195">
        <v>0</v>
      </c>
      <c r="BE85" s="195">
        <v>0</v>
      </c>
      <c r="BF85" s="195">
        <v>0</v>
      </c>
      <c r="BG85" s="195">
        <v>0</v>
      </c>
      <c r="BH85" s="195">
        <v>0</v>
      </c>
      <c r="BI85" s="195">
        <v>0</v>
      </c>
      <c r="BJ85" s="195">
        <v>0</v>
      </c>
      <c r="BK85" s="195">
        <v>0</v>
      </c>
      <c r="BL85" s="195">
        <v>0</v>
      </c>
      <c r="BM85" s="195">
        <v>0</v>
      </c>
      <c r="BN85" s="195">
        <v>0</v>
      </c>
      <c r="BO85" s="195">
        <v>0</v>
      </c>
      <c r="BP85" s="195">
        <v>0</v>
      </c>
      <c r="BQ85" s="195">
        <v>0</v>
      </c>
      <c r="BR85" s="195">
        <v>0</v>
      </c>
      <c r="BS85" s="197">
        <v>378828.11</v>
      </c>
      <c r="BT85" s="197">
        <v>0</v>
      </c>
      <c r="BU85" s="195">
        <v>3966</v>
      </c>
      <c r="BV85" s="197">
        <v>0</v>
      </c>
      <c r="BW85" s="195">
        <v>0</v>
      </c>
      <c r="BX85" s="195">
        <v>0</v>
      </c>
      <c r="BY85" s="197">
        <v>0</v>
      </c>
      <c r="BZ85" s="195">
        <v>0</v>
      </c>
      <c r="CA85" s="195">
        <v>0</v>
      </c>
      <c r="CB85" s="195">
        <v>0</v>
      </c>
      <c r="CC85" s="195">
        <v>0</v>
      </c>
      <c r="CD85" s="197">
        <v>0</v>
      </c>
      <c r="CE85" s="195">
        <v>0</v>
      </c>
      <c r="CF85" s="195">
        <v>0</v>
      </c>
      <c r="CG85" s="195">
        <v>0</v>
      </c>
      <c r="CH85" s="195">
        <v>0</v>
      </c>
      <c r="CI85" s="195">
        <v>0</v>
      </c>
      <c r="CJ85" s="195">
        <v>0</v>
      </c>
      <c r="CK85" s="197">
        <v>0</v>
      </c>
      <c r="CL85" s="195">
        <v>0</v>
      </c>
      <c r="CM85" s="197">
        <v>0</v>
      </c>
    </row>
    <row r="86" spans="1:91" ht="24.6">
      <c r="A86" s="125">
        <v>5</v>
      </c>
      <c r="B86" s="243" t="s">
        <v>815</v>
      </c>
      <c r="C86" s="145" t="s">
        <v>1239</v>
      </c>
      <c r="D86" s="195">
        <v>0</v>
      </c>
      <c r="E86" s="195">
        <v>0</v>
      </c>
      <c r="F86" s="195">
        <v>0</v>
      </c>
      <c r="G86" s="195">
        <v>0</v>
      </c>
      <c r="H86" s="195">
        <v>0</v>
      </c>
      <c r="I86" s="195">
        <v>0</v>
      </c>
      <c r="J86" s="195">
        <v>0</v>
      </c>
      <c r="K86" s="195">
        <v>0</v>
      </c>
      <c r="L86" s="195">
        <v>0</v>
      </c>
      <c r="M86" s="195">
        <v>0</v>
      </c>
      <c r="N86" s="195">
        <v>0</v>
      </c>
      <c r="O86" s="195">
        <v>1068</v>
      </c>
      <c r="P86" s="195">
        <v>0</v>
      </c>
      <c r="Q86" s="195">
        <v>0</v>
      </c>
      <c r="R86" s="195">
        <v>0</v>
      </c>
      <c r="S86" s="195">
        <v>0</v>
      </c>
      <c r="T86" s="195">
        <v>0</v>
      </c>
      <c r="U86" s="195">
        <v>0</v>
      </c>
      <c r="V86" s="195">
        <v>0</v>
      </c>
      <c r="W86" s="195">
        <v>0</v>
      </c>
      <c r="X86" s="195">
        <v>514097.19</v>
      </c>
      <c r="Y86" s="195">
        <v>29002</v>
      </c>
      <c r="Z86" s="195">
        <v>0</v>
      </c>
      <c r="AA86" s="195">
        <v>0</v>
      </c>
      <c r="AB86" s="195">
        <v>0</v>
      </c>
      <c r="AC86" s="195">
        <v>0</v>
      </c>
      <c r="AD86" s="195">
        <v>0</v>
      </c>
      <c r="AE86" s="195">
        <v>0</v>
      </c>
      <c r="AF86" s="195">
        <v>9189.9</v>
      </c>
      <c r="AG86" s="195">
        <v>0</v>
      </c>
      <c r="AH86" s="195">
        <v>0</v>
      </c>
      <c r="AI86" s="195">
        <v>4069</v>
      </c>
      <c r="AJ86" s="195">
        <v>0</v>
      </c>
      <c r="AK86" s="195">
        <v>0</v>
      </c>
      <c r="AL86" s="195">
        <v>6417666.4800000004</v>
      </c>
      <c r="AM86" s="195">
        <v>0</v>
      </c>
      <c r="AN86" s="195">
        <v>0</v>
      </c>
      <c r="AO86" s="195">
        <v>0</v>
      </c>
      <c r="AP86" s="195">
        <v>0</v>
      </c>
      <c r="AQ86" s="195">
        <v>0</v>
      </c>
      <c r="AR86" s="195">
        <v>0</v>
      </c>
      <c r="AS86" s="195">
        <v>0</v>
      </c>
      <c r="AT86" s="195">
        <v>0</v>
      </c>
      <c r="AU86" s="195">
        <v>0</v>
      </c>
      <c r="AV86" s="195">
        <v>22406.78</v>
      </c>
      <c r="AW86" s="195">
        <v>0</v>
      </c>
      <c r="AX86" s="195">
        <v>0</v>
      </c>
      <c r="AY86" s="195">
        <v>0</v>
      </c>
      <c r="AZ86" s="195">
        <v>0</v>
      </c>
      <c r="BA86" s="195">
        <v>0</v>
      </c>
      <c r="BB86" s="195">
        <v>479085.75</v>
      </c>
      <c r="BC86" s="195">
        <v>0</v>
      </c>
      <c r="BD86" s="195">
        <v>0</v>
      </c>
      <c r="BE86" s="195">
        <v>0</v>
      </c>
      <c r="BF86" s="195">
        <v>0</v>
      </c>
      <c r="BG86" s="195">
        <v>0</v>
      </c>
      <c r="BH86" s="195">
        <v>0</v>
      </c>
      <c r="BI86" s="195">
        <v>0</v>
      </c>
      <c r="BJ86" s="195">
        <v>0</v>
      </c>
      <c r="BK86" s="195">
        <v>0</v>
      </c>
      <c r="BL86" s="195">
        <v>0</v>
      </c>
      <c r="BM86" s="195">
        <v>6615</v>
      </c>
      <c r="BN86" s="195">
        <v>0</v>
      </c>
      <c r="BO86" s="195">
        <v>0</v>
      </c>
      <c r="BP86" s="195">
        <v>0</v>
      </c>
      <c r="BQ86" s="195">
        <v>0</v>
      </c>
      <c r="BR86" s="195">
        <v>0</v>
      </c>
      <c r="BS86" s="195">
        <v>8580719.5</v>
      </c>
      <c r="BT86" s="195">
        <v>0</v>
      </c>
      <c r="BU86" s="195">
        <v>0</v>
      </c>
      <c r="BV86" s="195">
        <v>617751</v>
      </c>
      <c r="BW86" s="195">
        <v>0</v>
      </c>
      <c r="BX86" s="195">
        <v>0</v>
      </c>
      <c r="BY86" s="195">
        <v>0</v>
      </c>
      <c r="BZ86" s="195">
        <v>42575.75</v>
      </c>
      <c r="CA86" s="195">
        <v>0</v>
      </c>
      <c r="CB86" s="195">
        <v>0</v>
      </c>
      <c r="CC86" s="195">
        <v>0</v>
      </c>
      <c r="CD86" s="195">
        <v>12836</v>
      </c>
      <c r="CE86" s="195">
        <v>0</v>
      </c>
      <c r="CF86" s="195">
        <v>0</v>
      </c>
      <c r="CG86" s="195">
        <v>0</v>
      </c>
      <c r="CH86" s="195">
        <v>0</v>
      </c>
      <c r="CI86" s="195">
        <v>0</v>
      </c>
      <c r="CJ86" s="195">
        <v>0</v>
      </c>
      <c r="CK86" s="195">
        <v>0</v>
      </c>
      <c r="CL86" s="195">
        <v>0</v>
      </c>
      <c r="CM86" s="195">
        <v>0</v>
      </c>
    </row>
    <row r="87" spans="1:91" ht="24.6">
      <c r="A87" s="125">
        <v>5</v>
      </c>
      <c r="B87" s="243" t="s">
        <v>816</v>
      </c>
      <c r="C87" s="145" t="s">
        <v>428</v>
      </c>
      <c r="D87" s="195">
        <v>1888334.5</v>
      </c>
      <c r="E87" s="195">
        <v>76653.5</v>
      </c>
      <c r="F87" s="195">
        <v>224715.35</v>
      </c>
      <c r="G87" s="195">
        <v>189881.2</v>
      </c>
      <c r="H87" s="195">
        <v>81829.929999999993</v>
      </c>
      <c r="I87" s="195">
        <v>207775.78</v>
      </c>
      <c r="J87" s="195">
        <v>156263.03</v>
      </c>
      <c r="K87" s="195">
        <v>295751.61</v>
      </c>
      <c r="L87" s="195">
        <v>143692.9</v>
      </c>
      <c r="M87" s="195">
        <v>221268.15</v>
      </c>
      <c r="N87" s="195">
        <v>286938</v>
      </c>
      <c r="O87" s="195">
        <v>109081.28</v>
      </c>
      <c r="P87" s="195">
        <v>1823777.33</v>
      </c>
      <c r="Q87" s="195">
        <v>93081.68</v>
      </c>
      <c r="R87" s="195">
        <v>447057.75</v>
      </c>
      <c r="S87" s="195">
        <v>377734</v>
      </c>
      <c r="T87" s="195">
        <v>166129.25</v>
      </c>
      <c r="U87" s="195">
        <v>287094.63</v>
      </c>
      <c r="V87" s="195">
        <v>117704.3</v>
      </c>
      <c r="W87" s="195">
        <v>109407.03</v>
      </c>
      <c r="X87" s="195">
        <v>1758907.84</v>
      </c>
      <c r="Y87" s="195">
        <v>180807.2</v>
      </c>
      <c r="Z87" s="195">
        <v>359574.5</v>
      </c>
      <c r="AA87" s="195">
        <v>119449</v>
      </c>
      <c r="AB87" s="195">
        <v>72465.5</v>
      </c>
      <c r="AC87" s="195">
        <v>241021.8</v>
      </c>
      <c r="AD87" s="195">
        <v>91157</v>
      </c>
      <c r="AE87" s="195">
        <v>555247</v>
      </c>
      <c r="AF87" s="195">
        <v>169045.6</v>
      </c>
      <c r="AG87" s="195">
        <v>280192.36</v>
      </c>
      <c r="AH87" s="195">
        <v>129844.44</v>
      </c>
      <c r="AI87" s="195">
        <v>434915.12</v>
      </c>
      <c r="AJ87" s="195">
        <v>158103</v>
      </c>
      <c r="AK87" s="195">
        <v>130307.25</v>
      </c>
      <c r="AL87" s="195">
        <v>7684611.6100000003</v>
      </c>
      <c r="AM87" s="195">
        <v>171108</v>
      </c>
      <c r="AN87" s="195">
        <v>75118.5</v>
      </c>
      <c r="AO87" s="195">
        <v>493123.06</v>
      </c>
      <c r="AP87" s="195">
        <v>320326.34999999998</v>
      </c>
      <c r="AQ87" s="195">
        <v>322119</v>
      </c>
      <c r="AR87" s="195">
        <v>111173.5</v>
      </c>
      <c r="AS87" s="195">
        <v>563405</v>
      </c>
      <c r="AT87" s="195">
        <v>178494.25</v>
      </c>
      <c r="AU87" s="195">
        <v>154115.39000000001</v>
      </c>
      <c r="AV87" s="195">
        <v>250433.34</v>
      </c>
      <c r="AW87" s="195">
        <v>164177.4</v>
      </c>
      <c r="AX87" s="195">
        <v>194057.83</v>
      </c>
      <c r="AY87" s="195">
        <v>256158.75</v>
      </c>
      <c r="AZ87" s="195">
        <v>62905.75</v>
      </c>
      <c r="BA87" s="195">
        <v>249442</v>
      </c>
      <c r="BB87" s="195">
        <v>802161.56</v>
      </c>
      <c r="BC87" s="195">
        <v>150182</v>
      </c>
      <c r="BD87" s="195">
        <v>2074549.63</v>
      </c>
      <c r="BE87" s="195">
        <v>247648.67</v>
      </c>
      <c r="BF87" s="195">
        <v>439478.9</v>
      </c>
      <c r="BG87" s="195">
        <v>83974.09</v>
      </c>
      <c r="BH87" s="195">
        <v>816738.32</v>
      </c>
      <c r="BI87" s="195">
        <v>180718.2</v>
      </c>
      <c r="BJ87" s="195">
        <v>63927</v>
      </c>
      <c r="BK87" s="195">
        <v>199143.84</v>
      </c>
      <c r="BL87" s="195">
        <v>129909</v>
      </c>
      <c r="BM87" s="195">
        <v>2362239.4500000002</v>
      </c>
      <c r="BN87" s="195">
        <v>459196.43</v>
      </c>
      <c r="BO87" s="195">
        <v>144576.26</v>
      </c>
      <c r="BP87" s="195">
        <v>351000.6</v>
      </c>
      <c r="BQ87" s="195">
        <v>166644.15</v>
      </c>
      <c r="BR87" s="195">
        <v>164706.5</v>
      </c>
      <c r="BS87" s="195">
        <v>10765854.289999999</v>
      </c>
      <c r="BT87" s="195">
        <v>370916.16</v>
      </c>
      <c r="BU87" s="195">
        <v>78328.509999999995</v>
      </c>
      <c r="BV87" s="195">
        <v>1910204.09</v>
      </c>
      <c r="BW87" s="195">
        <v>36805</v>
      </c>
      <c r="BX87" s="195">
        <v>171724</v>
      </c>
      <c r="BY87" s="195">
        <v>676133.89</v>
      </c>
      <c r="BZ87" s="195">
        <v>117299.4</v>
      </c>
      <c r="CA87" s="195">
        <v>126909</v>
      </c>
      <c r="CB87" s="195">
        <v>183890</v>
      </c>
      <c r="CC87" s="195">
        <v>90002.03</v>
      </c>
      <c r="CD87" s="195">
        <v>993636.97</v>
      </c>
      <c r="CE87" s="195">
        <v>171266.79</v>
      </c>
      <c r="CF87" s="195">
        <v>417811.41</v>
      </c>
      <c r="CG87" s="195">
        <v>72698</v>
      </c>
      <c r="CH87" s="195">
        <v>198088.7</v>
      </c>
      <c r="CI87" s="195">
        <v>183240</v>
      </c>
      <c r="CJ87" s="195">
        <v>93901</v>
      </c>
      <c r="CK87" s="195">
        <v>465738.5</v>
      </c>
      <c r="CL87" s="195">
        <v>51481.599999999999</v>
      </c>
      <c r="CM87" s="195">
        <v>170652.11</v>
      </c>
    </row>
    <row r="88" spans="1:91" ht="24.6">
      <c r="A88" s="125">
        <v>5</v>
      </c>
      <c r="B88" s="243" t="s">
        <v>817</v>
      </c>
      <c r="C88" s="145" t="s">
        <v>429</v>
      </c>
      <c r="D88" s="195">
        <v>1649375.5</v>
      </c>
      <c r="E88" s="195">
        <v>587.5</v>
      </c>
      <c r="F88" s="195">
        <v>8443.5</v>
      </c>
      <c r="G88" s="195">
        <v>70990.399999999994</v>
      </c>
      <c r="H88" s="195">
        <v>27925.5</v>
      </c>
      <c r="I88" s="195">
        <v>109541.5</v>
      </c>
      <c r="J88" s="195">
        <v>289479.46999999997</v>
      </c>
      <c r="K88" s="195">
        <v>517762.61</v>
      </c>
      <c r="L88" s="195">
        <v>229750.13</v>
      </c>
      <c r="M88" s="195">
        <v>27565.5</v>
      </c>
      <c r="N88" s="195">
        <v>469939.5</v>
      </c>
      <c r="O88" s="195">
        <v>1547</v>
      </c>
      <c r="P88" s="195">
        <v>1828850.25</v>
      </c>
      <c r="Q88" s="195">
        <v>158230.97</v>
      </c>
      <c r="R88" s="195">
        <v>448495.5</v>
      </c>
      <c r="S88" s="195">
        <v>425401.75</v>
      </c>
      <c r="T88" s="195">
        <v>106442</v>
      </c>
      <c r="U88" s="195">
        <v>165482</v>
      </c>
      <c r="V88" s="195">
        <v>67216.5</v>
      </c>
      <c r="W88" s="195">
        <v>36264.5</v>
      </c>
      <c r="X88" s="195">
        <v>3143352.14</v>
      </c>
      <c r="Y88" s="195">
        <v>81650.25</v>
      </c>
      <c r="Z88" s="195">
        <v>266432.75</v>
      </c>
      <c r="AA88" s="195">
        <v>26041.75</v>
      </c>
      <c r="AB88" s="195">
        <v>51109.5</v>
      </c>
      <c r="AC88" s="195">
        <v>0</v>
      </c>
      <c r="AD88" s="195">
        <v>10169</v>
      </c>
      <c r="AE88" s="195">
        <v>63254</v>
      </c>
      <c r="AF88" s="195">
        <v>147500.43</v>
      </c>
      <c r="AG88" s="195">
        <v>43577.5</v>
      </c>
      <c r="AH88" s="195">
        <v>191840.61</v>
      </c>
      <c r="AI88" s="195">
        <v>97731</v>
      </c>
      <c r="AJ88" s="195">
        <v>66512</v>
      </c>
      <c r="AK88" s="195">
        <v>74309.55</v>
      </c>
      <c r="AL88" s="195">
        <v>9569140.0899999999</v>
      </c>
      <c r="AM88" s="195">
        <v>182926</v>
      </c>
      <c r="AN88" s="195">
        <v>822.5</v>
      </c>
      <c r="AO88" s="195">
        <v>65272</v>
      </c>
      <c r="AP88" s="195">
        <v>398664</v>
      </c>
      <c r="AQ88" s="195">
        <v>0</v>
      </c>
      <c r="AR88" s="195">
        <v>0</v>
      </c>
      <c r="AS88" s="195">
        <v>2587576.9700000002</v>
      </c>
      <c r="AT88" s="195">
        <v>207761.5</v>
      </c>
      <c r="AU88" s="195">
        <v>473622</v>
      </c>
      <c r="AV88" s="195">
        <v>278973.32</v>
      </c>
      <c r="AW88" s="195">
        <v>0</v>
      </c>
      <c r="AX88" s="195">
        <v>26688</v>
      </c>
      <c r="AY88" s="195">
        <v>0</v>
      </c>
      <c r="AZ88" s="195">
        <v>76101</v>
      </c>
      <c r="BA88" s="195">
        <v>32737</v>
      </c>
      <c r="BB88" s="195">
        <v>1653491.25</v>
      </c>
      <c r="BC88" s="195">
        <v>0</v>
      </c>
      <c r="BD88" s="195">
        <v>4965749.05</v>
      </c>
      <c r="BE88" s="195">
        <v>457794.8</v>
      </c>
      <c r="BF88" s="195">
        <v>89276.75</v>
      </c>
      <c r="BG88" s="195">
        <v>100891.5</v>
      </c>
      <c r="BH88" s="195">
        <v>1867052</v>
      </c>
      <c r="BI88" s="195">
        <v>196085</v>
      </c>
      <c r="BJ88" s="195">
        <v>54098.080000000002</v>
      </c>
      <c r="BK88" s="195">
        <v>151724</v>
      </c>
      <c r="BL88" s="195">
        <v>126905.5</v>
      </c>
      <c r="BM88" s="195">
        <v>2465720</v>
      </c>
      <c r="BN88" s="195">
        <v>49011.75</v>
      </c>
      <c r="BO88" s="195">
        <v>210587.75</v>
      </c>
      <c r="BP88" s="195">
        <v>243689.5</v>
      </c>
      <c r="BQ88" s="195">
        <v>213820.35</v>
      </c>
      <c r="BR88" s="195">
        <v>27678</v>
      </c>
      <c r="BS88" s="195">
        <v>9353387.5</v>
      </c>
      <c r="BT88" s="195">
        <v>40176</v>
      </c>
      <c r="BU88" s="195">
        <v>126298.41</v>
      </c>
      <c r="BV88" s="195">
        <v>4059076</v>
      </c>
      <c r="BW88" s="195">
        <v>0</v>
      </c>
      <c r="BX88" s="195">
        <v>167732.5</v>
      </c>
      <c r="BY88" s="195">
        <v>635220.64</v>
      </c>
      <c r="BZ88" s="195">
        <v>543</v>
      </c>
      <c r="CA88" s="195">
        <v>34836.5</v>
      </c>
      <c r="CB88" s="195">
        <v>0</v>
      </c>
      <c r="CC88" s="195">
        <v>138689</v>
      </c>
      <c r="CD88" s="195">
        <v>570710</v>
      </c>
      <c r="CE88" s="195">
        <v>350439.25</v>
      </c>
      <c r="CF88" s="195">
        <v>500101.5</v>
      </c>
      <c r="CG88" s="195">
        <v>3763</v>
      </c>
      <c r="CH88" s="195">
        <v>60890.75</v>
      </c>
      <c r="CI88" s="195">
        <v>0</v>
      </c>
      <c r="CJ88" s="195">
        <v>0</v>
      </c>
      <c r="CK88" s="195">
        <v>1257615.5</v>
      </c>
      <c r="CL88" s="195">
        <v>39933</v>
      </c>
      <c r="CM88" s="197">
        <v>26807.5</v>
      </c>
    </row>
    <row r="89" spans="1:91" ht="24.6">
      <c r="A89" s="125">
        <v>5</v>
      </c>
      <c r="B89" s="243" t="s">
        <v>818</v>
      </c>
      <c r="C89" s="145" t="s">
        <v>430</v>
      </c>
      <c r="D89" s="195">
        <v>0</v>
      </c>
      <c r="E89" s="195">
        <v>947503.5</v>
      </c>
      <c r="F89" s="195">
        <v>0</v>
      </c>
      <c r="G89" s="195">
        <v>0</v>
      </c>
      <c r="H89" s="195">
        <v>0</v>
      </c>
      <c r="I89" s="195">
        <v>1510629</v>
      </c>
      <c r="J89" s="195">
        <v>7896.25</v>
      </c>
      <c r="K89" s="195">
        <v>4111554.25</v>
      </c>
      <c r="L89" s="195">
        <v>67588.800000000003</v>
      </c>
      <c r="M89" s="195">
        <v>21544</v>
      </c>
      <c r="N89" s="195">
        <v>3142367</v>
      </c>
      <c r="O89" s="195">
        <v>0</v>
      </c>
      <c r="P89" s="195">
        <v>1226314.75</v>
      </c>
      <c r="Q89" s="195">
        <v>33103.199999999997</v>
      </c>
      <c r="R89" s="195">
        <v>2079600</v>
      </c>
      <c r="S89" s="195">
        <v>0</v>
      </c>
      <c r="T89" s="195">
        <v>170666.6</v>
      </c>
      <c r="U89" s="195">
        <v>36850.67</v>
      </c>
      <c r="V89" s="195">
        <v>31077.5</v>
      </c>
      <c r="W89" s="195">
        <v>0</v>
      </c>
      <c r="X89" s="195">
        <v>2487681.63</v>
      </c>
      <c r="Y89" s="195">
        <v>0</v>
      </c>
      <c r="Z89" s="195">
        <v>33325.75</v>
      </c>
      <c r="AA89" s="195">
        <v>26049</v>
      </c>
      <c r="AB89" s="195">
        <v>5860</v>
      </c>
      <c r="AC89" s="195">
        <v>27067.1</v>
      </c>
      <c r="AD89" s="195">
        <v>0</v>
      </c>
      <c r="AE89" s="195">
        <v>0</v>
      </c>
      <c r="AF89" s="195">
        <v>0</v>
      </c>
      <c r="AG89" s="195">
        <v>0</v>
      </c>
      <c r="AH89" s="195">
        <v>0</v>
      </c>
      <c r="AI89" s="195">
        <v>2076050</v>
      </c>
      <c r="AJ89" s="195">
        <v>0</v>
      </c>
      <c r="AK89" s="195">
        <v>29671.5</v>
      </c>
      <c r="AL89" s="195">
        <v>19776143.039999999</v>
      </c>
      <c r="AM89" s="195">
        <v>179520</v>
      </c>
      <c r="AN89" s="195">
        <v>0</v>
      </c>
      <c r="AO89" s="195">
        <v>0</v>
      </c>
      <c r="AP89" s="195">
        <v>68031</v>
      </c>
      <c r="AQ89" s="195">
        <v>292000</v>
      </c>
      <c r="AR89" s="195">
        <v>0</v>
      </c>
      <c r="AS89" s="195">
        <v>6156593</v>
      </c>
      <c r="AT89" s="195">
        <v>0</v>
      </c>
      <c r="AU89" s="195">
        <v>310836</v>
      </c>
      <c r="AV89" s="195">
        <v>40231.949999999997</v>
      </c>
      <c r="AW89" s="195">
        <v>0</v>
      </c>
      <c r="AX89" s="195">
        <v>0</v>
      </c>
      <c r="AY89" s="195">
        <v>0</v>
      </c>
      <c r="AZ89" s="195">
        <v>0</v>
      </c>
      <c r="BA89" s="195">
        <v>26425</v>
      </c>
      <c r="BB89" s="195">
        <v>4930004.96</v>
      </c>
      <c r="BC89" s="195">
        <v>0</v>
      </c>
      <c r="BD89" s="195">
        <v>6000</v>
      </c>
      <c r="BE89" s="195">
        <v>34814.5</v>
      </c>
      <c r="BF89" s="195">
        <v>0</v>
      </c>
      <c r="BG89" s="195">
        <v>1145600</v>
      </c>
      <c r="BH89" s="195">
        <v>4484554.5</v>
      </c>
      <c r="BI89" s="195">
        <v>43189</v>
      </c>
      <c r="BJ89" s="195">
        <v>0</v>
      </c>
      <c r="BK89" s="195">
        <v>0</v>
      </c>
      <c r="BL89" s="195">
        <v>90815.25</v>
      </c>
      <c r="BM89" s="195">
        <v>2307309.75</v>
      </c>
      <c r="BN89" s="195">
        <v>0</v>
      </c>
      <c r="BO89" s="195">
        <v>1098088.75</v>
      </c>
      <c r="BP89" s="195">
        <v>87722.5</v>
      </c>
      <c r="BQ89" s="195">
        <v>0</v>
      </c>
      <c r="BR89" s="195">
        <v>0</v>
      </c>
      <c r="BS89" s="197">
        <v>7340070.4699999997</v>
      </c>
      <c r="BT89" s="195">
        <v>0</v>
      </c>
      <c r="BU89" s="195">
        <v>0</v>
      </c>
      <c r="BV89" s="195">
        <v>2274344</v>
      </c>
      <c r="BW89" s="195">
        <v>1530</v>
      </c>
      <c r="BX89" s="195">
        <v>106345.5</v>
      </c>
      <c r="BY89" s="195">
        <v>61338.5</v>
      </c>
      <c r="BZ89" s="195">
        <v>46431.1</v>
      </c>
      <c r="CA89" s="195">
        <v>18928</v>
      </c>
      <c r="CB89" s="195">
        <v>0</v>
      </c>
      <c r="CC89" s="195">
        <v>776848.8</v>
      </c>
      <c r="CD89" s="195">
        <v>2164295.75</v>
      </c>
      <c r="CE89" s="195">
        <v>59768</v>
      </c>
      <c r="CF89" s="195">
        <v>3600887.5</v>
      </c>
      <c r="CG89" s="195">
        <v>0</v>
      </c>
      <c r="CH89" s="195">
        <v>0</v>
      </c>
      <c r="CI89" s="195">
        <v>27051.25</v>
      </c>
      <c r="CJ89" s="195">
        <v>32811</v>
      </c>
      <c r="CK89" s="195">
        <v>944027.5</v>
      </c>
      <c r="CL89" s="195">
        <v>0</v>
      </c>
      <c r="CM89" s="195">
        <v>0</v>
      </c>
    </row>
    <row r="90" spans="1:91" ht="24.6">
      <c r="A90" s="125">
        <v>5</v>
      </c>
      <c r="B90" s="243" t="s">
        <v>819</v>
      </c>
      <c r="C90" s="145" t="s">
        <v>431</v>
      </c>
      <c r="D90" s="195">
        <v>0</v>
      </c>
      <c r="E90" s="195">
        <v>0</v>
      </c>
      <c r="F90" s="195">
        <v>0</v>
      </c>
      <c r="G90" s="195">
        <v>0</v>
      </c>
      <c r="H90" s="195">
        <v>0</v>
      </c>
      <c r="I90" s="195">
        <v>0</v>
      </c>
      <c r="J90" s="195">
        <v>0</v>
      </c>
      <c r="K90" s="195">
        <v>0</v>
      </c>
      <c r="L90" s="195">
        <v>8145</v>
      </c>
      <c r="M90" s="195">
        <v>0</v>
      </c>
      <c r="N90" s="195">
        <v>94343.5</v>
      </c>
      <c r="O90" s="195">
        <v>0</v>
      </c>
      <c r="P90" s="195">
        <v>89445</v>
      </c>
      <c r="Q90" s="195">
        <v>0</v>
      </c>
      <c r="R90" s="195">
        <v>0</v>
      </c>
      <c r="S90" s="195">
        <v>0</v>
      </c>
      <c r="T90" s="195">
        <v>0</v>
      </c>
      <c r="U90" s="195">
        <v>118511</v>
      </c>
      <c r="V90" s="195">
        <v>0</v>
      </c>
      <c r="W90" s="195">
        <v>0</v>
      </c>
      <c r="X90" s="195">
        <v>6834640.0300000003</v>
      </c>
      <c r="Y90" s="195">
        <v>0</v>
      </c>
      <c r="Z90" s="195">
        <v>0</v>
      </c>
      <c r="AA90" s="195">
        <v>7733</v>
      </c>
      <c r="AB90" s="195">
        <v>0</v>
      </c>
      <c r="AC90" s="195">
        <v>0</v>
      </c>
      <c r="AD90" s="195">
        <v>0</v>
      </c>
      <c r="AE90" s="195">
        <v>0</v>
      </c>
      <c r="AF90" s="195">
        <v>0</v>
      </c>
      <c r="AG90" s="195">
        <v>0</v>
      </c>
      <c r="AH90" s="195">
        <v>0</v>
      </c>
      <c r="AI90" s="195">
        <v>0</v>
      </c>
      <c r="AJ90" s="195">
        <v>0</v>
      </c>
      <c r="AK90" s="195">
        <v>4756</v>
      </c>
      <c r="AL90" s="195">
        <v>20153790.780000001</v>
      </c>
      <c r="AM90" s="195">
        <v>0</v>
      </c>
      <c r="AN90" s="195">
        <v>0</v>
      </c>
      <c r="AO90" s="195">
        <v>0</v>
      </c>
      <c r="AP90" s="195">
        <v>26000</v>
      </c>
      <c r="AQ90" s="195">
        <v>0</v>
      </c>
      <c r="AR90" s="195">
        <v>0</v>
      </c>
      <c r="AS90" s="195">
        <v>1823606</v>
      </c>
      <c r="AT90" s="195">
        <v>0</v>
      </c>
      <c r="AU90" s="195">
        <v>0</v>
      </c>
      <c r="AV90" s="195">
        <v>0</v>
      </c>
      <c r="AW90" s="195">
        <v>0</v>
      </c>
      <c r="AX90" s="195">
        <v>39866.550000000003</v>
      </c>
      <c r="AY90" s="195">
        <v>0</v>
      </c>
      <c r="AZ90" s="195">
        <v>0</v>
      </c>
      <c r="BA90" s="195">
        <v>0</v>
      </c>
      <c r="BB90" s="195">
        <v>23825.5</v>
      </c>
      <c r="BC90" s="195">
        <v>0</v>
      </c>
      <c r="BD90" s="195">
        <v>30996930.68</v>
      </c>
      <c r="BE90" s="195">
        <v>0</v>
      </c>
      <c r="BF90" s="195">
        <v>0</v>
      </c>
      <c r="BG90" s="195">
        <v>0</v>
      </c>
      <c r="BH90" s="195">
        <v>708779.25</v>
      </c>
      <c r="BI90" s="195">
        <v>0</v>
      </c>
      <c r="BJ90" s="195">
        <v>0</v>
      </c>
      <c r="BK90" s="195">
        <v>0</v>
      </c>
      <c r="BL90" s="195">
        <v>0</v>
      </c>
      <c r="BM90" s="195">
        <v>4027863</v>
      </c>
      <c r="BN90" s="195">
        <v>0</v>
      </c>
      <c r="BO90" s="195">
        <v>0</v>
      </c>
      <c r="BP90" s="195">
        <v>0</v>
      </c>
      <c r="BQ90" s="195">
        <v>0</v>
      </c>
      <c r="BR90" s="195">
        <v>0</v>
      </c>
      <c r="BS90" s="195">
        <v>51927580.579999998</v>
      </c>
      <c r="BT90" s="195">
        <v>0</v>
      </c>
      <c r="BU90" s="195">
        <v>0</v>
      </c>
      <c r="BV90" s="195">
        <v>587200</v>
      </c>
      <c r="BW90" s="195">
        <v>0</v>
      </c>
      <c r="BX90" s="195">
        <v>0</v>
      </c>
      <c r="BY90" s="195">
        <v>704337.2</v>
      </c>
      <c r="BZ90" s="195">
        <v>0</v>
      </c>
      <c r="CA90" s="195">
        <v>0</v>
      </c>
      <c r="CB90" s="195">
        <v>0</v>
      </c>
      <c r="CC90" s="195">
        <v>0</v>
      </c>
      <c r="CD90" s="195">
        <v>23500</v>
      </c>
      <c r="CE90" s="195">
        <v>0</v>
      </c>
      <c r="CF90" s="195">
        <v>32000</v>
      </c>
      <c r="CG90" s="195">
        <v>0</v>
      </c>
      <c r="CH90" s="195">
        <v>0</v>
      </c>
      <c r="CI90" s="195">
        <v>56578.5</v>
      </c>
      <c r="CJ90" s="195">
        <v>66735</v>
      </c>
      <c r="CK90" s="195">
        <v>11000</v>
      </c>
      <c r="CL90" s="195">
        <v>0</v>
      </c>
      <c r="CM90" s="195">
        <v>0</v>
      </c>
    </row>
    <row r="91" spans="1:91" ht="24.6">
      <c r="A91" s="125">
        <v>5</v>
      </c>
      <c r="B91" s="243" t="s">
        <v>820</v>
      </c>
      <c r="C91" s="145" t="s">
        <v>432</v>
      </c>
      <c r="D91" s="195">
        <v>-10610709.32</v>
      </c>
      <c r="E91" s="195">
        <v>-545006.56000000006</v>
      </c>
      <c r="F91" s="195">
        <v>-854095.89</v>
      </c>
      <c r="G91" s="195">
        <v>-935997.77</v>
      </c>
      <c r="H91" s="195">
        <v>-290217.86</v>
      </c>
      <c r="I91" s="195">
        <v>-989490.56</v>
      </c>
      <c r="J91" s="195">
        <v>-839865.74</v>
      </c>
      <c r="K91" s="195">
        <v>-2187199.9900000002</v>
      </c>
      <c r="L91" s="195">
        <v>-601176.51</v>
      </c>
      <c r="M91" s="195">
        <v>-801356.67</v>
      </c>
      <c r="N91" s="195">
        <v>-2082185.61</v>
      </c>
      <c r="O91" s="195">
        <v>-126300.95</v>
      </c>
      <c r="P91" s="195">
        <v>-8525426.3200000003</v>
      </c>
      <c r="Q91" s="195">
        <v>-1144005.1000000001</v>
      </c>
      <c r="R91" s="195">
        <v>-939834.92</v>
      </c>
      <c r="S91" s="195">
        <v>-1592893.64</v>
      </c>
      <c r="T91" s="195">
        <v>-1308430.99</v>
      </c>
      <c r="U91" s="195">
        <v>-1160740.08</v>
      </c>
      <c r="V91" s="195">
        <v>-873035.55</v>
      </c>
      <c r="W91" s="195">
        <v>-717361.11</v>
      </c>
      <c r="X91" s="195">
        <v>-24610077.870000001</v>
      </c>
      <c r="Y91" s="195">
        <v>-368972.59</v>
      </c>
      <c r="Z91" s="195">
        <v>-1073008.58</v>
      </c>
      <c r="AA91" s="195">
        <v>-1125748.8899999999</v>
      </c>
      <c r="AB91" s="195">
        <v>-227530.9</v>
      </c>
      <c r="AC91" s="195">
        <v>-320868.90000000002</v>
      </c>
      <c r="AD91" s="195">
        <v>-400222.7</v>
      </c>
      <c r="AE91" s="195">
        <v>-2420761</v>
      </c>
      <c r="AF91" s="195">
        <v>-302907.77</v>
      </c>
      <c r="AG91" s="195">
        <v>-440717.35</v>
      </c>
      <c r="AH91" s="195">
        <v>-372480.85</v>
      </c>
      <c r="AI91" s="195">
        <v>-1156174.47</v>
      </c>
      <c r="AJ91" s="195">
        <v>-883831.59</v>
      </c>
      <c r="AK91" s="195">
        <v>-328862.21000000002</v>
      </c>
      <c r="AL91" s="195">
        <v>-43235771.460000001</v>
      </c>
      <c r="AM91" s="195">
        <v>-1131183.6200000001</v>
      </c>
      <c r="AN91" s="195">
        <v>-301361.13</v>
      </c>
      <c r="AO91" s="195">
        <v>-2307844.14</v>
      </c>
      <c r="AP91" s="195">
        <v>-1533227.57</v>
      </c>
      <c r="AQ91" s="195">
        <v>-958046.84</v>
      </c>
      <c r="AR91" s="195">
        <v>-328903.58</v>
      </c>
      <c r="AS91" s="195">
        <v>-3179336</v>
      </c>
      <c r="AT91" s="195">
        <v>-945648.39</v>
      </c>
      <c r="AU91" s="195">
        <v>-4071988.41</v>
      </c>
      <c r="AV91" s="195">
        <v>-1279674.24</v>
      </c>
      <c r="AW91" s="195">
        <v>-555246.91</v>
      </c>
      <c r="AX91" s="195">
        <v>-351512.25</v>
      </c>
      <c r="AY91" s="195">
        <v>-699085.64</v>
      </c>
      <c r="AZ91" s="195">
        <v>-1191561.55</v>
      </c>
      <c r="BA91" s="195">
        <v>-938361.23</v>
      </c>
      <c r="BB91" s="195">
        <v>-8014409.4800000004</v>
      </c>
      <c r="BC91" s="195">
        <v>-575387.80000000005</v>
      </c>
      <c r="BD91" s="195">
        <v>-33871561.590000004</v>
      </c>
      <c r="BE91" s="195">
        <v>-2853526.62</v>
      </c>
      <c r="BF91" s="195">
        <v>-924817.33</v>
      </c>
      <c r="BG91" s="195">
        <v>-612682.52</v>
      </c>
      <c r="BH91" s="195">
        <v>-6149153.04</v>
      </c>
      <c r="BI91" s="195">
        <v>-494181.38</v>
      </c>
      <c r="BJ91" s="195">
        <v>-308654.2</v>
      </c>
      <c r="BK91" s="195">
        <v>-712036.93</v>
      </c>
      <c r="BL91" s="195">
        <v>-847981.49</v>
      </c>
      <c r="BM91" s="195">
        <v>-13420099.050000001</v>
      </c>
      <c r="BN91" s="195">
        <v>-1927023</v>
      </c>
      <c r="BO91" s="195">
        <v>-944066.02</v>
      </c>
      <c r="BP91" s="195">
        <v>-1939860.88</v>
      </c>
      <c r="BQ91" s="195">
        <v>-826083.65</v>
      </c>
      <c r="BR91" s="195">
        <v>-798238</v>
      </c>
      <c r="BS91" s="195">
        <v>-62522857.299999997</v>
      </c>
      <c r="BT91" s="195">
        <v>-1381722</v>
      </c>
      <c r="BU91" s="195">
        <v>-856374.73</v>
      </c>
      <c r="BV91" s="195">
        <v>-4880130.95</v>
      </c>
      <c r="BW91" s="195">
        <v>-293999</v>
      </c>
      <c r="BX91" s="195">
        <v>-388336.5</v>
      </c>
      <c r="BY91" s="195">
        <v>-2829980.82</v>
      </c>
      <c r="BZ91" s="195">
        <v>-184444.68</v>
      </c>
      <c r="CA91" s="195">
        <v>-641380</v>
      </c>
      <c r="CB91" s="195">
        <v>-653616</v>
      </c>
      <c r="CC91" s="195">
        <v>-1261841.99</v>
      </c>
      <c r="CD91" s="197">
        <v>-1952573.75</v>
      </c>
      <c r="CE91" s="195">
        <v>-663331.28</v>
      </c>
      <c r="CF91" s="195">
        <v>-1550602.37</v>
      </c>
      <c r="CG91" s="195">
        <v>-278475</v>
      </c>
      <c r="CH91" s="195">
        <v>-258392.5</v>
      </c>
      <c r="CI91" s="195">
        <v>-565597.25</v>
      </c>
      <c r="CJ91" s="195">
        <v>-320364</v>
      </c>
      <c r="CK91" s="195">
        <v>-4154712.31</v>
      </c>
      <c r="CL91" s="195">
        <v>-190135.81</v>
      </c>
      <c r="CM91" s="195">
        <v>-339085.5</v>
      </c>
    </row>
    <row r="92" spans="1:91" ht="24.6">
      <c r="A92" s="125">
        <v>5</v>
      </c>
      <c r="B92" s="243" t="s">
        <v>821</v>
      </c>
      <c r="C92" s="145" t="s">
        <v>433</v>
      </c>
      <c r="D92" s="195">
        <v>-9175475.0999999996</v>
      </c>
      <c r="E92" s="195">
        <v>-250604.83</v>
      </c>
      <c r="F92" s="195">
        <v>-184297.46</v>
      </c>
      <c r="G92" s="195">
        <v>-221144.49</v>
      </c>
      <c r="H92" s="195">
        <v>-34484.33</v>
      </c>
      <c r="I92" s="195">
        <v>-51738.67</v>
      </c>
      <c r="J92" s="195">
        <v>-252209.64</v>
      </c>
      <c r="K92" s="195">
        <v>-628281.89</v>
      </c>
      <c r="L92" s="195">
        <v>-78511.399999999994</v>
      </c>
      <c r="M92" s="195">
        <v>-259280.69</v>
      </c>
      <c r="N92" s="195">
        <v>-1518981.17</v>
      </c>
      <c r="O92" s="195">
        <v>-42262.7</v>
      </c>
      <c r="P92" s="195">
        <v>-5270122.33</v>
      </c>
      <c r="Q92" s="195">
        <v>-253003.04</v>
      </c>
      <c r="R92" s="195">
        <v>-221142.08</v>
      </c>
      <c r="S92" s="195">
        <v>-772423.21</v>
      </c>
      <c r="T92" s="195">
        <v>-92343.37</v>
      </c>
      <c r="U92" s="195">
        <v>-551198.27</v>
      </c>
      <c r="V92" s="195">
        <v>-171682.35</v>
      </c>
      <c r="W92" s="195">
        <v>-106872.91</v>
      </c>
      <c r="X92" s="195">
        <v>-17670428.5</v>
      </c>
      <c r="Y92" s="195">
        <v>-188290.13</v>
      </c>
      <c r="Z92" s="195">
        <v>-493655.9</v>
      </c>
      <c r="AA92" s="195">
        <v>-35235.760000000002</v>
      </c>
      <c r="AB92" s="195">
        <v>-176156.5</v>
      </c>
      <c r="AC92" s="195">
        <v>-113773.5</v>
      </c>
      <c r="AD92" s="195">
        <v>-47514.8</v>
      </c>
      <c r="AE92" s="195">
        <v>-1375570.2</v>
      </c>
      <c r="AF92" s="195">
        <v>-218640.92</v>
      </c>
      <c r="AG92" s="195">
        <v>-38391.68</v>
      </c>
      <c r="AH92" s="195">
        <v>-66265.679999999993</v>
      </c>
      <c r="AI92" s="195">
        <v>-207552</v>
      </c>
      <c r="AJ92" s="195">
        <v>-264799.34000000003</v>
      </c>
      <c r="AK92" s="195">
        <v>0</v>
      </c>
      <c r="AL92" s="195">
        <v>-40185209.409999996</v>
      </c>
      <c r="AM92" s="195">
        <v>-10806.61</v>
      </c>
      <c r="AN92" s="195">
        <v>-10470.1</v>
      </c>
      <c r="AO92" s="195">
        <v>-933835.09</v>
      </c>
      <c r="AP92" s="195">
        <v>0</v>
      </c>
      <c r="AQ92" s="195">
        <v>-289962.43</v>
      </c>
      <c r="AR92" s="195">
        <v>-43002.38</v>
      </c>
      <c r="AS92" s="195">
        <v>-2638472.4300000002</v>
      </c>
      <c r="AT92" s="195">
        <v>-52784.69</v>
      </c>
      <c r="AU92" s="195">
        <v>-340942.81</v>
      </c>
      <c r="AV92" s="195">
        <v>0</v>
      </c>
      <c r="AW92" s="195">
        <v>-164239.25</v>
      </c>
      <c r="AX92" s="195">
        <v>-54641.42</v>
      </c>
      <c r="AY92" s="195">
        <v>-5715.6</v>
      </c>
      <c r="AZ92" s="195">
        <v>-164738.34</v>
      </c>
      <c r="BA92" s="195">
        <v>0</v>
      </c>
      <c r="BB92" s="195">
        <v>-6629871.9000000004</v>
      </c>
      <c r="BC92" s="195">
        <v>-158843.29</v>
      </c>
      <c r="BD92" s="195">
        <v>-9364863.0199999996</v>
      </c>
      <c r="BE92" s="195">
        <v>-3248439.83</v>
      </c>
      <c r="BF92" s="195">
        <v>-447972.95</v>
      </c>
      <c r="BG92" s="195">
        <v>-282519.71999999997</v>
      </c>
      <c r="BH92" s="195">
        <v>-8500016.3300000001</v>
      </c>
      <c r="BI92" s="195">
        <v>-394082.51</v>
      </c>
      <c r="BJ92" s="195">
        <v>-90627.42</v>
      </c>
      <c r="BK92" s="195">
        <v>-175275.22</v>
      </c>
      <c r="BL92" s="195">
        <v>-117339.09</v>
      </c>
      <c r="BM92" s="195">
        <v>-8322742.7199999997</v>
      </c>
      <c r="BN92" s="195">
        <v>-379967.1</v>
      </c>
      <c r="BO92" s="195">
        <v>-155150.39999999999</v>
      </c>
      <c r="BP92" s="195">
        <v>-288169.32</v>
      </c>
      <c r="BQ92" s="195">
        <v>-387767.8</v>
      </c>
      <c r="BR92" s="195">
        <v>-116295</v>
      </c>
      <c r="BS92" s="195">
        <v>-56337136.899999999</v>
      </c>
      <c r="BT92" s="195">
        <v>-738519</v>
      </c>
      <c r="BU92" s="195">
        <v>-249251.65</v>
      </c>
      <c r="BV92" s="195">
        <v>-4976538.95</v>
      </c>
      <c r="BW92" s="195">
        <v>-2580</v>
      </c>
      <c r="BX92" s="195">
        <v>-144695.5</v>
      </c>
      <c r="BY92" s="195">
        <v>-1658216.19</v>
      </c>
      <c r="BZ92" s="195">
        <v>-135560.59</v>
      </c>
      <c r="CA92" s="195">
        <v>-11092</v>
      </c>
      <c r="CB92" s="195">
        <v>-157526</v>
      </c>
      <c r="CC92" s="195">
        <v>-770471.32</v>
      </c>
      <c r="CD92" s="195">
        <v>-2007775</v>
      </c>
      <c r="CE92" s="195">
        <v>-344414.17</v>
      </c>
      <c r="CF92" s="195">
        <v>-762326.5</v>
      </c>
      <c r="CG92" s="195">
        <v>-109278</v>
      </c>
      <c r="CH92" s="195">
        <v>0</v>
      </c>
      <c r="CI92" s="195">
        <v>-169846.25</v>
      </c>
      <c r="CJ92" s="195">
        <v>-109690</v>
      </c>
      <c r="CK92" s="195">
        <v>-3435325.19</v>
      </c>
      <c r="CL92" s="195">
        <v>0</v>
      </c>
      <c r="CM92" s="195">
        <v>-35209.589999999997</v>
      </c>
    </row>
    <row r="93" spans="1:91" ht="24.6">
      <c r="A93" s="125">
        <v>5</v>
      </c>
      <c r="B93" s="243" t="s">
        <v>822</v>
      </c>
      <c r="C93" s="145" t="s">
        <v>434</v>
      </c>
      <c r="D93" s="195">
        <v>0</v>
      </c>
      <c r="E93" s="195">
        <v>0</v>
      </c>
      <c r="F93" s="195">
        <v>0</v>
      </c>
      <c r="G93" s="195">
        <v>0</v>
      </c>
      <c r="H93" s="195">
        <v>0</v>
      </c>
      <c r="I93" s="195">
        <v>-557159.21</v>
      </c>
      <c r="J93" s="195">
        <v>0</v>
      </c>
      <c r="K93" s="195">
        <v>0</v>
      </c>
      <c r="L93" s="195">
        <v>0</v>
      </c>
      <c r="M93" s="195">
        <v>0</v>
      </c>
      <c r="N93" s="195">
        <v>-800</v>
      </c>
      <c r="O93" s="195">
        <v>-215749.99</v>
      </c>
      <c r="P93" s="195">
        <v>-21968.95</v>
      </c>
      <c r="Q93" s="195">
        <v>-7178.3</v>
      </c>
      <c r="R93" s="195">
        <v>-8909.43</v>
      </c>
      <c r="S93" s="195">
        <v>-1087438.26</v>
      </c>
      <c r="T93" s="195">
        <v>-466160.7</v>
      </c>
      <c r="U93" s="195">
        <v>0</v>
      </c>
      <c r="V93" s="195">
        <v>0</v>
      </c>
      <c r="W93" s="195">
        <v>-137357.5</v>
      </c>
      <c r="X93" s="195">
        <v>0</v>
      </c>
      <c r="Y93" s="195">
        <v>-13.3</v>
      </c>
      <c r="Z93" s="195">
        <v>-218392.58</v>
      </c>
      <c r="AA93" s="195">
        <v>0</v>
      </c>
      <c r="AB93" s="195">
        <v>0</v>
      </c>
      <c r="AC93" s="195">
        <v>0</v>
      </c>
      <c r="AD93" s="195">
        <v>0</v>
      </c>
      <c r="AE93" s="195">
        <v>0</v>
      </c>
      <c r="AF93" s="195">
        <v>0</v>
      </c>
      <c r="AG93" s="195">
        <v>-169975.03</v>
      </c>
      <c r="AH93" s="195">
        <v>-841.25</v>
      </c>
      <c r="AI93" s="195">
        <v>0</v>
      </c>
      <c r="AJ93" s="195">
        <v>-2002</v>
      </c>
      <c r="AK93" s="195">
        <v>-163956.73000000001</v>
      </c>
      <c r="AL93" s="195">
        <v>-2342882.63</v>
      </c>
      <c r="AM93" s="195">
        <v>0</v>
      </c>
      <c r="AN93" s="195">
        <v>-822.5</v>
      </c>
      <c r="AO93" s="195">
        <v>-66850.5</v>
      </c>
      <c r="AP93" s="195">
        <v>-1170111.8799999999</v>
      </c>
      <c r="AQ93" s="195">
        <v>0</v>
      </c>
      <c r="AR93" s="195">
        <v>0</v>
      </c>
      <c r="AS93" s="195">
        <v>0</v>
      </c>
      <c r="AT93" s="195">
        <v>-4830.7</v>
      </c>
      <c r="AU93" s="195">
        <v>-31809</v>
      </c>
      <c r="AV93" s="195">
        <v>-4695.7700000000004</v>
      </c>
      <c r="AW93" s="195">
        <v>0</v>
      </c>
      <c r="AX93" s="195">
        <v>0</v>
      </c>
      <c r="AY93" s="195">
        <v>-22854.799999999999</v>
      </c>
      <c r="AZ93" s="195">
        <v>0</v>
      </c>
      <c r="BA93" s="195">
        <v>-162.80000000000001</v>
      </c>
      <c r="BB93" s="195">
        <v>0</v>
      </c>
      <c r="BC93" s="195">
        <v>0</v>
      </c>
      <c r="BD93" s="195">
        <v>0</v>
      </c>
      <c r="BE93" s="195">
        <v>-2365</v>
      </c>
      <c r="BF93" s="195">
        <v>0</v>
      </c>
      <c r="BG93" s="195">
        <v>0</v>
      </c>
      <c r="BH93" s="195">
        <v>-26208.799999999999</v>
      </c>
      <c r="BI93" s="195">
        <v>-99007.92</v>
      </c>
      <c r="BJ93" s="195">
        <v>-50.5</v>
      </c>
      <c r="BK93" s="195">
        <v>0</v>
      </c>
      <c r="BL93" s="195">
        <v>-944.5</v>
      </c>
      <c r="BM93" s="195">
        <v>0</v>
      </c>
      <c r="BN93" s="195">
        <v>0</v>
      </c>
      <c r="BO93" s="195">
        <v>0</v>
      </c>
      <c r="BP93" s="195">
        <v>-156.80000000000001</v>
      </c>
      <c r="BQ93" s="195">
        <v>0</v>
      </c>
      <c r="BR93" s="195">
        <v>0</v>
      </c>
      <c r="BS93" s="195">
        <v>-1018501.3</v>
      </c>
      <c r="BT93" s="195">
        <v>-7466</v>
      </c>
      <c r="BU93" s="195">
        <v>-2800</v>
      </c>
      <c r="BV93" s="195">
        <v>-26887</v>
      </c>
      <c r="BW93" s="195">
        <v>0</v>
      </c>
      <c r="BX93" s="195">
        <v>0</v>
      </c>
      <c r="BY93" s="195">
        <v>0</v>
      </c>
      <c r="BZ93" s="195">
        <v>-7515.5</v>
      </c>
      <c r="CA93" s="195">
        <v>0</v>
      </c>
      <c r="CB93" s="195">
        <v>-2390</v>
      </c>
      <c r="CC93" s="195">
        <v>0</v>
      </c>
      <c r="CD93" s="195">
        <v>-62176.55</v>
      </c>
      <c r="CE93" s="195">
        <v>-47106.9</v>
      </c>
      <c r="CF93" s="195">
        <v>-1500</v>
      </c>
      <c r="CG93" s="195">
        <v>-40634</v>
      </c>
      <c r="CH93" s="195">
        <v>-250231.25</v>
      </c>
      <c r="CI93" s="195">
        <v>-1368</v>
      </c>
      <c r="CJ93" s="195">
        <v>0</v>
      </c>
      <c r="CK93" s="195">
        <v>0</v>
      </c>
      <c r="CL93" s="195">
        <v>-13933</v>
      </c>
      <c r="CM93" s="195">
        <v>-234</v>
      </c>
    </row>
    <row r="94" spans="1:91" ht="24.6">
      <c r="A94" s="125">
        <v>5</v>
      </c>
      <c r="B94" s="243" t="s">
        <v>823</v>
      </c>
      <c r="C94" s="145" t="s">
        <v>435</v>
      </c>
      <c r="D94" s="195">
        <v>13856.32</v>
      </c>
      <c r="E94" s="195">
        <v>243029.39</v>
      </c>
      <c r="F94" s="195">
        <v>213.2</v>
      </c>
      <c r="G94" s="195">
        <v>0</v>
      </c>
      <c r="H94" s="195">
        <v>0</v>
      </c>
      <c r="I94" s="195">
        <v>141718</v>
      </c>
      <c r="J94" s="195">
        <v>0</v>
      </c>
      <c r="K94" s="195">
        <v>0</v>
      </c>
      <c r="L94" s="195">
        <v>0</v>
      </c>
      <c r="M94" s="195">
        <v>98253.69</v>
      </c>
      <c r="N94" s="195">
        <v>0</v>
      </c>
      <c r="O94" s="195">
        <v>0</v>
      </c>
      <c r="P94" s="195">
        <v>1054272.45</v>
      </c>
      <c r="Q94" s="195">
        <v>61608.5</v>
      </c>
      <c r="R94" s="195">
        <v>100072.84</v>
      </c>
      <c r="S94" s="195">
        <v>15161.76</v>
      </c>
      <c r="T94" s="195">
        <v>0</v>
      </c>
      <c r="U94" s="195">
        <v>70992</v>
      </c>
      <c r="V94" s="195">
        <v>0</v>
      </c>
      <c r="W94" s="195">
        <v>0</v>
      </c>
      <c r="X94" s="195">
        <v>130030.02</v>
      </c>
      <c r="Y94" s="195">
        <v>0</v>
      </c>
      <c r="Z94" s="195">
        <v>319076</v>
      </c>
      <c r="AA94" s="195">
        <v>0</v>
      </c>
      <c r="AB94" s="195">
        <v>0</v>
      </c>
      <c r="AC94" s="195">
        <v>0</v>
      </c>
      <c r="AD94" s="195">
        <v>2827</v>
      </c>
      <c r="AE94" s="195">
        <v>0</v>
      </c>
      <c r="AF94" s="195">
        <v>0</v>
      </c>
      <c r="AG94" s="195">
        <v>0</v>
      </c>
      <c r="AH94" s="195">
        <v>0</v>
      </c>
      <c r="AI94" s="195">
        <v>0</v>
      </c>
      <c r="AJ94" s="195">
        <v>0</v>
      </c>
      <c r="AK94" s="195">
        <v>0</v>
      </c>
      <c r="AL94" s="195">
        <v>0</v>
      </c>
      <c r="AM94" s="195">
        <v>3723.4</v>
      </c>
      <c r="AN94" s="195">
        <v>265</v>
      </c>
      <c r="AO94" s="195">
        <v>157106.31</v>
      </c>
      <c r="AP94" s="195">
        <v>27972.400000000001</v>
      </c>
      <c r="AQ94" s="195">
        <v>0</v>
      </c>
      <c r="AR94" s="195">
        <v>0</v>
      </c>
      <c r="AS94" s="195">
        <v>1358</v>
      </c>
      <c r="AT94" s="195">
        <v>56257.74</v>
      </c>
      <c r="AU94" s="195">
        <v>275047.92</v>
      </c>
      <c r="AV94" s="195">
        <v>21254.78</v>
      </c>
      <c r="AW94" s="195">
        <v>0</v>
      </c>
      <c r="AX94" s="195">
        <v>0</v>
      </c>
      <c r="AY94" s="195">
        <v>563375.44999999995</v>
      </c>
      <c r="AZ94" s="195">
        <v>0</v>
      </c>
      <c r="BA94" s="195">
        <v>49731.31</v>
      </c>
      <c r="BB94" s="195">
        <v>0</v>
      </c>
      <c r="BC94" s="195">
        <v>0</v>
      </c>
      <c r="BD94" s="195">
        <v>0</v>
      </c>
      <c r="BE94" s="195">
        <v>5421.5</v>
      </c>
      <c r="BF94" s="195">
        <v>1166.2</v>
      </c>
      <c r="BG94" s="195">
        <v>3943.5</v>
      </c>
      <c r="BH94" s="195">
        <v>2176.5</v>
      </c>
      <c r="BI94" s="195">
        <v>219136.55</v>
      </c>
      <c r="BJ94" s="195">
        <v>0</v>
      </c>
      <c r="BK94" s="195">
        <v>0</v>
      </c>
      <c r="BL94" s="195">
        <v>40</v>
      </c>
      <c r="BM94" s="195">
        <v>0</v>
      </c>
      <c r="BN94" s="195">
        <v>0</v>
      </c>
      <c r="BO94" s="195">
        <v>0</v>
      </c>
      <c r="BP94" s="195">
        <v>281.47000000000003</v>
      </c>
      <c r="BQ94" s="195">
        <v>0</v>
      </c>
      <c r="BR94" s="195">
        <v>0</v>
      </c>
      <c r="BS94" s="197">
        <v>2397325.2000000002</v>
      </c>
      <c r="BT94" s="195">
        <v>0</v>
      </c>
      <c r="BU94" s="195">
        <v>0</v>
      </c>
      <c r="BV94" s="197">
        <v>4580</v>
      </c>
      <c r="BW94" s="195">
        <v>0</v>
      </c>
      <c r="BX94" s="195">
        <v>0</v>
      </c>
      <c r="BY94" s="195">
        <v>0</v>
      </c>
      <c r="BZ94" s="195">
        <v>28961.4</v>
      </c>
      <c r="CA94" s="195">
        <v>0</v>
      </c>
      <c r="CB94" s="195">
        <v>12651.6</v>
      </c>
      <c r="CC94" s="197">
        <v>157019.97</v>
      </c>
      <c r="CD94" s="197">
        <v>117892.6</v>
      </c>
      <c r="CE94" s="195">
        <v>0</v>
      </c>
      <c r="CF94" s="195">
        <v>0</v>
      </c>
      <c r="CG94" s="195">
        <v>145486</v>
      </c>
      <c r="CH94" s="195">
        <v>0</v>
      </c>
      <c r="CI94" s="195">
        <v>150943</v>
      </c>
      <c r="CJ94" s="195">
        <v>0</v>
      </c>
      <c r="CK94" s="197">
        <v>0</v>
      </c>
      <c r="CL94" s="195">
        <v>46685.42</v>
      </c>
      <c r="CM94" s="195">
        <v>0</v>
      </c>
    </row>
    <row r="95" spans="1:91" ht="24.6">
      <c r="A95" s="125">
        <v>5</v>
      </c>
      <c r="B95" s="243" t="s">
        <v>824</v>
      </c>
      <c r="C95" s="145" t="s">
        <v>436</v>
      </c>
      <c r="D95" s="195">
        <v>317471</v>
      </c>
      <c r="E95" s="195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5">
        <v>0</v>
      </c>
      <c r="M95" s="195">
        <v>0</v>
      </c>
      <c r="N95" s="195">
        <v>0</v>
      </c>
      <c r="O95" s="195">
        <v>0</v>
      </c>
      <c r="P95" s="195">
        <v>959606.8</v>
      </c>
      <c r="Q95" s="195">
        <v>0</v>
      </c>
      <c r="R95" s="195">
        <v>0</v>
      </c>
      <c r="S95" s="195">
        <v>0</v>
      </c>
      <c r="T95" s="195">
        <v>0</v>
      </c>
      <c r="U95" s="195">
        <v>0</v>
      </c>
      <c r="V95" s="195">
        <v>0</v>
      </c>
      <c r="W95" s="195">
        <v>0</v>
      </c>
      <c r="X95" s="195">
        <v>1505406</v>
      </c>
      <c r="Y95" s="195">
        <v>0</v>
      </c>
      <c r="Z95" s="195">
        <v>0</v>
      </c>
      <c r="AA95" s="195">
        <v>0</v>
      </c>
      <c r="AB95" s="195">
        <v>0</v>
      </c>
      <c r="AC95" s="195">
        <v>0</v>
      </c>
      <c r="AD95" s="195">
        <v>0</v>
      </c>
      <c r="AE95" s="195">
        <v>0</v>
      </c>
      <c r="AF95" s="195">
        <v>0</v>
      </c>
      <c r="AG95" s="195">
        <v>0</v>
      </c>
      <c r="AH95" s="195">
        <v>0</v>
      </c>
      <c r="AI95" s="195">
        <v>0</v>
      </c>
      <c r="AJ95" s="195">
        <v>0</v>
      </c>
      <c r="AK95" s="195">
        <v>0</v>
      </c>
      <c r="AL95" s="195">
        <v>0</v>
      </c>
      <c r="AM95" s="195">
        <v>0</v>
      </c>
      <c r="AN95" s="195">
        <v>0</v>
      </c>
      <c r="AO95" s="195">
        <v>0</v>
      </c>
      <c r="AP95" s="195">
        <v>0</v>
      </c>
      <c r="AQ95" s="195">
        <v>0</v>
      </c>
      <c r="AR95" s="195">
        <v>0</v>
      </c>
      <c r="AS95" s="195">
        <v>0</v>
      </c>
      <c r="AT95" s="195">
        <v>0</v>
      </c>
      <c r="AU95" s="195">
        <v>0</v>
      </c>
      <c r="AV95" s="195">
        <v>0</v>
      </c>
      <c r="AW95" s="195">
        <v>0</v>
      </c>
      <c r="AX95" s="195">
        <v>0</v>
      </c>
      <c r="AY95" s="195">
        <v>0</v>
      </c>
      <c r="AZ95" s="195">
        <v>0</v>
      </c>
      <c r="BA95" s="195">
        <v>0</v>
      </c>
      <c r="BB95" s="195">
        <v>0</v>
      </c>
      <c r="BC95" s="195">
        <v>0</v>
      </c>
      <c r="BD95" s="195">
        <v>0</v>
      </c>
      <c r="BE95" s="195">
        <v>0</v>
      </c>
      <c r="BF95" s="195">
        <v>0</v>
      </c>
      <c r="BG95" s="195">
        <v>0</v>
      </c>
      <c r="BH95" s="195">
        <v>0</v>
      </c>
      <c r="BI95" s="195">
        <v>0</v>
      </c>
      <c r="BJ95" s="195">
        <v>0</v>
      </c>
      <c r="BK95" s="195">
        <v>0</v>
      </c>
      <c r="BL95" s="195">
        <v>0</v>
      </c>
      <c r="BM95" s="195">
        <v>851535</v>
      </c>
      <c r="BN95" s="195">
        <v>0</v>
      </c>
      <c r="BO95" s="195">
        <v>0</v>
      </c>
      <c r="BP95" s="195">
        <v>0</v>
      </c>
      <c r="BQ95" s="195">
        <v>0</v>
      </c>
      <c r="BR95" s="195">
        <v>0</v>
      </c>
      <c r="BS95" s="197">
        <v>0</v>
      </c>
      <c r="BT95" s="195">
        <v>437429</v>
      </c>
      <c r="BU95" s="195">
        <v>0</v>
      </c>
      <c r="BV95" s="197">
        <v>300000</v>
      </c>
      <c r="BW95" s="195">
        <v>167775</v>
      </c>
      <c r="BX95" s="195">
        <v>167775</v>
      </c>
      <c r="BY95" s="195">
        <v>550351</v>
      </c>
      <c r="BZ95" s="195">
        <v>167775</v>
      </c>
      <c r="CA95" s="195">
        <v>167775</v>
      </c>
      <c r="CB95" s="195">
        <v>167775</v>
      </c>
      <c r="CC95" s="195">
        <v>167775</v>
      </c>
      <c r="CD95" s="195">
        <v>190674</v>
      </c>
      <c r="CE95" s="195">
        <v>0</v>
      </c>
      <c r="CF95" s="195">
        <v>0</v>
      </c>
      <c r="CG95" s="195">
        <v>167775</v>
      </c>
      <c r="CH95" s="195">
        <v>0</v>
      </c>
      <c r="CI95" s="195">
        <v>167775</v>
      </c>
      <c r="CJ95" s="195">
        <v>167775</v>
      </c>
      <c r="CK95" s="195">
        <v>0</v>
      </c>
      <c r="CL95" s="195">
        <v>167775</v>
      </c>
      <c r="CM95" s="195">
        <v>167775</v>
      </c>
    </row>
    <row r="96" spans="1:91" ht="24.6">
      <c r="A96" s="125">
        <v>5</v>
      </c>
      <c r="B96" s="243" t="s">
        <v>825</v>
      </c>
      <c r="C96" s="145" t="s">
        <v>437</v>
      </c>
      <c r="D96" s="195">
        <v>0</v>
      </c>
      <c r="E96" s="195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5">
        <v>0</v>
      </c>
      <c r="M96" s="195">
        <v>0</v>
      </c>
      <c r="N96" s="195">
        <v>0</v>
      </c>
      <c r="O96" s="195">
        <v>0</v>
      </c>
      <c r="P96" s="195">
        <v>0</v>
      </c>
      <c r="Q96" s="195">
        <v>0</v>
      </c>
      <c r="R96" s="195">
        <v>0</v>
      </c>
      <c r="S96" s="195">
        <v>0</v>
      </c>
      <c r="T96" s="195">
        <v>0</v>
      </c>
      <c r="U96" s="195">
        <v>0</v>
      </c>
      <c r="V96" s="195">
        <v>0</v>
      </c>
      <c r="W96" s="195">
        <v>0</v>
      </c>
      <c r="X96" s="195">
        <v>0</v>
      </c>
      <c r="Y96" s="195">
        <v>0</v>
      </c>
      <c r="Z96" s="195">
        <v>0</v>
      </c>
      <c r="AA96" s="195">
        <v>0</v>
      </c>
      <c r="AB96" s="195">
        <v>0</v>
      </c>
      <c r="AC96" s="195">
        <v>0</v>
      </c>
      <c r="AD96" s="195">
        <v>0</v>
      </c>
      <c r="AE96" s="195">
        <v>0</v>
      </c>
      <c r="AF96" s="195">
        <v>0</v>
      </c>
      <c r="AG96" s="195">
        <v>0</v>
      </c>
      <c r="AH96" s="195">
        <v>0</v>
      </c>
      <c r="AI96" s="195">
        <v>0</v>
      </c>
      <c r="AJ96" s="195">
        <v>0</v>
      </c>
      <c r="AK96" s="195">
        <v>0</v>
      </c>
      <c r="AL96" s="195">
        <v>6407944.7599999998</v>
      </c>
      <c r="AM96" s="195">
        <v>0</v>
      </c>
      <c r="AN96" s="195">
        <v>0</v>
      </c>
      <c r="AO96" s="195">
        <v>0</v>
      </c>
      <c r="AP96" s="195">
        <v>0</v>
      </c>
      <c r="AQ96" s="195">
        <v>0</v>
      </c>
      <c r="AR96" s="195">
        <v>0</v>
      </c>
      <c r="AS96" s="195">
        <v>0</v>
      </c>
      <c r="AT96" s="195">
        <v>0</v>
      </c>
      <c r="AU96" s="195">
        <v>0</v>
      </c>
      <c r="AV96" s="195">
        <v>0</v>
      </c>
      <c r="AW96" s="195">
        <v>0</v>
      </c>
      <c r="AX96" s="195">
        <v>0</v>
      </c>
      <c r="AY96" s="195">
        <v>0</v>
      </c>
      <c r="AZ96" s="195">
        <v>0</v>
      </c>
      <c r="BA96" s="195">
        <v>0</v>
      </c>
      <c r="BB96" s="195">
        <v>2563387.39</v>
      </c>
      <c r="BC96" s="195">
        <v>0</v>
      </c>
      <c r="BD96" s="195">
        <v>0</v>
      </c>
      <c r="BE96" s="195">
        <v>0</v>
      </c>
      <c r="BF96" s="195">
        <v>0</v>
      </c>
      <c r="BG96" s="195">
        <v>0</v>
      </c>
      <c r="BH96" s="195">
        <v>0</v>
      </c>
      <c r="BI96" s="195">
        <v>0</v>
      </c>
      <c r="BJ96" s="195">
        <v>0</v>
      </c>
      <c r="BK96" s="195">
        <v>0</v>
      </c>
      <c r="BL96" s="195">
        <v>0</v>
      </c>
      <c r="BM96" s="195">
        <v>0</v>
      </c>
      <c r="BN96" s="195">
        <v>0</v>
      </c>
      <c r="BO96" s="195">
        <v>0</v>
      </c>
      <c r="BP96" s="195">
        <v>0</v>
      </c>
      <c r="BQ96" s="195">
        <v>0</v>
      </c>
      <c r="BR96" s="195">
        <v>0</v>
      </c>
      <c r="BS96" s="197">
        <v>0</v>
      </c>
      <c r="BT96" s="195">
        <v>0</v>
      </c>
      <c r="BU96" s="195">
        <v>0</v>
      </c>
      <c r="BV96" s="197">
        <v>0</v>
      </c>
      <c r="BW96" s="195">
        <v>0</v>
      </c>
      <c r="BX96" s="195">
        <v>0</v>
      </c>
      <c r="BY96" s="195">
        <v>0</v>
      </c>
      <c r="BZ96" s="195">
        <v>0</v>
      </c>
      <c r="CA96" s="195">
        <v>0</v>
      </c>
      <c r="CB96" s="195">
        <v>0</v>
      </c>
      <c r="CC96" s="197">
        <v>0</v>
      </c>
      <c r="CD96" s="195">
        <v>0</v>
      </c>
      <c r="CE96" s="195">
        <v>0</v>
      </c>
      <c r="CF96" s="195">
        <v>0</v>
      </c>
      <c r="CG96" s="195">
        <v>0</v>
      </c>
      <c r="CH96" s="195">
        <v>0</v>
      </c>
      <c r="CI96" s="195">
        <v>0</v>
      </c>
      <c r="CJ96" s="195">
        <v>0</v>
      </c>
      <c r="CK96" s="197">
        <v>1251489.49</v>
      </c>
      <c r="CL96" s="195">
        <v>0</v>
      </c>
      <c r="CM96" s="195">
        <v>0</v>
      </c>
    </row>
    <row r="97" spans="1:91" ht="24.6">
      <c r="A97" s="125">
        <v>10</v>
      </c>
      <c r="B97" s="243" t="s">
        <v>826</v>
      </c>
      <c r="C97" s="145" t="s">
        <v>438</v>
      </c>
      <c r="D97" s="195">
        <v>0</v>
      </c>
      <c r="E97" s="195">
        <v>0</v>
      </c>
      <c r="F97" s="195">
        <v>0</v>
      </c>
      <c r="G97" s="195">
        <v>5768.2</v>
      </c>
      <c r="H97" s="195">
        <v>0</v>
      </c>
      <c r="I97" s="195">
        <v>0</v>
      </c>
      <c r="J97" s="195">
        <v>0</v>
      </c>
      <c r="K97" s="195">
        <v>0</v>
      </c>
      <c r="L97" s="195">
        <v>0</v>
      </c>
      <c r="M97" s="195">
        <v>0</v>
      </c>
      <c r="N97" s="195">
        <v>0</v>
      </c>
      <c r="O97" s="195">
        <v>0</v>
      </c>
      <c r="P97" s="195">
        <v>0</v>
      </c>
      <c r="Q97" s="195">
        <v>0</v>
      </c>
      <c r="R97" s="195">
        <v>0</v>
      </c>
      <c r="S97" s="195">
        <v>5179.5600000000004</v>
      </c>
      <c r="T97" s="195">
        <v>0</v>
      </c>
      <c r="U97" s="195">
        <v>0</v>
      </c>
      <c r="V97" s="195">
        <v>0</v>
      </c>
      <c r="W97" s="195">
        <v>0</v>
      </c>
      <c r="X97" s="195">
        <v>0</v>
      </c>
      <c r="Y97" s="195">
        <v>787.03</v>
      </c>
      <c r="Z97" s="195">
        <v>0</v>
      </c>
      <c r="AA97" s="195">
        <v>3099</v>
      </c>
      <c r="AB97" s="195">
        <v>0</v>
      </c>
      <c r="AC97" s="195">
        <v>0</v>
      </c>
      <c r="AD97" s="195">
        <v>0</v>
      </c>
      <c r="AE97" s="195">
        <v>0</v>
      </c>
      <c r="AF97" s="195">
        <v>0</v>
      </c>
      <c r="AG97" s="195">
        <v>0</v>
      </c>
      <c r="AH97" s="195">
        <v>0</v>
      </c>
      <c r="AI97" s="195">
        <v>20118.16</v>
      </c>
      <c r="AJ97" s="195">
        <v>0</v>
      </c>
      <c r="AK97" s="195">
        <v>0</v>
      </c>
      <c r="AL97" s="195">
        <v>1000</v>
      </c>
      <c r="AM97" s="195">
        <v>0</v>
      </c>
      <c r="AN97" s="195">
        <v>0</v>
      </c>
      <c r="AO97" s="195">
        <v>0</v>
      </c>
      <c r="AP97" s="195">
        <v>0</v>
      </c>
      <c r="AQ97" s="195">
        <v>0</v>
      </c>
      <c r="AR97" s="195">
        <v>0</v>
      </c>
      <c r="AS97" s="195">
        <v>0</v>
      </c>
      <c r="AT97" s="195">
        <v>0</v>
      </c>
      <c r="AU97" s="195">
        <v>3956.72</v>
      </c>
      <c r="AV97" s="195">
        <v>0</v>
      </c>
      <c r="AW97" s="195">
        <v>0</v>
      </c>
      <c r="AX97" s="195">
        <v>0</v>
      </c>
      <c r="AY97" s="195">
        <v>0</v>
      </c>
      <c r="AZ97" s="195">
        <v>0</v>
      </c>
      <c r="BA97" s="195">
        <v>0</v>
      </c>
      <c r="BB97" s="195">
        <v>0</v>
      </c>
      <c r="BC97" s="195">
        <v>5583.19</v>
      </c>
      <c r="BD97" s="195">
        <v>0</v>
      </c>
      <c r="BE97" s="195">
        <v>0</v>
      </c>
      <c r="BF97" s="195">
        <v>67016.45</v>
      </c>
      <c r="BG97" s="195">
        <v>6699.4</v>
      </c>
      <c r="BH97" s="195">
        <v>0</v>
      </c>
      <c r="BI97" s="195">
        <v>0</v>
      </c>
      <c r="BJ97" s="195">
        <v>0</v>
      </c>
      <c r="BK97" s="195">
        <v>0</v>
      </c>
      <c r="BL97" s="195">
        <v>0</v>
      </c>
      <c r="BM97" s="195">
        <v>0</v>
      </c>
      <c r="BN97" s="195">
        <v>0</v>
      </c>
      <c r="BO97" s="195">
        <v>0</v>
      </c>
      <c r="BP97" s="195">
        <v>0</v>
      </c>
      <c r="BQ97" s="195">
        <v>0</v>
      </c>
      <c r="BR97" s="195">
        <v>0</v>
      </c>
      <c r="BS97" s="195">
        <v>0</v>
      </c>
      <c r="BT97" s="195">
        <v>0</v>
      </c>
      <c r="BU97" s="195">
        <v>0</v>
      </c>
      <c r="BV97" s="195">
        <v>0</v>
      </c>
      <c r="BW97" s="195">
        <v>1099.8399999999999</v>
      </c>
      <c r="BX97" s="195">
        <v>0</v>
      </c>
      <c r="BY97" s="195">
        <v>0</v>
      </c>
      <c r="BZ97" s="195">
        <v>0</v>
      </c>
      <c r="CA97" s="195">
        <v>0</v>
      </c>
      <c r="CB97" s="195">
        <v>410</v>
      </c>
      <c r="CC97" s="195">
        <v>0</v>
      </c>
      <c r="CD97" s="195">
        <v>0</v>
      </c>
      <c r="CE97" s="195">
        <v>0</v>
      </c>
      <c r="CF97" s="195">
        <v>0</v>
      </c>
      <c r="CG97" s="195">
        <v>0</v>
      </c>
      <c r="CH97" s="195">
        <v>0</v>
      </c>
      <c r="CI97" s="195">
        <v>3246</v>
      </c>
      <c r="CJ97" s="195">
        <v>0</v>
      </c>
      <c r="CK97" s="195">
        <v>0</v>
      </c>
      <c r="CL97" s="195">
        <v>0</v>
      </c>
      <c r="CM97" s="195">
        <v>0</v>
      </c>
    </row>
    <row r="98" spans="1:91" ht="24.6">
      <c r="A98" s="125">
        <v>10</v>
      </c>
      <c r="B98" s="243" t="s">
        <v>827</v>
      </c>
      <c r="C98" s="145" t="s">
        <v>439</v>
      </c>
      <c r="D98" s="195">
        <v>467925</v>
      </c>
      <c r="E98" s="195">
        <v>28312</v>
      </c>
      <c r="F98" s="195">
        <v>269438</v>
      </c>
      <c r="G98" s="195">
        <v>107565</v>
      </c>
      <c r="H98" s="195">
        <v>34805</v>
      </c>
      <c r="I98" s="195">
        <v>104045</v>
      </c>
      <c r="J98" s="195">
        <v>59895.7</v>
      </c>
      <c r="K98" s="195">
        <v>211668</v>
      </c>
      <c r="L98" s="195">
        <v>28367.85</v>
      </c>
      <c r="M98" s="195">
        <v>41763</v>
      </c>
      <c r="N98" s="195">
        <v>125161</v>
      </c>
      <c r="O98" s="195">
        <v>11765.5</v>
      </c>
      <c r="P98" s="195">
        <v>268063.12</v>
      </c>
      <c r="Q98" s="195">
        <v>82913.95</v>
      </c>
      <c r="R98" s="195">
        <v>26029.5</v>
      </c>
      <c r="S98" s="195">
        <v>64143</v>
      </c>
      <c r="T98" s="195">
        <v>38365</v>
      </c>
      <c r="U98" s="195">
        <v>66160</v>
      </c>
      <c r="V98" s="195">
        <v>21818.28</v>
      </c>
      <c r="W98" s="195">
        <v>223249.7</v>
      </c>
      <c r="X98" s="195">
        <v>394488.96</v>
      </c>
      <c r="Y98" s="195">
        <v>20217.75</v>
      </c>
      <c r="Z98" s="195">
        <v>187766</v>
      </c>
      <c r="AA98" s="195">
        <v>196521</v>
      </c>
      <c r="AB98" s="195">
        <v>6297</v>
      </c>
      <c r="AC98" s="195">
        <v>71567</v>
      </c>
      <c r="AD98" s="195">
        <v>10757</v>
      </c>
      <c r="AE98" s="195">
        <v>239003</v>
      </c>
      <c r="AF98" s="195">
        <v>14291</v>
      </c>
      <c r="AG98" s="195">
        <v>31314.87</v>
      </c>
      <c r="AH98" s="195">
        <v>37056.129999999997</v>
      </c>
      <c r="AI98" s="195">
        <v>83170</v>
      </c>
      <c r="AJ98" s="195">
        <v>46164</v>
      </c>
      <c r="AK98" s="195">
        <v>44560</v>
      </c>
      <c r="AL98" s="195">
        <v>121710.75</v>
      </c>
      <c r="AM98" s="195">
        <v>18686</v>
      </c>
      <c r="AN98" s="195">
        <v>2643</v>
      </c>
      <c r="AO98" s="195">
        <v>74877</v>
      </c>
      <c r="AP98" s="195">
        <v>36352</v>
      </c>
      <c r="AQ98" s="195">
        <v>14327</v>
      </c>
      <c r="AR98" s="195">
        <v>1220</v>
      </c>
      <c r="AS98" s="195">
        <v>124858</v>
      </c>
      <c r="AT98" s="195">
        <v>8268.75</v>
      </c>
      <c r="AU98" s="195">
        <v>63729</v>
      </c>
      <c r="AV98" s="195">
        <v>36771.300000000003</v>
      </c>
      <c r="AW98" s="195">
        <v>21332</v>
      </c>
      <c r="AX98" s="195">
        <v>2700</v>
      </c>
      <c r="AY98" s="195">
        <v>35936.5</v>
      </c>
      <c r="AZ98" s="195">
        <v>10950</v>
      </c>
      <c r="BA98" s="195">
        <v>5997</v>
      </c>
      <c r="BB98" s="195">
        <v>151730.75</v>
      </c>
      <c r="BC98" s="195">
        <v>5615</v>
      </c>
      <c r="BD98" s="195">
        <v>428645</v>
      </c>
      <c r="BE98" s="195">
        <v>274659</v>
      </c>
      <c r="BF98" s="195">
        <v>180067</v>
      </c>
      <c r="BG98" s="195">
        <v>80592</v>
      </c>
      <c r="BH98" s="195">
        <v>250589.17</v>
      </c>
      <c r="BI98" s="195">
        <v>0</v>
      </c>
      <c r="BJ98" s="195">
        <v>0</v>
      </c>
      <c r="BK98" s="195">
        <v>0</v>
      </c>
      <c r="BL98" s="195">
        <v>0</v>
      </c>
      <c r="BM98" s="195">
        <v>160602.5</v>
      </c>
      <c r="BN98" s="195">
        <v>81141.5</v>
      </c>
      <c r="BO98" s="195">
        <v>22487</v>
      </c>
      <c r="BP98" s="195">
        <v>52805.5</v>
      </c>
      <c r="BQ98" s="195">
        <v>101712.05</v>
      </c>
      <c r="BR98" s="195">
        <v>26278</v>
      </c>
      <c r="BS98" s="195">
        <v>680781.83</v>
      </c>
      <c r="BT98" s="195">
        <v>31259</v>
      </c>
      <c r="BU98" s="195">
        <v>26558</v>
      </c>
      <c r="BV98" s="195">
        <v>48724</v>
      </c>
      <c r="BW98" s="195">
        <v>100</v>
      </c>
      <c r="BX98" s="195">
        <v>6543</v>
      </c>
      <c r="BY98" s="195">
        <v>6904</v>
      </c>
      <c r="BZ98" s="195">
        <v>2339</v>
      </c>
      <c r="CA98" s="195">
        <v>14828</v>
      </c>
      <c r="CB98" s="195">
        <v>27395</v>
      </c>
      <c r="CC98" s="195">
        <v>66519</v>
      </c>
      <c r="CD98" s="195">
        <v>27800.75</v>
      </c>
      <c r="CE98" s="195">
        <v>33589</v>
      </c>
      <c r="CF98" s="195">
        <v>23854.5</v>
      </c>
      <c r="CG98" s="195">
        <v>3612</v>
      </c>
      <c r="CH98" s="195">
        <v>5287</v>
      </c>
      <c r="CI98" s="195">
        <v>15211.25</v>
      </c>
      <c r="CJ98" s="195">
        <v>1241</v>
      </c>
      <c r="CK98" s="195">
        <v>33873</v>
      </c>
      <c r="CL98" s="195">
        <v>7107</v>
      </c>
      <c r="CM98" s="195">
        <v>2329.5</v>
      </c>
    </row>
    <row r="99" spans="1:91" ht="24.6">
      <c r="A99" s="125">
        <v>10</v>
      </c>
      <c r="B99" s="243" t="s">
        <v>828</v>
      </c>
      <c r="C99" s="145" t="s">
        <v>440</v>
      </c>
      <c r="D99" s="195">
        <v>1052438.58</v>
      </c>
      <c r="E99" s="195">
        <v>15572</v>
      </c>
      <c r="F99" s="195">
        <v>131913</v>
      </c>
      <c r="G99" s="195">
        <v>48071</v>
      </c>
      <c r="H99" s="195">
        <v>0</v>
      </c>
      <c r="I99" s="195">
        <v>11358</v>
      </c>
      <c r="J99" s="195">
        <v>22531.25</v>
      </c>
      <c r="K99" s="195">
        <v>1524</v>
      </c>
      <c r="L99" s="195">
        <v>28560.63</v>
      </c>
      <c r="M99" s="195">
        <v>7346</v>
      </c>
      <c r="N99" s="195">
        <v>157627.5</v>
      </c>
      <c r="O99" s="195">
        <v>5997.75</v>
      </c>
      <c r="P99" s="195">
        <v>230911.15</v>
      </c>
      <c r="Q99" s="195">
        <v>16635.7</v>
      </c>
      <c r="R99" s="195">
        <v>18913</v>
      </c>
      <c r="S99" s="195">
        <v>45288</v>
      </c>
      <c r="T99" s="195">
        <v>32761</v>
      </c>
      <c r="U99" s="195">
        <v>16429</v>
      </c>
      <c r="V99" s="195">
        <v>0</v>
      </c>
      <c r="W99" s="195">
        <v>80821</v>
      </c>
      <c r="X99" s="195">
        <v>561064.66</v>
      </c>
      <c r="Y99" s="195">
        <v>2291.5</v>
      </c>
      <c r="Z99" s="195">
        <v>136845</v>
      </c>
      <c r="AA99" s="195">
        <v>122045</v>
      </c>
      <c r="AB99" s="195">
        <v>0</v>
      </c>
      <c r="AC99" s="195">
        <v>20749</v>
      </c>
      <c r="AD99" s="195">
        <v>5439</v>
      </c>
      <c r="AE99" s="195">
        <v>463912</v>
      </c>
      <c r="AF99" s="195">
        <v>11612</v>
      </c>
      <c r="AG99" s="195">
        <v>20085.5</v>
      </c>
      <c r="AH99" s="195">
        <v>22435.71</v>
      </c>
      <c r="AI99" s="195">
        <v>34627</v>
      </c>
      <c r="AJ99" s="195">
        <v>29229</v>
      </c>
      <c r="AK99" s="195">
        <v>32830</v>
      </c>
      <c r="AL99" s="195">
        <v>409673.43</v>
      </c>
      <c r="AM99" s="195">
        <v>0</v>
      </c>
      <c r="AN99" s="195">
        <v>0</v>
      </c>
      <c r="AO99" s="195">
        <v>8023</v>
      </c>
      <c r="AP99" s="195">
        <v>53424</v>
      </c>
      <c r="AQ99" s="195">
        <v>12971</v>
      </c>
      <c r="AR99" s="195">
        <v>0</v>
      </c>
      <c r="AS99" s="195">
        <v>74634</v>
      </c>
      <c r="AT99" s="195">
        <v>0</v>
      </c>
      <c r="AU99" s="195">
        <v>46438</v>
      </c>
      <c r="AV99" s="195">
        <v>38761.660000000003</v>
      </c>
      <c r="AW99" s="195">
        <v>0</v>
      </c>
      <c r="AX99" s="195">
        <v>2230.5</v>
      </c>
      <c r="AY99" s="195">
        <v>9232.5</v>
      </c>
      <c r="AZ99" s="195">
        <v>2082</v>
      </c>
      <c r="BA99" s="195">
        <v>0</v>
      </c>
      <c r="BB99" s="195">
        <v>200667</v>
      </c>
      <c r="BC99" s="195">
        <v>7248</v>
      </c>
      <c r="BD99" s="195">
        <v>122819.68</v>
      </c>
      <c r="BE99" s="195">
        <v>68498.2</v>
      </c>
      <c r="BF99" s="195">
        <v>169573.75</v>
      </c>
      <c r="BG99" s="195">
        <v>15830</v>
      </c>
      <c r="BH99" s="195">
        <v>209436.5</v>
      </c>
      <c r="BI99" s="195">
        <v>0</v>
      </c>
      <c r="BJ99" s="195">
        <v>0</v>
      </c>
      <c r="BK99" s="195">
        <v>0</v>
      </c>
      <c r="BL99" s="195">
        <v>0</v>
      </c>
      <c r="BM99" s="195">
        <v>103744.75</v>
      </c>
      <c r="BN99" s="195">
        <v>23474</v>
      </c>
      <c r="BO99" s="195">
        <v>4473</v>
      </c>
      <c r="BP99" s="195">
        <v>0</v>
      </c>
      <c r="BQ99" s="195">
        <v>105656</v>
      </c>
      <c r="BR99" s="195">
        <v>9968</v>
      </c>
      <c r="BS99" s="195">
        <v>798786.75</v>
      </c>
      <c r="BT99" s="195">
        <v>3112</v>
      </c>
      <c r="BU99" s="195">
        <v>12545</v>
      </c>
      <c r="BV99" s="195">
        <v>46527</v>
      </c>
      <c r="BW99" s="195">
        <v>0</v>
      </c>
      <c r="BX99" s="195">
        <v>5607</v>
      </c>
      <c r="BY99" s="195">
        <v>0</v>
      </c>
      <c r="BZ99" s="195">
        <v>5655</v>
      </c>
      <c r="CA99" s="195">
        <v>3244</v>
      </c>
      <c r="CB99" s="195">
        <v>0</v>
      </c>
      <c r="CC99" s="195">
        <v>4222</v>
      </c>
      <c r="CD99" s="195">
        <v>75886</v>
      </c>
      <c r="CE99" s="195">
        <v>2309</v>
      </c>
      <c r="CF99" s="195">
        <v>21862</v>
      </c>
      <c r="CG99" s="195">
        <v>7953</v>
      </c>
      <c r="CH99" s="195">
        <v>4128</v>
      </c>
      <c r="CI99" s="195">
        <v>6422.5</v>
      </c>
      <c r="CJ99" s="195">
        <v>0</v>
      </c>
      <c r="CK99" s="195">
        <v>0</v>
      </c>
      <c r="CL99" s="195">
        <v>0</v>
      </c>
      <c r="CM99" s="195">
        <v>0</v>
      </c>
    </row>
    <row r="100" spans="1:91" ht="24.6">
      <c r="A100" s="125">
        <v>10</v>
      </c>
      <c r="B100" s="243" t="s">
        <v>829</v>
      </c>
      <c r="C100" s="145" t="s">
        <v>441</v>
      </c>
      <c r="D100" s="195">
        <v>-467925</v>
      </c>
      <c r="E100" s="195">
        <v>-28312</v>
      </c>
      <c r="F100" s="195">
        <v>-60683.13</v>
      </c>
      <c r="G100" s="195">
        <v>-74087</v>
      </c>
      <c r="H100" s="195">
        <v>0</v>
      </c>
      <c r="I100" s="195">
        <v>-14385</v>
      </c>
      <c r="J100" s="195">
        <v>0</v>
      </c>
      <c r="K100" s="195">
        <v>-211668</v>
      </c>
      <c r="L100" s="195">
        <v>-14998.63</v>
      </c>
      <c r="M100" s="195">
        <v>-32555.41</v>
      </c>
      <c r="N100" s="195">
        <v>-108102.04</v>
      </c>
      <c r="O100" s="195">
        <v>-10195</v>
      </c>
      <c r="P100" s="195">
        <v>-176896.72</v>
      </c>
      <c r="Q100" s="195">
        <v>-67154.16</v>
      </c>
      <c r="R100" s="195">
        <v>-6056</v>
      </c>
      <c r="S100" s="195">
        <v>-907.6</v>
      </c>
      <c r="T100" s="195">
        <v>0</v>
      </c>
      <c r="U100" s="195">
        <v>-56139</v>
      </c>
      <c r="V100" s="195">
        <v>0</v>
      </c>
      <c r="W100" s="195">
        <v>-79279.42</v>
      </c>
      <c r="X100" s="195">
        <v>-193663.75</v>
      </c>
      <c r="Y100" s="195">
        <v>0</v>
      </c>
      <c r="Z100" s="195">
        <v>0</v>
      </c>
      <c r="AA100" s="195">
        <v>0</v>
      </c>
      <c r="AB100" s="195">
        <v>-4783</v>
      </c>
      <c r="AC100" s="195">
        <v>-34631.760000000002</v>
      </c>
      <c r="AD100" s="195">
        <v>0</v>
      </c>
      <c r="AE100" s="195">
        <v>-97318</v>
      </c>
      <c r="AF100" s="195">
        <v>-7870</v>
      </c>
      <c r="AG100" s="195">
        <v>-9097.8799999999992</v>
      </c>
      <c r="AH100" s="195">
        <v>-36708.6</v>
      </c>
      <c r="AI100" s="195">
        <v>0</v>
      </c>
      <c r="AJ100" s="195">
        <v>0</v>
      </c>
      <c r="AK100" s="195">
        <v>-42223.3</v>
      </c>
      <c r="AL100" s="195">
        <v>-95324.77</v>
      </c>
      <c r="AM100" s="195">
        <v>-9348</v>
      </c>
      <c r="AN100" s="195">
        <v>0</v>
      </c>
      <c r="AO100" s="195">
        <v>-14063</v>
      </c>
      <c r="AP100" s="195">
        <v>-840.47</v>
      </c>
      <c r="AQ100" s="195">
        <v>-9933</v>
      </c>
      <c r="AR100" s="195">
        <v>0</v>
      </c>
      <c r="AS100" s="195">
        <v>-87580.56</v>
      </c>
      <c r="AT100" s="195">
        <v>0</v>
      </c>
      <c r="AU100" s="195">
        <v>-62857</v>
      </c>
      <c r="AV100" s="195">
        <v>0</v>
      </c>
      <c r="AW100" s="195">
        <v>-10189.68</v>
      </c>
      <c r="AX100" s="195">
        <v>-653.5</v>
      </c>
      <c r="AY100" s="195">
        <v>-27605.5</v>
      </c>
      <c r="AZ100" s="195">
        <v>0</v>
      </c>
      <c r="BA100" s="195">
        <v>0</v>
      </c>
      <c r="BB100" s="195">
        <v>-91113.68</v>
      </c>
      <c r="BC100" s="195">
        <v>-3857</v>
      </c>
      <c r="BD100" s="195">
        <v>-380190.25</v>
      </c>
      <c r="BE100" s="195">
        <v>-238029.11</v>
      </c>
      <c r="BF100" s="195">
        <v>-140471.73000000001</v>
      </c>
      <c r="BG100" s="195">
        <v>-32831.339999999997</v>
      </c>
      <c r="BH100" s="195">
        <v>-205949.91</v>
      </c>
      <c r="BI100" s="195">
        <v>0</v>
      </c>
      <c r="BJ100" s="195">
        <v>0</v>
      </c>
      <c r="BK100" s="195">
        <v>0</v>
      </c>
      <c r="BL100" s="195">
        <v>0</v>
      </c>
      <c r="BM100" s="195">
        <v>-127259.78</v>
      </c>
      <c r="BN100" s="195">
        <v>-18187.88</v>
      </c>
      <c r="BO100" s="195">
        <v>-14806</v>
      </c>
      <c r="BP100" s="195">
        <v>-47778.5</v>
      </c>
      <c r="BQ100" s="195">
        <v>-76005.05</v>
      </c>
      <c r="BR100" s="195">
        <v>0</v>
      </c>
      <c r="BS100" s="195">
        <v>-513441.78</v>
      </c>
      <c r="BT100" s="195">
        <v>-10178</v>
      </c>
      <c r="BU100" s="195">
        <v>-26558</v>
      </c>
      <c r="BV100" s="195">
        <v>0</v>
      </c>
      <c r="BW100" s="195">
        <v>0</v>
      </c>
      <c r="BX100" s="195">
        <v>-6543</v>
      </c>
      <c r="BY100" s="195">
        <v>0</v>
      </c>
      <c r="BZ100" s="195">
        <v>-5001</v>
      </c>
      <c r="CA100" s="197">
        <v>-11172</v>
      </c>
      <c r="CB100" s="195">
        <v>-17710</v>
      </c>
      <c r="CC100" s="195">
        <v>-66519</v>
      </c>
      <c r="CD100" s="195">
        <v>0</v>
      </c>
      <c r="CE100" s="195">
        <v>-22621</v>
      </c>
      <c r="CF100" s="195">
        <v>-4208.8100000000004</v>
      </c>
      <c r="CG100" s="195">
        <v>-3612</v>
      </c>
      <c r="CH100" s="195">
        <v>0</v>
      </c>
      <c r="CI100" s="195">
        <v>-2929.29</v>
      </c>
      <c r="CJ100" s="195">
        <v>0</v>
      </c>
      <c r="CK100" s="195">
        <v>-22455.439999999999</v>
      </c>
      <c r="CL100" s="195">
        <v>-7107</v>
      </c>
      <c r="CM100" s="195">
        <v>0</v>
      </c>
    </row>
    <row r="101" spans="1:91" ht="24.6">
      <c r="A101" s="125">
        <v>10</v>
      </c>
      <c r="B101" s="243" t="s">
        <v>830</v>
      </c>
      <c r="C101" s="145" t="s">
        <v>442</v>
      </c>
      <c r="D101" s="195">
        <v>-1052438.58</v>
      </c>
      <c r="E101" s="195">
        <v>-15572</v>
      </c>
      <c r="F101" s="195">
        <v>-61493.87</v>
      </c>
      <c r="G101" s="195">
        <v>-48064</v>
      </c>
      <c r="H101" s="195">
        <v>0</v>
      </c>
      <c r="I101" s="195">
        <v>-1402.5</v>
      </c>
      <c r="J101" s="195">
        <v>-22531.25</v>
      </c>
      <c r="K101" s="195">
        <v>-17314</v>
      </c>
      <c r="L101" s="195">
        <v>-20960.759999999998</v>
      </c>
      <c r="M101" s="195">
        <v>-5181.59</v>
      </c>
      <c r="N101" s="195">
        <v>-126687.02</v>
      </c>
      <c r="O101" s="195">
        <v>0</v>
      </c>
      <c r="P101" s="195">
        <v>-222641.05</v>
      </c>
      <c r="Q101" s="195">
        <v>0</v>
      </c>
      <c r="R101" s="195">
        <v>-13751.5</v>
      </c>
      <c r="S101" s="195">
        <v>0</v>
      </c>
      <c r="T101" s="195">
        <v>0</v>
      </c>
      <c r="U101" s="195">
        <v>-16429</v>
      </c>
      <c r="V101" s="195">
        <v>0</v>
      </c>
      <c r="W101" s="195">
        <v>-77967.69</v>
      </c>
      <c r="X101" s="195">
        <v>-461792.54</v>
      </c>
      <c r="Y101" s="195">
        <v>0</v>
      </c>
      <c r="Z101" s="195">
        <v>0</v>
      </c>
      <c r="AA101" s="195">
        <v>0</v>
      </c>
      <c r="AB101" s="195">
        <v>0</v>
      </c>
      <c r="AC101" s="195">
        <v>-2090</v>
      </c>
      <c r="AD101" s="195">
        <v>0</v>
      </c>
      <c r="AE101" s="195">
        <v>-373214.54</v>
      </c>
      <c r="AF101" s="195">
        <v>0</v>
      </c>
      <c r="AG101" s="195">
        <v>-16449.5</v>
      </c>
      <c r="AH101" s="195">
        <v>0</v>
      </c>
      <c r="AI101" s="195">
        <v>0</v>
      </c>
      <c r="AJ101" s="195">
        <v>0</v>
      </c>
      <c r="AK101" s="195">
        <v>-21827.7</v>
      </c>
      <c r="AL101" s="195">
        <v>-303892.26</v>
      </c>
      <c r="AM101" s="195">
        <v>0</v>
      </c>
      <c r="AN101" s="195">
        <v>0</v>
      </c>
      <c r="AO101" s="195">
        <v>0</v>
      </c>
      <c r="AP101" s="195">
        <v>0</v>
      </c>
      <c r="AQ101" s="195">
        <v>-12971</v>
      </c>
      <c r="AR101" s="195">
        <v>0</v>
      </c>
      <c r="AS101" s="195">
        <v>-63837.95</v>
      </c>
      <c r="AT101" s="195">
        <v>0</v>
      </c>
      <c r="AU101" s="195">
        <v>-24538</v>
      </c>
      <c r="AV101" s="195">
        <v>0</v>
      </c>
      <c r="AW101" s="195">
        <v>0</v>
      </c>
      <c r="AX101" s="195">
        <v>0</v>
      </c>
      <c r="AY101" s="195">
        <v>-8479.5</v>
      </c>
      <c r="AZ101" s="195">
        <v>0</v>
      </c>
      <c r="BA101" s="195">
        <v>0</v>
      </c>
      <c r="BB101" s="195">
        <v>-141798.75</v>
      </c>
      <c r="BC101" s="195">
        <v>-3300</v>
      </c>
      <c r="BD101" s="195">
        <v>-56843.94</v>
      </c>
      <c r="BE101" s="195">
        <v>-51911.8</v>
      </c>
      <c r="BF101" s="195">
        <v>-126332.02</v>
      </c>
      <c r="BG101" s="195">
        <v>-1826.35</v>
      </c>
      <c r="BH101" s="195">
        <v>-185815.5</v>
      </c>
      <c r="BI101" s="195">
        <v>0</v>
      </c>
      <c r="BJ101" s="195">
        <v>0</v>
      </c>
      <c r="BK101" s="195">
        <v>0</v>
      </c>
      <c r="BL101" s="195">
        <v>0</v>
      </c>
      <c r="BM101" s="195">
        <v>-70109.850000000006</v>
      </c>
      <c r="BN101" s="195">
        <v>0</v>
      </c>
      <c r="BO101" s="195">
        <v>-4473</v>
      </c>
      <c r="BP101" s="195">
        <v>0</v>
      </c>
      <c r="BQ101" s="195">
        <v>-105140</v>
      </c>
      <c r="BR101" s="195">
        <v>0</v>
      </c>
      <c r="BS101" s="197">
        <v>-656543.80000000005</v>
      </c>
      <c r="BT101" s="197">
        <v>0</v>
      </c>
      <c r="BU101" s="195">
        <v>0</v>
      </c>
      <c r="BV101" s="197">
        <v>0</v>
      </c>
      <c r="BW101" s="195">
        <v>0</v>
      </c>
      <c r="BX101" s="195">
        <v>-6585</v>
      </c>
      <c r="BY101" s="195">
        <v>0</v>
      </c>
      <c r="BZ101" s="195">
        <v>0</v>
      </c>
      <c r="CA101" s="195">
        <v>-3244</v>
      </c>
      <c r="CB101" s="195">
        <v>0</v>
      </c>
      <c r="CC101" s="195">
        <v>-4222</v>
      </c>
      <c r="CD101" s="195">
        <v>0</v>
      </c>
      <c r="CE101" s="195">
        <v>-2309</v>
      </c>
      <c r="CF101" s="195">
        <v>0</v>
      </c>
      <c r="CG101" s="195">
        <v>-7953</v>
      </c>
      <c r="CH101" s="195">
        <v>0</v>
      </c>
      <c r="CI101" s="195">
        <v>-5437.5</v>
      </c>
      <c r="CJ101" s="195">
        <v>0</v>
      </c>
      <c r="CK101" s="197">
        <v>0</v>
      </c>
      <c r="CL101" s="195">
        <v>0</v>
      </c>
      <c r="CM101" s="195">
        <v>0</v>
      </c>
    </row>
    <row r="102" spans="1:91" ht="24.6">
      <c r="A102" s="125">
        <v>10</v>
      </c>
      <c r="B102" s="243" t="s">
        <v>831</v>
      </c>
      <c r="C102" s="145" t="s">
        <v>443</v>
      </c>
      <c r="D102" s="195">
        <v>0</v>
      </c>
      <c r="E102" s="195">
        <v>0</v>
      </c>
      <c r="F102" s="195">
        <v>0</v>
      </c>
      <c r="G102" s="195">
        <v>0</v>
      </c>
      <c r="H102" s="195">
        <v>0</v>
      </c>
      <c r="I102" s="195">
        <v>0</v>
      </c>
      <c r="J102" s="195">
        <v>0</v>
      </c>
      <c r="K102" s="195">
        <v>0</v>
      </c>
      <c r="L102" s="195">
        <v>0</v>
      </c>
      <c r="M102" s="195">
        <v>0</v>
      </c>
      <c r="N102" s="195">
        <v>0</v>
      </c>
      <c r="O102" s="195">
        <v>0</v>
      </c>
      <c r="P102" s="195">
        <v>0</v>
      </c>
      <c r="Q102" s="195">
        <v>0</v>
      </c>
      <c r="R102" s="195">
        <v>0</v>
      </c>
      <c r="S102" s="195">
        <v>0</v>
      </c>
      <c r="T102" s="195">
        <v>0</v>
      </c>
      <c r="U102" s="195">
        <v>0</v>
      </c>
      <c r="V102" s="195">
        <v>0</v>
      </c>
      <c r="W102" s="195">
        <v>0</v>
      </c>
      <c r="X102" s="195">
        <v>0</v>
      </c>
      <c r="Y102" s="195">
        <v>0</v>
      </c>
      <c r="Z102" s="195">
        <v>0</v>
      </c>
      <c r="AA102" s="195">
        <v>0</v>
      </c>
      <c r="AB102" s="195">
        <v>0</v>
      </c>
      <c r="AC102" s="195">
        <v>0</v>
      </c>
      <c r="AD102" s="195">
        <v>0</v>
      </c>
      <c r="AE102" s="195">
        <v>0</v>
      </c>
      <c r="AF102" s="195">
        <v>0</v>
      </c>
      <c r="AG102" s="195">
        <v>0</v>
      </c>
      <c r="AH102" s="195">
        <v>0</v>
      </c>
      <c r="AI102" s="195">
        <v>0</v>
      </c>
      <c r="AJ102" s="195">
        <v>0</v>
      </c>
      <c r="AK102" s="195">
        <v>0</v>
      </c>
      <c r="AL102" s="195">
        <v>15928.5</v>
      </c>
      <c r="AM102" s="195">
        <v>0</v>
      </c>
      <c r="AN102" s="195">
        <v>0</v>
      </c>
      <c r="AO102" s="195">
        <v>0</v>
      </c>
      <c r="AP102" s="195">
        <v>14809</v>
      </c>
      <c r="AQ102" s="195">
        <v>0</v>
      </c>
      <c r="AR102" s="195">
        <v>0</v>
      </c>
      <c r="AS102" s="195">
        <v>4106.6000000000004</v>
      </c>
      <c r="AT102" s="195">
        <v>0</v>
      </c>
      <c r="AU102" s="195">
        <v>0</v>
      </c>
      <c r="AV102" s="195">
        <v>0</v>
      </c>
      <c r="AW102" s="195">
        <v>0</v>
      </c>
      <c r="AX102" s="195">
        <v>0</v>
      </c>
      <c r="AY102" s="195">
        <v>0</v>
      </c>
      <c r="AZ102" s="195">
        <v>0</v>
      </c>
      <c r="BA102" s="195">
        <v>0</v>
      </c>
      <c r="BB102" s="195">
        <v>0</v>
      </c>
      <c r="BC102" s="195">
        <v>0</v>
      </c>
      <c r="BD102" s="195">
        <v>0</v>
      </c>
      <c r="BE102" s="195">
        <v>0</v>
      </c>
      <c r="BF102" s="195">
        <v>0</v>
      </c>
      <c r="BG102" s="195">
        <v>0</v>
      </c>
      <c r="BH102" s="195">
        <v>49670.78</v>
      </c>
      <c r="BI102" s="195">
        <v>0</v>
      </c>
      <c r="BJ102" s="195">
        <v>0</v>
      </c>
      <c r="BK102" s="195">
        <v>0</v>
      </c>
      <c r="BL102" s="195">
        <v>0</v>
      </c>
      <c r="BM102" s="195">
        <v>0</v>
      </c>
      <c r="BN102" s="195">
        <v>0</v>
      </c>
      <c r="BO102" s="195">
        <v>0</v>
      </c>
      <c r="BP102" s="195">
        <v>0</v>
      </c>
      <c r="BQ102" s="195">
        <v>0</v>
      </c>
      <c r="BR102" s="195">
        <v>3468</v>
      </c>
      <c r="BS102" s="195">
        <v>0</v>
      </c>
      <c r="BT102" s="195">
        <v>2463.15</v>
      </c>
      <c r="BU102" s="195">
        <v>0</v>
      </c>
      <c r="BV102" s="195">
        <v>0</v>
      </c>
      <c r="BW102" s="195">
        <v>0</v>
      </c>
      <c r="BX102" s="195">
        <v>0</v>
      </c>
      <c r="BY102" s="195">
        <v>0</v>
      </c>
      <c r="BZ102" s="195">
        <v>0</v>
      </c>
      <c r="CA102" s="195">
        <v>0</v>
      </c>
      <c r="CB102" s="195">
        <v>0</v>
      </c>
      <c r="CC102" s="195">
        <v>0</v>
      </c>
      <c r="CD102" s="195">
        <v>0</v>
      </c>
      <c r="CE102" s="195">
        <v>0</v>
      </c>
      <c r="CF102" s="195">
        <v>0</v>
      </c>
      <c r="CG102" s="195">
        <v>0</v>
      </c>
      <c r="CH102" s="195">
        <v>0</v>
      </c>
      <c r="CI102" s="195">
        <v>0</v>
      </c>
      <c r="CJ102" s="195">
        <v>0</v>
      </c>
      <c r="CK102" s="195">
        <v>0</v>
      </c>
      <c r="CL102" s="195">
        <v>0</v>
      </c>
      <c r="CM102" s="195">
        <v>0</v>
      </c>
    </row>
    <row r="103" spans="1:91" ht="24.6">
      <c r="A103" s="125">
        <v>10</v>
      </c>
      <c r="B103" s="243" t="s">
        <v>832</v>
      </c>
      <c r="C103" s="145" t="s">
        <v>1240</v>
      </c>
      <c r="D103" s="195">
        <v>0</v>
      </c>
      <c r="E103" s="195">
        <v>0</v>
      </c>
      <c r="F103" s="195">
        <v>0</v>
      </c>
      <c r="G103" s="195">
        <v>0</v>
      </c>
      <c r="H103" s="195">
        <v>0</v>
      </c>
      <c r="I103" s="195">
        <v>0</v>
      </c>
      <c r="J103" s="195">
        <v>0</v>
      </c>
      <c r="K103" s="195">
        <v>0</v>
      </c>
      <c r="L103" s="195">
        <v>0</v>
      </c>
      <c r="M103" s="195">
        <v>0</v>
      </c>
      <c r="N103" s="195">
        <v>0</v>
      </c>
      <c r="O103" s="195">
        <v>0</v>
      </c>
      <c r="P103" s="195">
        <v>-67646.28</v>
      </c>
      <c r="Q103" s="195">
        <v>0</v>
      </c>
      <c r="R103" s="195">
        <v>0</v>
      </c>
      <c r="S103" s="195">
        <v>0</v>
      </c>
      <c r="T103" s="195">
        <v>0</v>
      </c>
      <c r="U103" s="195">
        <v>0</v>
      </c>
      <c r="V103" s="195">
        <v>0</v>
      </c>
      <c r="W103" s="195">
        <v>0</v>
      </c>
      <c r="X103" s="195">
        <v>-32220.35</v>
      </c>
      <c r="Y103" s="195">
        <v>-1398.82</v>
      </c>
      <c r="Z103" s="195">
        <v>-208929</v>
      </c>
      <c r="AA103" s="195">
        <v>0</v>
      </c>
      <c r="AB103" s="195">
        <v>0</v>
      </c>
      <c r="AC103" s="195">
        <v>0</v>
      </c>
      <c r="AD103" s="195">
        <v>0</v>
      </c>
      <c r="AE103" s="195">
        <v>0</v>
      </c>
      <c r="AF103" s="195">
        <v>0</v>
      </c>
      <c r="AG103" s="195">
        <v>0</v>
      </c>
      <c r="AH103" s="195">
        <v>0</v>
      </c>
      <c r="AI103" s="195">
        <v>0</v>
      </c>
      <c r="AJ103" s="195">
        <v>0</v>
      </c>
      <c r="AK103" s="195">
        <v>0</v>
      </c>
      <c r="AL103" s="195">
        <v>0</v>
      </c>
      <c r="AM103" s="195">
        <v>0</v>
      </c>
      <c r="AN103" s="195">
        <v>0</v>
      </c>
      <c r="AO103" s="195">
        <v>0</v>
      </c>
      <c r="AP103" s="195">
        <v>-81774.41</v>
      </c>
      <c r="AQ103" s="195">
        <v>0</v>
      </c>
      <c r="AR103" s="195">
        <v>0</v>
      </c>
      <c r="AS103" s="195">
        <v>-1546</v>
      </c>
      <c r="AT103" s="195">
        <v>0</v>
      </c>
      <c r="AU103" s="195">
        <v>0</v>
      </c>
      <c r="AV103" s="195">
        <v>0</v>
      </c>
      <c r="AW103" s="195">
        <v>0</v>
      </c>
      <c r="AX103" s="195">
        <v>0</v>
      </c>
      <c r="AY103" s="195">
        <v>0</v>
      </c>
      <c r="AZ103" s="195">
        <v>0</v>
      </c>
      <c r="BA103" s="195">
        <v>0</v>
      </c>
      <c r="BB103" s="195">
        <v>0</v>
      </c>
      <c r="BC103" s="195">
        <v>0</v>
      </c>
      <c r="BD103" s="195">
        <v>-14159.44</v>
      </c>
      <c r="BE103" s="195">
        <v>0</v>
      </c>
      <c r="BF103" s="195">
        <v>0</v>
      </c>
      <c r="BG103" s="195">
        <v>0</v>
      </c>
      <c r="BH103" s="195">
        <v>-50422.3</v>
      </c>
      <c r="BI103" s="195">
        <v>0</v>
      </c>
      <c r="BJ103" s="195">
        <v>0</v>
      </c>
      <c r="BK103" s="195">
        <v>0</v>
      </c>
      <c r="BL103" s="195">
        <v>0</v>
      </c>
      <c r="BM103" s="195">
        <v>0</v>
      </c>
      <c r="BN103" s="195">
        <v>0</v>
      </c>
      <c r="BO103" s="195">
        <v>0</v>
      </c>
      <c r="BP103" s="195">
        <v>0</v>
      </c>
      <c r="BQ103" s="195">
        <v>0</v>
      </c>
      <c r="BR103" s="195">
        <v>0</v>
      </c>
      <c r="BS103" s="195">
        <v>-328178.68</v>
      </c>
      <c r="BT103" s="195">
        <v>0</v>
      </c>
      <c r="BU103" s="195">
        <v>-12545</v>
      </c>
      <c r="BV103" s="195">
        <v>0</v>
      </c>
      <c r="BW103" s="195">
        <v>0</v>
      </c>
      <c r="BX103" s="195">
        <v>0</v>
      </c>
      <c r="BY103" s="195">
        <v>0</v>
      </c>
      <c r="BZ103" s="195">
        <v>0</v>
      </c>
      <c r="CA103" s="195">
        <v>0</v>
      </c>
      <c r="CB103" s="195">
        <v>0</v>
      </c>
      <c r="CC103" s="195">
        <v>0</v>
      </c>
      <c r="CD103" s="195">
        <v>0</v>
      </c>
      <c r="CE103" s="195">
        <v>0</v>
      </c>
      <c r="CF103" s="195">
        <v>0</v>
      </c>
      <c r="CG103" s="195">
        <v>0</v>
      </c>
      <c r="CH103" s="195">
        <v>0</v>
      </c>
      <c r="CI103" s="195">
        <v>0</v>
      </c>
      <c r="CJ103" s="195">
        <v>0</v>
      </c>
      <c r="CK103" s="195">
        <v>0</v>
      </c>
      <c r="CL103" s="195">
        <v>0</v>
      </c>
      <c r="CM103" s="195">
        <v>0</v>
      </c>
    </row>
    <row r="104" spans="1:91" ht="24.6">
      <c r="A104" s="125">
        <v>10</v>
      </c>
      <c r="B104" s="243" t="s">
        <v>833</v>
      </c>
      <c r="C104" s="145" t="s">
        <v>444</v>
      </c>
      <c r="D104" s="195">
        <v>880475.01</v>
      </c>
      <c r="E104" s="195">
        <v>0</v>
      </c>
      <c r="F104" s="195">
        <v>0</v>
      </c>
      <c r="G104" s="195">
        <v>0</v>
      </c>
      <c r="H104" s="195">
        <v>0</v>
      </c>
      <c r="I104" s="195">
        <v>0</v>
      </c>
      <c r="J104" s="195">
        <v>0</v>
      </c>
      <c r="K104" s="195">
        <v>0</v>
      </c>
      <c r="L104" s="195">
        <v>0</v>
      </c>
      <c r="M104" s="195">
        <v>0</v>
      </c>
      <c r="N104" s="195">
        <v>0</v>
      </c>
      <c r="O104" s="195">
        <v>0</v>
      </c>
      <c r="P104" s="195">
        <v>73941.31</v>
      </c>
      <c r="Q104" s="195">
        <v>0</v>
      </c>
      <c r="R104" s="195">
        <v>0</v>
      </c>
      <c r="S104" s="195">
        <v>0</v>
      </c>
      <c r="T104" s="195">
        <v>0</v>
      </c>
      <c r="U104" s="195">
        <v>0</v>
      </c>
      <c r="V104" s="195">
        <v>0</v>
      </c>
      <c r="W104" s="195">
        <v>0</v>
      </c>
      <c r="X104" s="195">
        <v>116326.13</v>
      </c>
      <c r="Y104" s="195">
        <v>0</v>
      </c>
      <c r="Z104" s="195">
        <v>0</v>
      </c>
      <c r="AA104" s="195">
        <v>0</v>
      </c>
      <c r="AB104" s="195">
        <v>0</v>
      </c>
      <c r="AC104" s="195">
        <v>0</v>
      </c>
      <c r="AD104" s="195">
        <v>0</v>
      </c>
      <c r="AE104" s="195">
        <v>0</v>
      </c>
      <c r="AF104" s="195">
        <v>0</v>
      </c>
      <c r="AG104" s="195">
        <v>0</v>
      </c>
      <c r="AH104" s="195">
        <v>0</v>
      </c>
      <c r="AI104" s="195">
        <v>0</v>
      </c>
      <c r="AJ104" s="195">
        <v>0</v>
      </c>
      <c r="AK104" s="195">
        <v>0</v>
      </c>
      <c r="AL104" s="195">
        <v>0</v>
      </c>
      <c r="AM104" s="195">
        <v>0</v>
      </c>
      <c r="AN104" s="195">
        <v>0</v>
      </c>
      <c r="AO104" s="195">
        <v>0</v>
      </c>
      <c r="AP104" s="195">
        <v>1127.9100000000001</v>
      </c>
      <c r="AQ104" s="195">
        <v>0</v>
      </c>
      <c r="AR104" s="195">
        <v>0</v>
      </c>
      <c r="AS104" s="195">
        <v>454.6</v>
      </c>
      <c r="AT104" s="195">
        <v>0</v>
      </c>
      <c r="AU104" s="195">
        <v>0</v>
      </c>
      <c r="AV104" s="195">
        <v>0</v>
      </c>
      <c r="AW104" s="195">
        <v>0</v>
      </c>
      <c r="AX104" s="195">
        <v>0</v>
      </c>
      <c r="AY104" s="195">
        <v>0</v>
      </c>
      <c r="AZ104" s="195">
        <v>0</v>
      </c>
      <c r="BA104" s="195">
        <v>0</v>
      </c>
      <c r="BB104" s="195">
        <v>0</v>
      </c>
      <c r="BC104" s="195">
        <v>0</v>
      </c>
      <c r="BD104" s="195">
        <v>70408.36</v>
      </c>
      <c r="BE104" s="195">
        <v>0</v>
      </c>
      <c r="BF104" s="195">
        <v>0</v>
      </c>
      <c r="BG104" s="195">
        <v>0</v>
      </c>
      <c r="BH104" s="195">
        <v>781.72</v>
      </c>
      <c r="BI104" s="195">
        <v>0</v>
      </c>
      <c r="BJ104" s="195">
        <v>0</v>
      </c>
      <c r="BK104" s="195">
        <v>0</v>
      </c>
      <c r="BL104" s="195">
        <v>0</v>
      </c>
      <c r="BM104" s="195">
        <v>0</v>
      </c>
      <c r="BN104" s="195">
        <v>0</v>
      </c>
      <c r="BO104" s="195">
        <v>0</v>
      </c>
      <c r="BP104" s="195">
        <v>0</v>
      </c>
      <c r="BQ104" s="195">
        <v>0</v>
      </c>
      <c r="BR104" s="195">
        <v>0</v>
      </c>
      <c r="BS104" s="195">
        <v>17648.240000000002</v>
      </c>
      <c r="BT104" s="195">
        <v>0</v>
      </c>
      <c r="BU104" s="195">
        <v>0</v>
      </c>
      <c r="BV104" s="195">
        <v>0</v>
      </c>
      <c r="BW104" s="195">
        <v>0</v>
      </c>
      <c r="BX104" s="195">
        <v>0</v>
      </c>
      <c r="BY104" s="195">
        <v>0</v>
      </c>
      <c r="BZ104" s="195">
        <v>0</v>
      </c>
      <c r="CA104" s="195">
        <v>0</v>
      </c>
      <c r="CB104" s="195">
        <v>0</v>
      </c>
      <c r="CC104" s="195">
        <v>0</v>
      </c>
      <c r="CD104" s="195">
        <v>0</v>
      </c>
      <c r="CE104" s="195">
        <v>0</v>
      </c>
      <c r="CF104" s="195">
        <v>0</v>
      </c>
      <c r="CG104" s="195">
        <v>0</v>
      </c>
      <c r="CH104" s="195">
        <v>0</v>
      </c>
      <c r="CI104" s="195">
        <v>2634</v>
      </c>
      <c r="CJ104" s="195">
        <v>0</v>
      </c>
      <c r="CK104" s="195">
        <v>0</v>
      </c>
      <c r="CL104" s="195">
        <v>0</v>
      </c>
      <c r="CM104" s="195">
        <v>0</v>
      </c>
    </row>
    <row r="105" spans="1:91" ht="24.6">
      <c r="A105" s="125">
        <v>10</v>
      </c>
      <c r="B105" s="243" t="s">
        <v>834</v>
      </c>
      <c r="C105" s="145" t="s">
        <v>445</v>
      </c>
      <c r="D105" s="195">
        <v>86197</v>
      </c>
      <c r="E105" s="195">
        <v>0</v>
      </c>
      <c r="F105" s="195">
        <v>0</v>
      </c>
      <c r="G105" s="195">
        <v>0</v>
      </c>
      <c r="H105" s="195">
        <v>0</v>
      </c>
      <c r="I105" s="195">
        <v>0</v>
      </c>
      <c r="J105" s="195">
        <v>0</v>
      </c>
      <c r="K105" s="195">
        <v>0</v>
      </c>
      <c r="L105" s="195">
        <v>0</v>
      </c>
      <c r="M105" s="195">
        <v>0</v>
      </c>
      <c r="N105" s="195">
        <v>945</v>
      </c>
      <c r="O105" s="195">
        <v>0</v>
      </c>
      <c r="P105" s="195">
        <v>97253.99</v>
      </c>
      <c r="Q105" s="195">
        <v>0</v>
      </c>
      <c r="R105" s="195">
        <v>0</v>
      </c>
      <c r="S105" s="195">
        <v>0</v>
      </c>
      <c r="T105" s="195">
        <v>0</v>
      </c>
      <c r="U105" s="195">
        <v>0</v>
      </c>
      <c r="V105" s="195">
        <v>0</v>
      </c>
      <c r="W105" s="195">
        <v>0</v>
      </c>
      <c r="X105" s="195">
        <v>290594.96000000002</v>
      </c>
      <c r="Y105" s="195">
        <v>0</v>
      </c>
      <c r="Z105" s="195">
        <v>0</v>
      </c>
      <c r="AA105" s="195">
        <v>0</v>
      </c>
      <c r="AB105" s="195">
        <v>0</v>
      </c>
      <c r="AC105" s="195">
        <v>4251</v>
      </c>
      <c r="AD105" s="195">
        <v>0</v>
      </c>
      <c r="AE105" s="195">
        <v>0</v>
      </c>
      <c r="AF105" s="195">
        <v>0</v>
      </c>
      <c r="AG105" s="195">
        <v>0</v>
      </c>
      <c r="AH105" s="195">
        <v>259.89999999999998</v>
      </c>
      <c r="AI105" s="195">
        <v>12192</v>
      </c>
      <c r="AJ105" s="195">
        <v>6293</v>
      </c>
      <c r="AK105" s="195">
        <v>1806</v>
      </c>
      <c r="AL105" s="195">
        <v>111900.75</v>
      </c>
      <c r="AM105" s="195">
        <v>0</v>
      </c>
      <c r="AN105" s="195">
        <v>0</v>
      </c>
      <c r="AO105" s="195">
        <v>0</v>
      </c>
      <c r="AP105" s="195">
        <v>0</v>
      </c>
      <c r="AQ105" s="195">
        <v>0</v>
      </c>
      <c r="AR105" s="195">
        <v>0</v>
      </c>
      <c r="AS105" s="195">
        <v>100</v>
      </c>
      <c r="AT105" s="195">
        <v>0</v>
      </c>
      <c r="AU105" s="195">
        <v>0</v>
      </c>
      <c r="AV105" s="195">
        <v>0</v>
      </c>
      <c r="AW105" s="195">
        <v>0</v>
      </c>
      <c r="AX105" s="195">
        <v>0</v>
      </c>
      <c r="AY105" s="195">
        <v>0</v>
      </c>
      <c r="AZ105" s="195">
        <v>0</v>
      </c>
      <c r="BA105" s="195">
        <v>0</v>
      </c>
      <c r="BB105" s="195">
        <v>10595</v>
      </c>
      <c r="BC105" s="195">
        <v>510</v>
      </c>
      <c r="BD105" s="195">
        <v>49524</v>
      </c>
      <c r="BE105" s="195">
        <v>0</v>
      </c>
      <c r="BF105" s="195">
        <v>0</v>
      </c>
      <c r="BG105" s="195">
        <v>0</v>
      </c>
      <c r="BH105" s="195">
        <v>31964</v>
      </c>
      <c r="BI105" s="195">
        <v>0</v>
      </c>
      <c r="BJ105" s="195">
        <v>1762</v>
      </c>
      <c r="BK105" s="195">
        <v>0</v>
      </c>
      <c r="BL105" s="195">
        <v>47092.5</v>
      </c>
      <c r="BM105" s="195">
        <v>25753</v>
      </c>
      <c r="BN105" s="195">
        <v>0</v>
      </c>
      <c r="BO105" s="195">
        <v>0</v>
      </c>
      <c r="BP105" s="195">
        <v>0</v>
      </c>
      <c r="BQ105" s="195">
        <v>0</v>
      </c>
      <c r="BR105" s="195">
        <v>0</v>
      </c>
      <c r="BS105" s="197">
        <v>145934.72</v>
      </c>
      <c r="BT105" s="195">
        <v>0</v>
      </c>
      <c r="BU105" s="195">
        <v>0</v>
      </c>
      <c r="BV105" s="197">
        <v>5680</v>
      </c>
      <c r="BW105" s="197">
        <v>0</v>
      </c>
      <c r="BX105" s="195">
        <v>0</v>
      </c>
      <c r="BY105" s="197">
        <v>0</v>
      </c>
      <c r="BZ105" s="195">
        <v>0</v>
      </c>
      <c r="CA105" s="197">
        <v>0</v>
      </c>
      <c r="CB105" s="197">
        <v>0</v>
      </c>
      <c r="CC105" s="197">
        <v>0</v>
      </c>
      <c r="CD105" s="195">
        <v>0</v>
      </c>
      <c r="CE105" s="197">
        <v>0</v>
      </c>
      <c r="CF105" s="197">
        <v>0</v>
      </c>
      <c r="CG105" s="195">
        <v>0</v>
      </c>
      <c r="CH105" s="195">
        <v>0</v>
      </c>
      <c r="CI105" s="197">
        <v>0</v>
      </c>
      <c r="CJ105" s="197">
        <v>0</v>
      </c>
      <c r="CK105" s="197">
        <v>0</v>
      </c>
      <c r="CL105" s="197">
        <v>0</v>
      </c>
      <c r="CM105" s="195">
        <v>0</v>
      </c>
    </row>
    <row r="106" spans="1:91" ht="24.6">
      <c r="A106" s="125">
        <v>10</v>
      </c>
      <c r="B106" s="243" t="s">
        <v>835</v>
      </c>
      <c r="C106" s="145" t="s">
        <v>446</v>
      </c>
      <c r="D106" s="195">
        <v>206312.42</v>
      </c>
      <c r="E106" s="195">
        <v>0</v>
      </c>
      <c r="F106" s="195">
        <v>0</v>
      </c>
      <c r="G106" s="195">
        <v>0</v>
      </c>
      <c r="H106" s="195">
        <v>0</v>
      </c>
      <c r="I106" s="195">
        <v>0</v>
      </c>
      <c r="J106" s="195">
        <v>0</v>
      </c>
      <c r="K106" s="195">
        <v>15790</v>
      </c>
      <c r="L106" s="195">
        <v>0</v>
      </c>
      <c r="M106" s="195">
        <v>0</v>
      </c>
      <c r="N106" s="195">
        <v>0</v>
      </c>
      <c r="O106" s="195">
        <v>0</v>
      </c>
      <c r="P106" s="195">
        <v>269754.08</v>
      </c>
      <c r="Q106" s="195">
        <v>0</v>
      </c>
      <c r="R106" s="195">
        <v>0</v>
      </c>
      <c r="S106" s="195">
        <v>13950</v>
      </c>
      <c r="T106" s="195">
        <v>0</v>
      </c>
      <c r="U106" s="195">
        <v>0</v>
      </c>
      <c r="V106" s="195">
        <v>0</v>
      </c>
      <c r="W106" s="195">
        <v>0</v>
      </c>
      <c r="X106" s="195">
        <v>1061353.2</v>
      </c>
      <c r="Y106" s="195">
        <v>0</v>
      </c>
      <c r="Z106" s="195">
        <v>0</v>
      </c>
      <c r="AA106" s="195">
        <v>0</v>
      </c>
      <c r="AB106" s="195">
        <v>0</v>
      </c>
      <c r="AC106" s="195">
        <v>0</v>
      </c>
      <c r="AD106" s="195">
        <v>2513</v>
      </c>
      <c r="AE106" s="195">
        <v>0</v>
      </c>
      <c r="AF106" s="195">
        <v>0</v>
      </c>
      <c r="AG106" s="195">
        <v>0</v>
      </c>
      <c r="AH106" s="195">
        <v>0</v>
      </c>
      <c r="AI106" s="195">
        <v>51880</v>
      </c>
      <c r="AJ106" s="195">
        <v>0</v>
      </c>
      <c r="AK106" s="195">
        <v>0</v>
      </c>
      <c r="AL106" s="195">
        <v>263895.8</v>
      </c>
      <c r="AM106" s="195">
        <v>0</v>
      </c>
      <c r="AN106" s="195">
        <v>0</v>
      </c>
      <c r="AO106" s="195">
        <v>0</v>
      </c>
      <c r="AP106" s="195">
        <v>0</v>
      </c>
      <c r="AQ106" s="195">
        <v>0</v>
      </c>
      <c r="AR106" s="195">
        <v>0</v>
      </c>
      <c r="AS106" s="195">
        <v>20132</v>
      </c>
      <c r="AT106" s="195">
        <v>0</v>
      </c>
      <c r="AU106" s="195">
        <v>0</v>
      </c>
      <c r="AV106" s="195">
        <v>0</v>
      </c>
      <c r="AW106" s="195">
        <v>0</v>
      </c>
      <c r="AX106" s="195">
        <v>0</v>
      </c>
      <c r="AY106" s="195">
        <v>0</v>
      </c>
      <c r="AZ106" s="195">
        <v>0</v>
      </c>
      <c r="BA106" s="195">
        <v>0</v>
      </c>
      <c r="BB106" s="195">
        <v>161827.5</v>
      </c>
      <c r="BC106" s="195">
        <v>0</v>
      </c>
      <c r="BD106" s="195">
        <v>201766.25</v>
      </c>
      <c r="BE106" s="195">
        <v>0</v>
      </c>
      <c r="BF106" s="195">
        <v>0</v>
      </c>
      <c r="BG106" s="195">
        <v>0</v>
      </c>
      <c r="BH106" s="195">
        <v>371132.5</v>
      </c>
      <c r="BI106" s="195">
        <v>0</v>
      </c>
      <c r="BJ106" s="195">
        <v>0</v>
      </c>
      <c r="BK106" s="195">
        <v>0</v>
      </c>
      <c r="BL106" s="195">
        <v>7441.5</v>
      </c>
      <c r="BM106" s="195">
        <v>218622.75</v>
      </c>
      <c r="BN106" s="195">
        <v>0</v>
      </c>
      <c r="BO106" s="195">
        <v>0</v>
      </c>
      <c r="BP106" s="195">
        <v>0</v>
      </c>
      <c r="BQ106" s="195">
        <v>0</v>
      </c>
      <c r="BR106" s="195">
        <v>0</v>
      </c>
      <c r="BS106" s="197">
        <v>472332.72</v>
      </c>
      <c r="BT106" s="197">
        <v>0</v>
      </c>
      <c r="BU106" s="195">
        <v>0</v>
      </c>
      <c r="BV106" s="197">
        <v>43170</v>
      </c>
      <c r="BW106" s="195">
        <v>0</v>
      </c>
      <c r="BX106" s="195">
        <v>0</v>
      </c>
      <c r="BY106" s="197">
        <v>0</v>
      </c>
      <c r="BZ106" s="197">
        <v>0</v>
      </c>
      <c r="CA106" s="195">
        <v>0</v>
      </c>
      <c r="CB106" s="197">
        <v>0</v>
      </c>
      <c r="CC106" s="197">
        <v>0</v>
      </c>
      <c r="CD106" s="195">
        <v>13702.25</v>
      </c>
      <c r="CE106" s="195">
        <v>0</v>
      </c>
      <c r="CF106" s="197">
        <v>20500.09</v>
      </c>
      <c r="CG106" s="195">
        <v>0</v>
      </c>
      <c r="CH106" s="195">
        <v>0</v>
      </c>
      <c r="CI106" s="197">
        <v>0</v>
      </c>
      <c r="CJ106" s="195">
        <v>0</v>
      </c>
      <c r="CK106" s="197">
        <v>0</v>
      </c>
      <c r="CL106" s="197">
        <v>0</v>
      </c>
      <c r="CM106" s="197">
        <v>0</v>
      </c>
    </row>
    <row r="107" spans="1:91" ht="24.6">
      <c r="A107" s="125">
        <v>10</v>
      </c>
      <c r="B107" s="243" t="s">
        <v>836</v>
      </c>
      <c r="C107" s="145" t="s">
        <v>447</v>
      </c>
      <c r="D107" s="195">
        <v>0</v>
      </c>
      <c r="E107" s="195">
        <v>0</v>
      </c>
      <c r="F107" s="195">
        <v>0</v>
      </c>
      <c r="G107" s="195">
        <v>0</v>
      </c>
      <c r="H107" s="195">
        <v>0</v>
      </c>
      <c r="I107" s="195">
        <v>0</v>
      </c>
      <c r="J107" s="195">
        <v>0</v>
      </c>
      <c r="K107" s="195">
        <v>135568.79999999999</v>
      </c>
      <c r="L107" s="195">
        <v>0</v>
      </c>
      <c r="M107" s="195">
        <v>0</v>
      </c>
      <c r="N107" s="195">
        <v>0</v>
      </c>
      <c r="O107" s="195">
        <v>0</v>
      </c>
      <c r="P107" s="195">
        <v>0</v>
      </c>
      <c r="Q107" s="195">
        <v>0</v>
      </c>
      <c r="R107" s="195">
        <v>0</v>
      </c>
      <c r="S107" s="195">
        <v>0</v>
      </c>
      <c r="T107" s="195">
        <v>0</v>
      </c>
      <c r="U107" s="195">
        <v>0</v>
      </c>
      <c r="V107" s="195">
        <v>0</v>
      </c>
      <c r="W107" s="195">
        <v>0</v>
      </c>
      <c r="X107" s="195">
        <v>23458</v>
      </c>
      <c r="Y107" s="195">
        <v>0</v>
      </c>
      <c r="Z107" s="195">
        <v>0</v>
      </c>
      <c r="AA107" s="195">
        <v>0</v>
      </c>
      <c r="AB107" s="195">
        <v>0</v>
      </c>
      <c r="AC107" s="195">
        <v>0</v>
      </c>
      <c r="AD107" s="195">
        <v>0</v>
      </c>
      <c r="AE107" s="195">
        <v>0</v>
      </c>
      <c r="AF107" s="195">
        <v>0</v>
      </c>
      <c r="AG107" s="195">
        <v>0</v>
      </c>
      <c r="AH107" s="195">
        <v>0</v>
      </c>
      <c r="AI107" s="195">
        <v>0</v>
      </c>
      <c r="AJ107" s="195">
        <v>0</v>
      </c>
      <c r="AK107" s="195">
        <v>0</v>
      </c>
      <c r="AL107" s="195">
        <v>23736.75</v>
      </c>
      <c r="AM107" s="195">
        <v>0</v>
      </c>
      <c r="AN107" s="195">
        <v>0</v>
      </c>
      <c r="AO107" s="195">
        <v>0</v>
      </c>
      <c r="AP107" s="195">
        <v>16272</v>
      </c>
      <c r="AQ107" s="195">
        <v>0</v>
      </c>
      <c r="AR107" s="195">
        <v>0</v>
      </c>
      <c r="AS107" s="195">
        <v>0</v>
      </c>
      <c r="AT107" s="195">
        <v>0</v>
      </c>
      <c r="AU107" s="195">
        <v>0</v>
      </c>
      <c r="AV107" s="195">
        <v>0</v>
      </c>
      <c r="AW107" s="195">
        <v>0</v>
      </c>
      <c r="AX107" s="195">
        <v>0</v>
      </c>
      <c r="AY107" s="195">
        <v>0</v>
      </c>
      <c r="AZ107" s="195">
        <v>0</v>
      </c>
      <c r="BA107" s="195">
        <v>0</v>
      </c>
      <c r="BB107" s="195">
        <v>0</v>
      </c>
      <c r="BC107" s="195">
        <v>0</v>
      </c>
      <c r="BD107" s="195">
        <v>548783.81999999995</v>
      </c>
      <c r="BE107" s="195">
        <v>0</v>
      </c>
      <c r="BF107" s="195">
        <v>0</v>
      </c>
      <c r="BG107" s="195">
        <v>0</v>
      </c>
      <c r="BH107" s="195">
        <v>0</v>
      </c>
      <c r="BI107" s="195">
        <v>0</v>
      </c>
      <c r="BJ107" s="195">
        <v>0</v>
      </c>
      <c r="BK107" s="195">
        <v>0</v>
      </c>
      <c r="BL107" s="195">
        <v>0</v>
      </c>
      <c r="BM107" s="195">
        <v>0</v>
      </c>
      <c r="BN107" s="195">
        <v>0</v>
      </c>
      <c r="BO107" s="195">
        <v>0</v>
      </c>
      <c r="BP107" s="195">
        <v>0</v>
      </c>
      <c r="BQ107" s="195">
        <v>0</v>
      </c>
      <c r="BR107" s="195">
        <v>0</v>
      </c>
      <c r="BS107" s="195">
        <v>0</v>
      </c>
      <c r="BT107" s="195">
        <v>1347.15</v>
      </c>
      <c r="BU107" s="195">
        <v>0</v>
      </c>
      <c r="BV107" s="195">
        <v>0</v>
      </c>
      <c r="BW107" s="195">
        <v>0</v>
      </c>
      <c r="BX107" s="195">
        <v>0</v>
      </c>
      <c r="BY107" s="195">
        <v>0</v>
      </c>
      <c r="BZ107" s="195">
        <v>0</v>
      </c>
      <c r="CA107" s="195">
        <v>0</v>
      </c>
      <c r="CB107" s="195">
        <v>0</v>
      </c>
      <c r="CC107" s="195">
        <v>0</v>
      </c>
      <c r="CD107" s="195">
        <v>0</v>
      </c>
      <c r="CE107" s="195">
        <v>0</v>
      </c>
      <c r="CF107" s="195">
        <v>0</v>
      </c>
      <c r="CG107" s="195">
        <v>0</v>
      </c>
      <c r="CH107" s="195">
        <v>0</v>
      </c>
      <c r="CI107" s="195">
        <v>0</v>
      </c>
      <c r="CJ107" s="195">
        <v>0</v>
      </c>
      <c r="CK107" s="195">
        <v>0</v>
      </c>
      <c r="CL107" s="195">
        <v>0</v>
      </c>
      <c r="CM107" s="195">
        <v>0</v>
      </c>
    </row>
    <row r="108" spans="1:91" ht="49.2">
      <c r="A108" s="125">
        <v>10</v>
      </c>
      <c r="B108" s="243" t="s">
        <v>837</v>
      </c>
      <c r="C108" s="145" t="s">
        <v>448</v>
      </c>
      <c r="D108" s="195">
        <v>0</v>
      </c>
      <c r="E108" s="195">
        <v>0</v>
      </c>
      <c r="F108" s="195">
        <v>0</v>
      </c>
      <c r="G108" s="195">
        <v>0</v>
      </c>
      <c r="H108" s="195">
        <v>0</v>
      </c>
      <c r="I108" s="195">
        <v>-14571</v>
      </c>
      <c r="J108" s="195">
        <v>-9854.7800000000007</v>
      </c>
      <c r="K108" s="195">
        <v>0</v>
      </c>
      <c r="L108" s="195">
        <v>0</v>
      </c>
      <c r="M108" s="195">
        <v>0</v>
      </c>
      <c r="N108" s="195">
        <v>0</v>
      </c>
      <c r="O108" s="195">
        <v>0</v>
      </c>
      <c r="P108" s="195">
        <v>-49715.05</v>
      </c>
      <c r="Q108" s="195">
        <v>-835</v>
      </c>
      <c r="R108" s="195">
        <v>0</v>
      </c>
      <c r="S108" s="195">
        <v>-3432.5</v>
      </c>
      <c r="T108" s="195">
        <v>0</v>
      </c>
      <c r="U108" s="195">
        <v>0</v>
      </c>
      <c r="V108" s="195">
        <v>0</v>
      </c>
      <c r="W108" s="195">
        <v>0</v>
      </c>
      <c r="X108" s="195">
        <v>0</v>
      </c>
      <c r="Y108" s="195">
        <v>-6052.5</v>
      </c>
      <c r="Z108" s="195">
        <v>-10740</v>
      </c>
      <c r="AA108" s="195">
        <v>0</v>
      </c>
      <c r="AB108" s="195">
        <v>0</v>
      </c>
      <c r="AC108" s="195">
        <v>0</v>
      </c>
      <c r="AD108" s="195">
        <v>0</v>
      </c>
      <c r="AE108" s="195">
        <v>0</v>
      </c>
      <c r="AF108" s="195">
        <v>0</v>
      </c>
      <c r="AG108" s="195">
        <v>0</v>
      </c>
      <c r="AH108" s="195">
        <v>0</v>
      </c>
      <c r="AI108" s="195">
        <v>0</v>
      </c>
      <c r="AJ108" s="195">
        <v>0</v>
      </c>
      <c r="AK108" s="195">
        <v>0</v>
      </c>
      <c r="AL108" s="195">
        <v>-6700.5</v>
      </c>
      <c r="AM108" s="195">
        <v>0</v>
      </c>
      <c r="AN108" s="195">
        <v>0</v>
      </c>
      <c r="AO108" s="195">
        <v>-20625</v>
      </c>
      <c r="AP108" s="195">
        <v>0</v>
      </c>
      <c r="AQ108" s="195">
        <v>0</v>
      </c>
      <c r="AR108" s="195">
        <v>0</v>
      </c>
      <c r="AS108" s="195">
        <v>0</v>
      </c>
      <c r="AT108" s="195">
        <v>0</v>
      </c>
      <c r="AU108" s="195">
        <v>0</v>
      </c>
      <c r="AV108" s="195">
        <v>0</v>
      </c>
      <c r="AW108" s="195">
        <v>0</v>
      </c>
      <c r="AX108" s="195">
        <v>0</v>
      </c>
      <c r="AY108" s="195">
        <v>0</v>
      </c>
      <c r="AZ108" s="195">
        <v>0</v>
      </c>
      <c r="BA108" s="195">
        <v>0</v>
      </c>
      <c r="BB108" s="195">
        <v>-7491.15</v>
      </c>
      <c r="BC108" s="195">
        <v>0</v>
      </c>
      <c r="BD108" s="195">
        <v>-23898.2</v>
      </c>
      <c r="BE108" s="195">
        <v>0</v>
      </c>
      <c r="BF108" s="195">
        <v>0</v>
      </c>
      <c r="BG108" s="195">
        <v>0</v>
      </c>
      <c r="BH108" s="195">
        <v>-12193</v>
      </c>
      <c r="BI108" s="195">
        <v>0</v>
      </c>
      <c r="BJ108" s="195">
        <v>0</v>
      </c>
      <c r="BK108" s="195">
        <v>0</v>
      </c>
      <c r="BL108" s="195">
        <v>0</v>
      </c>
      <c r="BM108" s="195">
        <v>-37471</v>
      </c>
      <c r="BN108" s="195">
        <v>0</v>
      </c>
      <c r="BO108" s="195">
        <v>0</v>
      </c>
      <c r="BP108" s="195">
        <v>0</v>
      </c>
      <c r="BQ108" s="195">
        <v>0</v>
      </c>
      <c r="BR108" s="195">
        <v>0</v>
      </c>
      <c r="BS108" s="197">
        <v>0</v>
      </c>
      <c r="BT108" s="195">
        <v>0</v>
      </c>
      <c r="BU108" s="195">
        <v>0</v>
      </c>
      <c r="BV108" s="195">
        <v>0</v>
      </c>
      <c r="BW108" s="197">
        <v>0</v>
      </c>
      <c r="BX108" s="195">
        <v>0</v>
      </c>
      <c r="BY108" s="195">
        <v>0</v>
      </c>
      <c r="BZ108" s="195">
        <v>0</v>
      </c>
      <c r="CA108" s="195">
        <v>0</v>
      </c>
      <c r="CB108" s="195">
        <v>0</v>
      </c>
      <c r="CC108" s="195">
        <v>0</v>
      </c>
      <c r="CD108" s="195">
        <v>0</v>
      </c>
      <c r="CE108" s="195">
        <v>0</v>
      </c>
      <c r="CF108" s="195">
        <v>0</v>
      </c>
      <c r="CG108" s="195">
        <v>0</v>
      </c>
      <c r="CH108" s="195">
        <v>0</v>
      </c>
      <c r="CI108" s="195">
        <v>0</v>
      </c>
      <c r="CJ108" s="195">
        <v>0</v>
      </c>
      <c r="CK108" s="195">
        <v>0</v>
      </c>
      <c r="CL108" s="195">
        <v>0</v>
      </c>
      <c r="CM108" s="195">
        <v>0</v>
      </c>
    </row>
    <row r="109" spans="1:91" ht="24.6">
      <c r="A109" s="125">
        <v>10</v>
      </c>
      <c r="B109" s="243" t="s">
        <v>838</v>
      </c>
      <c r="C109" s="145" t="s">
        <v>449</v>
      </c>
      <c r="D109" s="195">
        <v>72000</v>
      </c>
      <c r="E109" s="195">
        <v>44195</v>
      </c>
      <c r="F109" s="195">
        <v>71500</v>
      </c>
      <c r="G109" s="195">
        <v>18175</v>
      </c>
      <c r="H109" s="195">
        <v>0</v>
      </c>
      <c r="I109" s="195">
        <v>26195</v>
      </c>
      <c r="J109" s="195">
        <v>14500</v>
      </c>
      <c r="K109" s="195">
        <v>43000</v>
      </c>
      <c r="L109" s="195">
        <v>2230</v>
      </c>
      <c r="M109" s="195">
        <v>7600</v>
      </c>
      <c r="N109" s="195">
        <v>36500</v>
      </c>
      <c r="O109" s="195">
        <v>3000</v>
      </c>
      <c r="P109" s="195">
        <v>0</v>
      </c>
      <c r="Q109" s="195">
        <v>24000</v>
      </c>
      <c r="R109" s="195">
        <v>23000</v>
      </c>
      <c r="S109" s="195">
        <v>0</v>
      </c>
      <c r="T109" s="195">
        <v>0</v>
      </c>
      <c r="U109" s="195">
        <v>7700</v>
      </c>
      <c r="V109" s="195">
        <v>3510</v>
      </c>
      <c r="W109" s="195">
        <v>32000</v>
      </c>
      <c r="X109" s="195">
        <v>61500</v>
      </c>
      <c r="Y109" s="195">
        <v>3000</v>
      </c>
      <c r="Z109" s="195">
        <v>112628</v>
      </c>
      <c r="AA109" s="195">
        <v>95000</v>
      </c>
      <c r="AB109" s="195">
        <v>500</v>
      </c>
      <c r="AC109" s="195">
        <v>13500</v>
      </c>
      <c r="AD109" s="195">
        <v>12430</v>
      </c>
      <c r="AE109" s="195">
        <v>60312</v>
      </c>
      <c r="AF109" s="195">
        <v>3000</v>
      </c>
      <c r="AG109" s="195">
        <v>6000</v>
      </c>
      <c r="AH109" s="195">
        <v>20000</v>
      </c>
      <c r="AI109" s="195">
        <v>46500</v>
      </c>
      <c r="AJ109" s="195">
        <v>10000</v>
      </c>
      <c r="AK109" s="195">
        <v>6000</v>
      </c>
      <c r="AL109" s="195">
        <v>42000</v>
      </c>
      <c r="AM109" s="195">
        <v>3500</v>
      </c>
      <c r="AN109" s="195">
        <v>5656</v>
      </c>
      <c r="AO109" s="195">
        <v>17500</v>
      </c>
      <c r="AP109" s="195">
        <v>11000</v>
      </c>
      <c r="AQ109" s="195">
        <v>2500</v>
      </c>
      <c r="AR109" s="195">
        <v>2500</v>
      </c>
      <c r="AS109" s="195">
        <v>12000</v>
      </c>
      <c r="AT109" s="195">
        <v>6000</v>
      </c>
      <c r="AU109" s="195">
        <v>29000</v>
      </c>
      <c r="AV109" s="195">
        <v>22000</v>
      </c>
      <c r="AW109" s="195">
        <v>3000</v>
      </c>
      <c r="AX109" s="195">
        <v>2850</v>
      </c>
      <c r="AY109" s="195">
        <v>6000</v>
      </c>
      <c r="AZ109" s="195">
        <v>5500</v>
      </c>
      <c r="BA109" s="195">
        <v>3500</v>
      </c>
      <c r="BB109" s="195">
        <v>23000</v>
      </c>
      <c r="BC109" s="195">
        <v>0</v>
      </c>
      <c r="BD109" s="195">
        <v>84870</v>
      </c>
      <c r="BE109" s="195">
        <v>0</v>
      </c>
      <c r="BF109" s="195">
        <v>41000</v>
      </c>
      <c r="BG109" s="195">
        <v>13000</v>
      </c>
      <c r="BH109" s="195">
        <v>39990</v>
      </c>
      <c r="BI109" s="195">
        <v>0</v>
      </c>
      <c r="BJ109" s="195">
        <v>0</v>
      </c>
      <c r="BK109" s="195">
        <v>0</v>
      </c>
      <c r="BL109" s="195">
        <v>0</v>
      </c>
      <c r="BM109" s="195">
        <v>33500</v>
      </c>
      <c r="BN109" s="195">
        <v>20300</v>
      </c>
      <c r="BO109" s="195">
        <v>3500</v>
      </c>
      <c r="BP109" s="195">
        <v>2500</v>
      </c>
      <c r="BQ109" s="195">
        <v>8000</v>
      </c>
      <c r="BR109" s="195">
        <v>7000</v>
      </c>
      <c r="BS109" s="195">
        <v>205150</v>
      </c>
      <c r="BT109" s="195">
        <v>14000</v>
      </c>
      <c r="BU109" s="195">
        <v>0</v>
      </c>
      <c r="BV109" s="195">
        <v>17000</v>
      </c>
      <c r="BW109" s="195">
        <v>3000</v>
      </c>
      <c r="BX109" s="195">
        <v>12226</v>
      </c>
      <c r="BY109" s="195">
        <v>9500</v>
      </c>
      <c r="BZ109" s="195">
        <v>3500</v>
      </c>
      <c r="CA109" s="195">
        <v>2000</v>
      </c>
      <c r="CB109" s="195">
        <v>3500</v>
      </c>
      <c r="CC109" s="195">
        <v>2990</v>
      </c>
      <c r="CD109" s="195">
        <v>22500</v>
      </c>
      <c r="CE109" s="195">
        <v>6000</v>
      </c>
      <c r="CF109" s="195">
        <v>5500</v>
      </c>
      <c r="CG109" s="195">
        <v>0</v>
      </c>
      <c r="CH109" s="195">
        <v>0</v>
      </c>
      <c r="CI109" s="195">
        <v>4500</v>
      </c>
      <c r="CJ109" s="195">
        <v>0</v>
      </c>
      <c r="CK109" s="195">
        <v>3500</v>
      </c>
      <c r="CL109" s="195">
        <v>0</v>
      </c>
      <c r="CM109" s="195">
        <v>0</v>
      </c>
    </row>
    <row r="110" spans="1:91" ht="24.6">
      <c r="A110" s="125">
        <v>10</v>
      </c>
      <c r="B110" s="243" t="s">
        <v>839</v>
      </c>
      <c r="C110" s="145" t="s">
        <v>450</v>
      </c>
      <c r="D110" s="195">
        <v>0</v>
      </c>
      <c r="E110" s="195">
        <v>0</v>
      </c>
      <c r="F110" s="195">
        <v>4780</v>
      </c>
      <c r="G110" s="195">
        <v>0</v>
      </c>
      <c r="H110" s="195">
        <v>0</v>
      </c>
      <c r="I110" s="195">
        <v>0</v>
      </c>
      <c r="J110" s="195">
        <v>0</v>
      </c>
      <c r="K110" s="195">
        <v>0</v>
      </c>
      <c r="L110" s="195">
        <v>0</v>
      </c>
      <c r="M110" s="195">
        <v>0</v>
      </c>
      <c r="N110" s="195">
        <v>0</v>
      </c>
      <c r="O110" s="195">
        <v>0</v>
      </c>
      <c r="P110" s="195">
        <v>0</v>
      </c>
      <c r="Q110" s="195">
        <v>0</v>
      </c>
      <c r="R110" s="195">
        <v>0</v>
      </c>
      <c r="S110" s="195">
        <v>0</v>
      </c>
      <c r="T110" s="195">
        <v>0</v>
      </c>
      <c r="U110" s="195">
        <v>0</v>
      </c>
      <c r="V110" s="195">
        <v>0</v>
      </c>
      <c r="W110" s="195">
        <v>0</v>
      </c>
      <c r="X110" s="195">
        <v>0</v>
      </c>
      <c r="Y110" s="195">
        <v>0</v>
      </c>
      <c r="Z110" s="195">
        <v>0</v>
      </c>
      <c r="AA110" s="195">
        <v>0</v>
      </c>
      <c r="AB110" s="195">
        <v>0</v>
      </c>
      <c r="AC110" s="195">
        <v>0</v>
      </c>
      <c r="AD110" s="195">
        <v>0</v>
      </c>
      <c r="AE110" s="195">
        <v>0</v>
      </c>
      <c r="AF110" s="195">
        <v>0</v>
      </c>
      <c r="AG110" s="195">
        <v>0</v>
      </c>
      <c r="AH110" s="195">
        <v>0</v>
      </c>
      <c r="AI110" s="195">
        <v>0</v>
      </c>
      <c r="AJ110" s="195">
        <v>0</v>
      </c>
      <c r="AK110" s="195">
        <v>0</v>
      </c>
      <c r="AL110" s="195">
        <v>500</v>
      </c>
      <c r="AM110" s="195">
        <v>0</v>
      </c>
      <c r="AN110" s="195">
        <v>0</v>
      </c>
      <c r="AO110" s="195">
        <v>0</v>
      </c>
      <c r="AP110" s="195">
        <v>0</v>
      </c>
      <c r="AQ110" s="195">
        <v>406</v>
      </c>
      <c r="AR110" s="195">
        <v>0</v>
      </c>
      <c r="AS110" s="195">
        <v>0</v>
      </c>
      <c r="AT110" s="195">
        <v>0</v>
      </c>
      <c r="AU110" s="195">
        <v>0</v>
      </c>
      <c r="AV110" s="195">
        <v>0</v>
      </c>
      <c r="AW110" s="195">
        <v>0</v>
      </c>
      <c r="AX110" s="195">
        <v>0</v>
      </c>
      <c r="AY110" s="195">
        <v>0</v>
      </c>
      <c r="AZ110" s="195">
        <v>0</v>
      </c>
      <c r="BA110" s="195">
        <v>0</v>
      </c>
      <c r="BB110" s="195">
        <v>0</v>
      </c>
      <c r="BC110" s="195">
        <v>0</v>
      </c>
      <c r="BD110" s="195">
        <v>0</v>
      </c>
      <c r="BE110" s="195">
        <v>0</v>
      </c>
      <c r="BF110" s="195">
        <v>0</v>
      </c>
      <c r="BG110" s="195">
        <v>0</v>
      </c>
      <c r="BH110" s="195">
        <v>0</v>
      </c>
      <c r="BI110" s="195">
        <v>0</v>
      </c>
      <c r="BJ110" s="195">
        <v>0</v>
      </c>
      <c r="BK110" s="195">
        <v>0</v>
      </c>
      <c r="BL110" s="195">
        <v>0</v>
      </c>
      <c r="BM110" s="195">
        <v>0</v>
      </c>
      <c r="BN110" s="195">
        <v>0</v>
      </c>
      <c r="BO110" s="195">
        <v>0</v>
      </c>
      <c r="BP110" s="195">
        <v>0</v>
      </c>
      <c r="BQ110" s="195">
        <v>0</v>
      </c>
      <c r="BR110" s="195">
        <v>0</v>
      </c>
      <c r="BS110" s="195">
        <v>0</v>
      </c>
      <c r="BT110" s="195">
        <v>0</v>
      </c>
      <c r="BU110" s="195">
        <v>0</v>
      </c>
      <c r="BV110" s="195">
        <v>0</v>
      </c>
      <c r="BW110" s="195">
        <v>0</v>
      </c>
      <c r="BX110" s="195">
        <v>0</v>
      </c>
      <c r="BY110" s="195">
        <v>0</v>
      </c>
      <c r="BZ110" s="195">
        <v>0</v>
      </c>
      <c r="CA110" s="195">
        <v>0</v>
      </c>
      <c r="CB110" s="195">
        <v>0</v>
      </c>
      <c r="CC110" s="195">
        <v>0</v>
      </c>
      <c r="CD110" s="195">
        <v>0</v>
      </c>
      <c r="CE110" s="195">
        <v>0</v>
      </c>
      <c r="CF110" s="195">
        <v>0</v>
      </c>
      <c r="CG110" s="195">
        <v>4960</v>
      </c>
      <c r="CH110" s="195">
        <v>0</v>
      </c>
      <c r="CI110" s="195">
        <v>0</v>
      </c>
      <c r="CJ110" s="195">
        <v>0</v>
      </c>
      <c r="CK110" s="195">
        <v>0</v>
      </c>
      <c r="CL110" s="195">
        <v>0</v>
      </c>
      <c r="CM110" s="195">
        <v>0</v>
      </c>
    </row>
    <row r="111" spans="1:91" ht="24.6">
      <c r="A111" s="125">
        <v>10</v>
      </c>
      <c r="B111" s="243" t="s">
        <v>840</v>
      </c>
      <c r="C111" s="145" t="s">
        <v>451</v>
      </c>
      <c r="D111" s="195">
        <v>0</v>
      </c>
      <c r="E111" s="195">
        <v>0</v>
      </c>
      <c r="F111" s="195">
        <v>0</v>
      </c>
      <c r="G111" s="195">
        <v>0</v>
      </c>
      <c r="H111" s="195">
        <v>0</v>
      </c>
      <c r="I111" s="195">
        <v>0</v>
      </c>
      <c r="J111" s="195">
        <v>0</v>
      </c>
      <c r="K111" s="195">
        <v>0</v>
      </c>
      <c r="L111" s="195">
        <v>0</v>
      </c>
      <c r="M111" s="195">
        <v>0</v>
      </c>
      <c r="N111" s="195">
        <v>0</v>
      </c>
      <c r="O111" s="195">
        <v>0</v>
      </c>
      <c r="P111" s="195">
        <v>0</v>
      </c>
      <c r="Q111" s="195">
        <v>0</v>
      </c>
      <c r="R111" s="195">
        <v>0</v>
      </c>
      <c r="S111" s="195">
        <v>0</v>
      </c>
      <c r="T111" s="195">
        <v>0</v>
      </c>
      <c r="U111" s="195">
        <v>0</v>
      </c>
      <c r="V111" s="195">
        <v>0</v>
      </c>
      <c r="W111" s="195">
        <v>0</v>
      </c>
      <c r="X111" s="195">
        <v>0</v>
      </c>
      <c r="Y111" s="195">
        <v>0</v>
      </c>
      <c r="Z111" s="195">
        <v>0</v>
      </c>
      <c r="AA111" s="195">
        <v>0</v>
      </c>
      <c r="AB111" s="195">
        <v>0</v>
      </c>
      <c r="AC111" s="195">
        <v>0</v>
      </c>
      <c r="AD111" s="195">
        <v>0</v>
      </c>
      <c r="AE111" s="195">
        <v>0</v>
      </c>
      <c r="AF111" s="195">
        <v>0</v>
      </c>
      <c r="AG111" s="195">
        <v>0</v>
      </c>
      <c r="AH111" s="195">
        <v>0</v>
      </c>
      <c r="AI111" s="195">
        <v>0</v>
      </c>
      <c r="AJ111" s="195">
        <v>0</v>
      </c>
      <c r="AK111" s="195">
        <v>0</v>
      </c>
      <c r="AL111" s="195">
        <v>0</v>
      </c>
      <c r="AM111" s="195">
        <v>0</v>
      </c>
      <c r="AN111" s="195">
        <v>0</v>
      </c>
      <c r="AO111" s="195">
        <v>0</v>
      </c>
      <c r="AP111" s="195">
        <v>0</v>
      </c>
      <c r="AQ111" s="195">
        <v>0</v>
      </c>
      <c r="AR111" s="195">
        <v>0</v>
      </c>
      <c r="AS111" s="195">
        <v>0</v>
      </c>
      <c r="AT111" s="195">
        <v>0</v>
      </c>
      <c r="AU111" s="195">
        <v>1217.79</v>
      </c>
      <c r="AV111" s="195">
        <v>2500</v>
      </c>
      <c r="AW111" s="195">
        <v>0</v>
      </c>
      <c r="AX111" s="195">
        <v>0</v>
      </c>
      <c r="AY111" s="195">
        <v>0</v>
      </c>
      <c r="AZ111" s="195">
        <v>0</v>
      </c>
      <c r="BA111" s="195">
        <v>0</v>
      </c>
      <c r="BB111" s="195">
        <v>0</v>
      </c>
      <c r="BC111" s="195">
        <v>0</v>
      </c>
      <c r="BD111" s="195">
        <v>0</v>
      </c>
      <c r="BE111" s="195">
        <v>0</v>
      </c>
      <c r="BF111" s="195">
        <v>42343</v>
      </c>
      <c r="BG111" s="195">
        <v>0</v>
      </c>
      <c r="BH111" s="195">
        <v>0</v>
      </c>
      <c r="BI111" s="195">
        <v>0</v>
      </c>
      <c r="BJ111" s="195">
        <v>0</v>
      </c>
      <c r="BK111" s="195">
        <v>0</v>
      </c>
      <c r="BL111" s="195">
        <v>0</v>
      </c>
      <c r="BM111" s="195">
        <v>0</v>
      </c>
      <c r="BN111" s="195">
        <v>0</v>
      </c>
      <c r="BO111" s="195">
        <v>0</v>
      </c>
      <c r="BP111" s="195">
        <v>0</v>
      </c>
      <c r="BQ111" s="195">
        <v>0</v>
      </c>
      <c r="BR111" s="195">
        <v>0</v>
      </c>
      <c r="BS111" s="195">
        <v>0</v>
      </c>
      <c r="BT111" s="195">
        <v>0</v>
      </c>
      <c r="BU111" s="195">
        <v>0</v>
      </c>
      <c r="BV111" s="195">
        <v>0</v>
      </c>
      <c r="BW111" s="195">
        <v>0</v>
      </c>
      <c r="BX111" s="195">
        <v>0</v>
      </c>
      <c r="BY111" s="195">
        <v>0</v>
      </c>
      <c r="BZ111" s="195">
        <v>0</v>
      </c>
      <c r="CA111" s="195">
        <v>0</v>
      </c>
      <c r="CB111" s="195">
        <v>0</v>
      </c>
      <c r="CC111" s="195">
        <v>0</v>
      </c>
      <c r="CD111" s="195">
        <v>0</v>
      </c>
      <c r="CE111" s="195">
        <v>0</v>
      </c>
      <c r="CF111" s="195">
        <v>0</v>
      </c>
      <c r="CG111" s="195">
        <v>0</v>
      </c>
      <c r="CH111" s="195">
        <v>0</v>
      </c>
      <c r="CI111" s="195">
        <v>0</v>
      </c>
      <c r="CJ111" s="195">
        <v>0</v>
      </c>
      <c r="CK111" s="195">
        <v>0</v>
      </c>
      <c r="CL111" s="195">
        <v>0</v>
      </c>
      <c r="CM111" s="195">
        <v>0</v>
      </c>
    </row>
    <row r="112" spans="1:91" ht="49.2">
      <c r="A112" s="125">
        <v>10</v>
      </c>
      <c r="B112" s="243" t="s">
        <v>841</v>
      </c>
      <c r="C112" s="145" t="s">
        <v>452</v>
      </c>
      <c r="D112" s="195">
        <v>0</v>
      </c>
      <c r="E112" s="195">
        <v>0</v>
      </c>
      <c r="F112" s="195">
        <v>0</v>
      </c>
      <c r="G112" s="195">
        <v>0</v>
      </c>
      <c r="H112" s="195">
        <v>0</v>
      </c>
      <c r="I112" s="195">
        <v>0</v>
      </c>
      <c r="J112" s="195">
        <v>10307.43</v>
      </c>
      <c r="K112" s="195">
        <v>0</v>
      </c>
      <c r="L112" s="195">
        <v>0</v>
      </c>
      <c r="M112" s="195">
        <v>168</v>
      </c>
      <c r="N112" s="195">
        <v>0</v>
      </c>
      <c r="O112" s="195">
        <v>0</v>
      </c>
      <c r="P112" s="195">
        <v>0</v>
      </c>
      <c r="Q112" s="195">
        <v>0</v>
      </c>
      <c r="R112" s="195">
        <v>0</v>
      </c>
      <c r="S112" s="195">
        <v>0</v>
      </c>
      <c r="T112" s="195">
        <v>0</v>
      </c>
      <c r="U112" s="195">
        <v>0</v>
      </c>
      <c r="V112" s="195">
        <v>0</v>
      </c>
      <c r="W112" s="195">
        <v>0</v>
      </c>
      <c r="X112" s="195">
        <v>0</v>
      </c>
      <c r="Y112" s="195">
        <v>0</v>
      </c>
      <c r="Z112" s="195">
        <v>0</v>
      </c>
      <c r="AA112" s="195">
        <v>0</v>
      </c>
      <c r="AB112" s="195">
        <v>0</v>
      </c>
      <c r="AC112" s="195">
        <v>0</v>
      </c>
      <c r="AD112" s="195">
        <v>0</v>
      </c>
      <c r="AE112" s="195">
        <v>0</v>
      </c>
      <c r="AF112" s="195">
        <v>631</v>
      </c>
      <c r="AG112" s="195">
        <v>0</v>
      </c>
      <c r="AH112" s="195">
        <v>0</v>
      </c>
      <c r="AI112" s="195">
        <v>0</v>
      </c>
      <c r="AJ112" s="195">
        <v>0</v>
      </c>
      <c r="AK112" s="195">
        <v>0</v>
      </c>
      <c r="AL112" s="195">
        <v>0</v>
      </c>
      <c r="AM112" s="195">
        <v>0</v>
      </c>
      <c r="AN112" s="195">
        <v>0</v>
      </c>
      <c r="AO112" s="195">
        <v>0</v>
      </c>
      <c r="AP112" s="195">
        <v>0</v>
      </c>
      <c r="AQ112" s="195">
        <v>0</v>
      </c>
      <c r="AR112" s="195">
        <v>0</v>
      </c>
      <c r="AS112" s="195">
        <v>0</v>
      </c>
      <c r="AT112" s="195">
        <v>0</v>
      </c>
      <c r="AU112" s="195">
        <v>0</v>
      </c>
      <c r="AV112" s="195">
        <v>0</v>
      </c>
      <c r="AW112" s="195">
        <v>0</v>
      </c>
      <c r="AX112" s="195">
        <v>0</v>
      </c>
      <c r="AY112" s="195">
        <v>0</v>
      </c>
      <c r="AZ112" s="195">
        <v>0</v>
      </c>
      <c r="BA112" s="195">
        <v>0</v>
      </c>
      <c r="BB112" s="195">
        <v>0</v>
      </c>
      <c r="BC112" s="195">
        <v>0</v>
      </c>
      <c r="BD112" s="195">
        <v>0</v>
      </c>
      <c r="BE112" s="195">
        <v>0</v>
      </c>
      <c r="BF112" s="195">
        <v>0</v>
      </c>
      <c r="BG112" s="195">
        <v>0</v>
      </c>
      <c r="BH112" s="195">
        <v>220</v>
      </c>
      <c r="BI112" s="195">
        <v>0</v>
      </c>
      <c r="BJ112" s="195">
        <v>0</v>
      </c>
      <c r="BK112" s="195">
        <v>0</v>
      </c>
      <c r="BL112" s="195">
        <v>0</v>
      </c>
      <c r="BM112" s="195">
        <v>0</v>
      </c>
      <c r="BN112" s="195">
        <v>0</v>
      </c>
      <c r="BO112" s="195">
        <v>0</v>
      </c>
      <c r="BP112" s="195">
        <v>0</v>
      </c>
      <c r="BQ112" s="195">
        <v>0</v>
      </c>
      <c r="BR112" s="195">
        <v>0</v>
      </c>
      <c r="BS112" s="197">
        <v>25799.67</v>
      </c>
      <c r="BT112" s="197">
        <v>0</v>
      </c>
      <c r="BU112" s="197">
        <v>0</v>
      </c>
      <c r="BV112" s="197">
        <v>0</v>
      </c>
      <c r="BW112" s="197">
        <v>0</v>
      </c>
      <c r="BX112" s="197">
        <v>0</v>
      </c>
      <c r="BY112" s="197">
        <v>0</v>
      </c>
      <c r="BZ112" s="197">
        <v>0</v>
      </c>
      <c r="CA112" s="197">
        <v>0</v>
      </c>
      <c r="CB112" s="197">
        <v>0</v>
      </c>
      <c r="CC112" s="197">
        <v>0</v>
      </c>
      <c r="CD112" s="197">
        <v>0</v>
      </c>
      <c r="CE112" s="197">
        <v>0</v>
      </c>
      <c r="CF112" s="197">
        <v>0</v>
      </c>
      <c r="CG112" s="197">
        <v>0</v>
      </c>
      <c r="CH112" s="197">
        <v>0</v>
      </c>
      <c r="CI112" s="197">
        <v>0</v>
      </c>
      <c r="CJ112" s="197">
        <v>0</v>
      </c>
      <c r="CK112" s="197">
        <v>0</v>
      </c>
      <c r="CL112" s="197">
        <v>0</v>
      </c>
      <c r="CM112" s="197">
        <v>20663.63</v>
      </c>
    </row>
    <row r="113" spans="1:91" ht="24.6">
      <c r="A113" s="125">
        <v>12</v>
      </c>
      <c r="B113" s="243" t="s">
        <v>842</v>
      </c>
      <c r="C113" s="145" t="s">
        <v>453</v>
      </c>
      <c r="D113" s="195">
        <v>6957</v>
      </c>
      <c r="E113" s="195">
        <v>0</v>
      </c>
      <c r="F113" s="195">
        <v>0</v>
      </c>
      <c r="G113" s="195">
        <v>0</v>
      </c>
      <c r="H113" s="195">
        <v>100</v>
      </c>
      <c r="I113" s="195">
        <v>50</v>
      </c>
      <c r="J113" s="195">
        <v>0</v>
      </c>
      <c r="K113" s="195">
        <v>2511</v>
      </c>
      <c r="L113" s="195">
        <v>8017.46</v>
      </c>
      <c r="M113" s="195">
        <v>0</v>
      </c>
      <c r="N113" s="195">
        <v>0</v>
      </c>
      <c r="O113" s="195">
        <v>0</v>
      </c>
      <c r="P113" s="195">
        <v>83909.5</v>
      </c>
      <c r="Q113" s="195">
        <v>0</v>
      </c>
      <c r="R113" s="195">
        <v>710</v>
      </c>
      <c r="S113" s="195">
        <v>0</v>
      </c>
      <c r="T113" s="195">
        <v>250</v>
      </c>
      <c r="U113" s="195">
        <v>0</v>
      </c>
      <c r="V113" s="195">
        <v>0</v>
      </c>
      <c r="W113" s="195">
        <v>0</v>
      </c>
      <c r="X113" s="195">
        <v>1559958.2</v>
      </c>
      <c r="Y113" s="195">
        <v>0</v>
      </c>
      <c r="Z113" s="195">
        <v>0</v>
      </c>
      <c r="AA113" s="195">
        <v>0</v>
      </c>
      <c r="AB113" s="195">
        <v>0</v>
      </c>
      <c r="AC113" s="195">
        <v>0</v>
      </c>
      <c r="AD113" s="195">
        <v>0</v>
      </c>
      <c r="AE113" s="195">
        <v>0</v>
      </c>
      <c r="AF113" s="195">
        <v>0</v>
      </c>
      <c r="AG113" s="195">
        <v>0</v>
      </c>
      <c r="AH113" s="195">
        <v>0</v>
      </c>
      <c r="AI113" s="195">
        <v>0</v>
      </c>
      <c r="AJ113" s="195">
        <v>0</v>
      </c>
      <c r="AK113" s="195">
        <v>0</v>
      </c>
      <c r="AL113" s="195">
        <v>95627.75</v>
      </c>
      <c r="AM113" s="195">
        <v>0</v>
      </c>
      <c r="AN113" s="195">
        <v>0</v>
      </c>
      <c r="AO113" s="195">
        <v>3369</v>
      </c>
      <c r="AP113" s="195">
        <v>0</v>
      </c>
      <c r="AQ113" s="195">
        <v>0</v>
      </c>
      <c r="AR113" s="195">
        <v>0</v>
      </c>
      <c r="AS113" s="195">
        <v>0</v>
      </c>
      <c r="AT113" s="195">
        <v>0</v>
      </c>
      <c r="AU113" s="195">
        <v>0</v>
      </c>
      <c r="AV113" s="195">
        <v>0</v>
      </c>
      <c r="AW113" s="195">
        <v>0</v>
      </c>
      <c r="AX113" s="195">
        <v>185</v>
      </c>
      <c r="AY113" s="195">
        <v>0</v>
      </c>
      <c r="AZ113" s="195">
        <v>0</v>
      </c>
      <c r="BA113" s="195">
        <v>0</v>
      </c>
      <c r="BB113" s="195">
        <v>12281.75</v>
      </c>
      <c r="BC113" s="195">
        <v>0</v>
      </c>
      <c r="BD113" s="195">
        <v>420119.5</v>
      </c>
      <c r="BE113" s="195">
        <v>0</v>
      </c>
      <c r="BF113" s="195">
        <v>2975.5</v>
      </c>
      <c r="BG113" s="195">
        <v>0</v>
      </c>
      <c r="BH113" s="195">
        <v>119668.75</v>
      </c>
      <c r="BI113" s="195">
        <v>0</v>
      </c>
      <c r="BJ113" s="195">
        <v>0</v>
      </c>
      <c r="BK113" s="195">
        <v>0</v>
      </c>
      <c r="BL113" s="195">
        <v>1060</v>
      </c>
      <c r="BM113" s="195">
        <v>520</v>
      </c>
      <c r="BN113" s="195">
        <v>0</v>
      </c>
      <c r="BO113" s="195">
        <v>0</v>
      </c>
      <c r="BP113" s="195">
        <v>0</v>
      </c>
      <c r="BQ113" s="195">
        <v>0</v>
      </c>
      <c r="BR113" s="195">
        <v>0</v>
      </c>
      <c r="BS113" s="195">
        <v>164508.46</v>
      </c>
      <c r="BT113" s="195">
        <v>0</v>
      </c>
      <c r="BU113" s="195">
        <v>0</v>
      </c>
      <c r="BV113" s="195">
        <v>120</v>
      </c>
      <c r="BW113" s="195">
        <v>0</v>
      </c>
      <c r="BX113" s="195">
        <v>0</v>
      </c>
      <c r="BY113" s="195">
        <v>425</v>
      </c>
      <c r="BZ113" s="195">
        <v>0</v>
      </c>
      <c r="CA113" s="195">
        <v>0</v>
      </c>
      <c r="CB113" s="195">
        <v>0</v>
      </c>
      <c r="CC113" s="195">
        <v>0</v>
      </c>
      <c r="CD113" s="197">
        <v>0</v>
      </c>
      <c r="CE113" s="195">
        <v>3736.25</v>
      </c>
      <c r="CF113" s="195">
        <v>0</v>
      </c>
      <c r="CG113" s="195">
        <v>0</v>
      </c>
      <c r="CH113" s="195">
        <v>0</v>
      </c>
      <c r="CI113" s="195">
        <v>0</v>
      </c>
      <c r="CJ113" s="195">
        <v>0</v>
      </c>
      <c r="CK113" s="195">
        <v>74</v>
      </c>
      <c r="CL113" s="195">
        <v>0</v>
      </c>
      <c r="CM113" s="195">
        <v>0</v>
      </c>
    </row>
    <row r="114" spans="1:91" ht="24.6">
      <c r="A114" s="125">
        <v>12</v>
      </c>
      <c r="B114" s="243" t="s">
        <v>843</v>
      </c>
      <c r="C114" s="145" t="s">
        <v>454</v>
      </c>
      <c r="D114" s="195">
        <v>920459</v>
      </c>
      <c r="E114" s="195">
        <v>0</v>
      </c>
      <c r="F114" s="195">
        <v>0</v>
      </c>
      <c r="G114" s="195">
        <v>127536</v>
      </c>
      <c r="H114" s="195">
        <v>0</v>
      </c>
      <c r="I114" s="195">
        <v>0</v>
      </c>
      <c r="J114" s="195">
        <v>0</v>
      </c>
      <c r="K114" s="195">
        <v>0</v>
      </c>
      <c r="L114" s="195">
        <v>0</v>
      </c>
      <c r="M114" s="195">
        <v>79</v>
      </c>
      <c r="N114" s="195">
        <v>7475</v>
      </c>
      <c r="O114" s="195">
        <v>7314.25</v>
      </c>
      <c r="P114" s="195">
        <v>31496.5</v>
      </c>
      <c r="Q114" s="195">
        <v>2596.4</v>
      </c>
      <c r="R114" s="195">
        <v>0</v>
      </c>
      <c r="S114" s="195">
        <v>0</v>
      </c>
      <c r="T114" s="195">
        <v>0</v>
      </c>
      <c r="U114" s="195">
        <v>0</v>
      </c>
      <c r="V114" s="195">
        <v>5540</v>
      </c>
      <c r="W114" s="195">
        <v>0</v>
      </c>
      <c r="X114" s="195">
        <v>0</v>
      </c>
      <c r="Y114" s="195">
        <v>0</v>
      </c>
      <c r="Z114" s="195">
        <v>9409.7999999999993</v>
      </c>
      <c r="AA114" s="195">
        <v>0</v>
      </c>
      <c r="AB114" s="195">
        <v>0</v>
      </c>
      <c r="AC114" s="195">
        <v>0</v>
      </c>
      <c r="AD114" s="195">
        <v>0</v>
      </c>
      <c r="AE114" s="195">
        <v>0</v>
      </c>
      <c r="AF114" s="195">
        <v>0</v>
      </c>
      <c r="AG114" s="195">
        <v>0</v>
      </c>
      <c r="AH114" s="195">
        <v>1723.31</v>
      </c>
      <c r="AI114" s="195">
        <v>0</v>
      </c>
      <c r="AJ114" s="195">
        <v>0</v>
      </c>
      <c r="AK114" s="195">
        <v>0</v>
      </c>
      <c r="AL114" s="195">
        <v>78213.5</v>
      </c>
      <c r="AM114" s="195">
        <v>1463</v>
      </c>
      <c r="AN114" s="195">
        <v>0</v>
      </c>
      <c r="AO114" s="195">
        <v>0</v>
      </c>
      <c r="AP114" s="195">
        <v>0</v>
      </c>
      <c r="AQ114" s="195">
        <v>0</v>
      </c>
      <c r="AR114" s="195">
        <v>0</v>
      </c>
      <c r="AS114" s="195">
        <v>0</v>
      </c>
      <c r="AT114" s="195">
        <v>0</v>
      </c>
      <c r="AU114" s="195">
        <v>0</v>
      </c>
      <c r="AV114" s="195">
        <v>0</v>
      </c>
      <c r="AW114" s="195">
        <v>0</v>
      </c>
      <c r="AX114" s="195">
        <v>0</v>
      </c>
      <c r="AY114" s="195">
        <v>0</v>
      </c>
      <c r="AZ114" s="195">
        <v>2068</v>
      </c>
      <c r="BA114" s="195">
        <v>0</v>
      </c>
      <c r="BB114" s="195">
        <v>23301.25</v>
      </c>
      <c r="BC114" s="195">
        <v>6499.2</v>
      </c>
      <c r="BD114" s="195">
        <v>385</v>
      </c>
      <c r="BE114" s="195">
        <v>5700</v>
      </c>
      <c r="BF114" s="195">
        <v>9100</v>
      </c>
      <c r="BG114" s="195">
        <v>15776</v>
      </c>
      <c r="BH114" s="195">
        <v>467794</v>
      </c>
      <c r="BI114" s="195">
        <v>0</v>
      </c>
      <c r="BJ114" s="195">
        <v>11239</v>
      </c>
      <c r="BK114" s="195">
        <v>1236.5999999999999</v>
      </c>
      <c r="BL114" s="195">
        <v>0</v>
      </c>
      <c r="BM114" s="195">
        <v>281</v>
      </c>
      <c r="BN114" s="195">
        <v>11978</v>
      </c>
      <c r="BO114" s="195">
        <v>0</v>
      </c>
      <c r="BP114" s="195">
        <v>0</v>
      </c>
      <c r="BQ114" s="195">
        <v>3466</v>
      </c>
      <c r="BR114" s="195">
        <v>20341</v>
      </c>
      <c r="BS114" s="197">
        <v>0</v>
      </c>
      <c r="BT114" s="195">
        <v>0</v>
      </c>
      <c r="BU114" s="197">
        <v>5707.35</v>
      </c>
      <c r="BV114" s="197">
        <v>0</v>
      </c>
      <c r="BW114" s="197">
        <v>0</v>
      </c>
      <c r="BX114" s="195">
        <v>0</v>
      </c>
      <c r="BY114" s="197">
        <v>0</v>
      </c>
      <c r="BZ114" s="197">
        <v>0</v>
      </c>
      <c r="CA114" s="197">
        <v>0</v>
      </c>
      <c r="CB114" s="197">
        <v>0</v>
      </c>
      <c r="CC114" s="197">
        <v>0</v>
      </c>
      <c r="CD114" s="197">
        <v>0</v>
      </c>
      <c r="CE114" s="195">
        <v>0</v>
      </c>
      <c r="CF114" s="195">
        <v>0</v>
      </c>
      <c r="CG114" s="197">
        <v>2837</v>
      </c>
      <c r="CH114" s="195">
        <v>0</v>
      </c>
      <c r="CI114" s="197">
        <v>0</v>
      </c>
      <c r="CJ114" s="195">
        <v>0</v>
      </c>
      <c r="CK114" s="195">
        <v>2927</v>
      </c>
      <c r="CL114" s="195">
        <v>0</v>
      </c>
      <c r="CM114" s="195">
        <v>0</v>
      </c>
    </row>
    <row r="115" spans="1:91" ht="49.2">
      <c r="A115" s="125">
        <v>12</v>
      </c>
      <c r="B115" s="243" t="s">
        <v>844</v>
      </c>
      <c r="C115" s="145" t="s">
        <v>455</v>
      </c>
      <c r="D115" s="195">
        <v>0</v>
      </c>
      <c r="E115" s="195">
        <v>-18846</v>
      </c>
      <c r="F115" s="195">
        <v>-244833</v>
      </c>
      <c r="G115" s="195">
        <v>0</v>
      </c>
      <c r="H115" s="195">
        <v>0</v>
      </c>
      <c r="I115" s="195">
        <v>0</v>
      </c>
      <c r="J115" s="195">
        <v>0</v>
      </c>
      <c r="K115" s="195">
        <v>0</v>
      </c>
      <c r="L115" s="195">
        <v>0</v>
      </c>
      <c r="M115" s="195">
        <v>0</v>
      </c>
      <c r="N115" s="195">
        <v>0</v>
      </c>
      <c r="O115" s="195">
        <v>0</v>
      </c>
      <c r="P115" s="195">
        <v>-17272.5</v>
      </c>
      <c r="Q115" s="195">
        <v>0</v>
      </c>
      <c r="R115" s="195">
        <v>0</v>
      </c>
      <c r="S115" s="195">
        <v>0</v>
      </c>
      <c r="T115" s="195">
        <v>0</v>
      </c>
      <c r="U115" s="195">
        <v>0</v>
      </c>
      <c r="V115" s="195">
        <v>0</v>
      </c>
      <c r="W115" s="195">
        <v>0</v>
      </c>
      <c r="X115" s="195">
        <v>-277991</v>
      </c>
      <c r="Y115" s="195">
        <v>0</v>
      </c>
      <c r="Z115" s="195">
        <v>0</v>
      </c>
      <c r="AA115" s="195">
        <v>-189.08</v>
      </c>
      <c r="AB115" s="195">
        <v>0</v>
      </c>
      <c r="AC115" s="195">
        <v>0</v>
      </c>
      <c r="AD115" s="195">
        <v>-2252843.5</v>
      </c>
      <c r="AE115" s="195">
        <v>0</v>
      </c>
      <c r="AF115" s="195">
        <v>0</v>
      </c>
      <c r="AG115" s="195">
        <v>-1822.75</v>
      </c>
      <c r="AH115" s="195">
        <v>0</v>
      </c>
      <c r="AI115" s="195">
        <v>0</v>
      </c>
      <c r="AJ115" s="195">
        <v>-21176</v>
      </c>
      <c r="AK115" s="195">
        <v>-2900</v>
      </c>
      <c r="AL115" s="195">
        <v>-1600</v>
      </c>
      <c r="AM115" s="195">
        <v>0</v>
      </c>
      <c r="AN115" s="195">
        <v>0</v>
      </c>
      <c r="AO115" s="195">
        <v>0</v>
      </c>
      <c r="AP115" s="195">
        <v>0</v>
      </c>
      <c r="AQ115" s="195">
        <v>0</v>
      </c>
      <c r="AR115" s="195">
        <v>0</v>
      </c>
      <c r="AS115" s="195">
        <v>0</v>
      </c>
      <c r="AT115" s="195">
        <v>0</v>
      </c>
      <c r="AU115" s="195">
        <v>0</v>
      </c>
      <c r="AV115" s="195">
        <v>0</v>
      </c>
      <c r="AW115" s="195">
        <v>0</v>
      </c>
      <c r="AX115" s="195">
        <v>0</v>
      </c>
      <c r="AY115" s="195">
        <v>0</v>
      </c>
      <c r="AZ115" s="195">
        <v>0</v>
      </c>
      <c r="BA115" s="195">
        <v>0</v>
      </c>
      <c r="BB115" s="195">
        <v>0</v>
      </c>
      <c r="BC115" s="195">
        <v>0</v>
      </c>
      <c r="BD115" s="195">
        <v>-212719.25</v>
      </c>
      <c r="BE115" s="195">
        <v>0</v>
      </c>
      <c r="BF115" s="195">
        <v>0</v>
      </c>
      <c r="BG115" s="195">
        <v>0</v>
      </c>
      <c r="BH115" s="195">
        <v>-40293.5</v>
      </c>
      <c r="BI115" s="195">
        <v>0</v>
      </c>
      <c r="BJ115" s="195">
        <v>0</v>
      </c>
      <c r="BK115" s="195">
        <v>0</v>
      </c>
      <c r="BL115" s="195">
        <v>0</v>
      </c>
      <c r="BM115" s="195">
        <v>-7964</v>
      </c>
      <c r="BN115" s="195">
        <v>0</v>
      </c>
      <c r="BO115" s="195">
        <v>0</v>
      </c>
      <c r="BP115" s="195">
        <v>0</v>
      </c>
      <c r="BQ115" s="195">
        <v>0</v>
      </c>
      <c r="BR115" s="195">
        <v>0</v>
      </c>
      <c r="BS115" s="195">
        <v>-1374508.77</v>
      </c>
      <c r="BT115" s="195">
        <v>0</v>
      </c>
      <c r="BU115" s="195">
        <v>0</v>
      </c>
      <c r="BV115" s="195">
        <v>0</v>
      </c>
      <c r="BW115" s="195">
        <v>0</v>
      </c>
      <c r="BX115" s="195">
        <v>0</v>
      </c>
      <c r="BY115" s="195">
        <v>0</v>
      </c>
      <c r="BZ115" s="195">
        <v>-188.5</v>
      </c>
      <c r="CA115" s="195">
        <v>0</v>
      </c>
      <c r="CB115" s="195">
        <v>0</v>
      </c>
      <c r="CC115" s="195">
        <v>0</v>
      </c>
      <c r="CD115" s="195">
        <v>0</v>
      </c>
      <c r="CE115" s="195">
        <v>0</v>
      </c>
      <c r="CF115" s="195">
        <v>0</v>
      </c>
      <c r="CG115" s="195">
        <v>0</v>
      </c>
      <c r="CH115" s="195">
        <v>0</v>
      </c>
      <c r="CI115" s="195">
        <v>0</v>
      </c>
      <c r="CJ115" s="195">
        <v>0</v>
      </c>
      <c r="CK115" s="195">
        <v>-3486.77</v>
      </c>
      <c r="CL115" s="195">
        <v>0</v>
      </c>
      <c r="CM115" s="195">
        <v>0</v>
      </c>
    </row>
    <row r="116" spans="1:91" ht="24.6">
      <c r="A116" s="125">
        <v>12</v>
      </c>
      <c r="B116" s="243" t="s">
        <v>845</v>
      </c>
      <c r="C116" s="145" t="s">
        <v>456</v>
      </c>
      <c r="D116" s="195">
        <v>0</v>
      </c>
      <c r="E116" s="195">
        <v>0</v>
      </c>
      <c r="F116" s="195">
        <v>-30703.62</v>
      </c>
      <c r="G116" s="195">
        <v>-127536</v>
      </c>
      <c r="H116" s="195">
        <v>0</v>
      </c>
      <c r="I116" s="195">
        <v>0</v>
      </c>
      <c r="J116" s="195">
        <v>0</v>
      </c>
      <c r="K116" s="195">
        <v>0</v>
      </c>
      <c r="L116" s="195">
        <v>-23238.94</v>
      </c>
      <c r="M116" s="195">
        <v>0</v>
      </c>
      <c r="N116" s="195">
        <v>-1272.71</v>
      </c>
      <c r="O116" s="195">
        <v>0</v>
      </c>
      <c r="P116" s="195">
        <v>-96902.58</v>
      </c>
      <c r="Q116" s="195">
        <v>0</v>
      </c>
      <c r="R116" s="195">
        <v>0</v>
      </c>
      <c r="S116" s="195">
        <v>0</v>
      </c>
      <c r="T116" s="195">
        <v>0</v>
      </c>
      <c r="U116" s="195">
        <v>0</v>
      </c>
      <c r="V116" s="195">
        <v>0</v>
      </c>
      <c r="W116" s="195">
        <v>-13651.56</v>
      </c>
      <c r="X116" s="195">
        <v>-1245743.1200000001</v>
      </c>
      <c r="Y116" s="195">
        <v>-4251.26</v>
      </c>
      <c r="Z116" s="195">
        <v>-35007.449999999997</v>
      </c>
      <c r="AA116" s="195">
        <v>0</v>
      </c>
      <c r="AB116" s="195">
        <v>-13082.31</v>
      </c>
      <c r="AC116" s="195">
        <v>-17621.259999999998</v>
      </c>
      <c r="AD116" s="195">
        <v>0</v>
      </c>
      <c r="AE116" s="195">
        <v>0</v>
      </c>
      <c r="AF116" s="195">
        <v>-601</v>
      </c>
      <c r="AG116" s="195">
        <v>0</v>
      </c>
      <c r="AH116" s="195">
        <v>-9319.9699999999993</v>
      </c>
      <c r="AI116" s="195">
        <v>0</v>
      </c>
      <c r="AJ116" s="195">
        <v>0</v>
      </c>
      <c r="AK116" s="195">
        <v>0</v>
      </c>
      <c r="AL116" s="195">
        <v>-10970.76</v>
      </c>
      <c r="AM116" s="195">
        <v>0</v>
      </c>
      <c r="AN116" s="195">
        <v>0</v>
      </c>
      <c r="AO116" s="195">
        <v>0</v>
      </c>
      <c r="AP116" s="195">
        <v>-1717.14</v>
      </c>
      <c r="AQ116" s="195">
        <v>0</v>
      </c>
      <c r="AR116" s="195">
        <v>0</v>
      </c>
      <c r="AS116" s="195">
        <v>0</v>
      </c>
      <c r="AT116" s="195">
        <v>0</v>
      </c>
      <c r="AU116" s="195">
        <v>0</v>
      </c>
      <c r="AV116" s="195">
        <v>0</v>
      </c>
      <c r="AW116" s="195">
        <v>0</v>
      </c>
      <c r="AX116" s="195">
        <v>0</v>
      </c>
      <c r="AY116" s="195">
        <v>0</v>
      </c>
      <c r="AZ116" s="195">
        <v>0</v>
      </c>
      <c r="BA116" s="195">
        <v>0</v>
      </c>
      <c r="BB116" s="195">
        <v>-15878.32</v>
      </c>
      <c r="BC116" s="195">
        <v>0</v>
      </c>
      <c r="BD116" s="195">
        <v>-414120.89</v>
      </c>
      <c r="BE116" s="195">
        <v>-44383.01</v>
      </c>
      <c r="BF116" s="195">
        <v>-5530.16</v>
      </c>
      <c r="BG116" s="195">
        <v>0</v>
      </c>
      <c r="BH116" s="195">
        <v>-1063262.73</v>
      </c>
      <c r="BI116" s="195">
        <v>-1585.52</v>
      </c>
      <c r="BJ116" s="195">
        <v>0</v>
      </c>
      <c r="BK116" s="195">
        <v>0</v>
      </c>
      <c r="BL116" s="195">
        <v>0</v>
      </c>
      <c r="BM116" s="195">
        <v>0</v>
      </c>
      <c r="BN116" s="195">
        <v>0</v>
      </c>
      <c r="BO116" s="195">
        <v>0</v>
      </c>
      <c r="BP116" s="195">
        <v>0</v>
      </c>
      <c r="BQ116" s="195">
        <v>0</v>
      </c>
      <c r="BR116" s="195">
        <v>0</v>
      </c>
      <c r="BS116" s="195">
        <v>-1450924.32</v>
      </c>
      <c r="BT116" s="195">
        <v>0</v>
      </c>
      <c r="BU116" s="195">
        <v>0</v>
      </c>
      <c r="BV116" s="195">
        <v>-17699.84</v>
      </c>
      <c r="BW116" s="195">
        <v>0</v>
      </c>
      <c r="BX116" s="195">
        <v>0</v>
      </c>
      <c r="BY116" s="195">
        <v>0</v>
      </c>
      <c r="BZ116" s="195">
        <v>0</v>
      </c>
      <c r="CA116" s="195">
        <v>0</v>
      </c>
      <c r="CB116" s="195">
        <v>0</v>
      </c>
      <c r="CC116" s="195">
        <v>0</v>
      </c>
      <c r="CD116" s="195">
        <v>-1371.86</v>
      </c>
      <c r="CE116" s="195">
        <v>-5303.02</v>
      </c>
      <c r="CF116" s="195">
        <v>0</v>
      </c>
      <c r="CG116" s="195">
        <v>0</v>
      </c>
      <c r="CH116" s="195">
        <v>0</v>
      </c>
      <c r="CI116" s="195">
        <v>-1123.0899999999999</v>
      </c>
      <c r="CJ116" s="195">
        <v>0</v>
      </c>
      <c r="CK116" s="195">
        <v>0</v>
      </c>
      <c r="CL116" s="195">
        <v>0</v>
      </c>
      <c r="CM116" s="195">
        <v>0</v>
      </c>
    </row>
    <row r="117" spans="1:91" ht="24.6">
      <c r="A117" s="125">
        <v>12</v>
      </c>
      <c r="B117" s="243" t="s">
        <v>846</v>
      </c>
      <c r="C117" s="146" t="s">
        <v>457</v>
      </c>
      <c r="D117" s="195">
        <v>0</v>
      </c>
      <c r="E117" s="195">
        <v>0</v>
      </c>
      <c r="F117" s="195">
        <v>80759.759999999995</v>
      </c>
      <c r="G117" s="195">
        <v>0</v>
      </c>
      <c r="H117" s="195">
        <v>0</v>
      </c>
      <c r="I117" s="195">
        <v>0</v>
      </c>
      <c r="J117" s="195">
        <v>0</v>
      </c>
      <c r="K117" s="195">
        <v>0</v>
      </c>
      <c r="L117" s="195">
        <v>0</v>
      </c>
      <c r="M117" s="195">
        <v>0</v>
      </c>
      <c r="N117" s="195">
        <v>17343.14</v>
      </c>
      <c r="O117" s="195">
        <v>0</v>
      </c>
      <c r="P117" s="195">
        <v>4521.93</v>
      </c>
      <c r="Q117" s="195">
        <v>0</v>
      </c>
      <c r="R117" s="195">
        <v>0</v>
      </c>
      <c r="S117" s="195">
        <v>0</v>
      </c>
      <c r="T117" s="195">
        <v>0</v>
      </c>
      <c r="U117" s="195">
        <v>0</v>
      </c>
      <c r="V117" s="195">
        <v>0</v>
      </c>
      <c r="W117" s="195">
        <v>3306.4</v>
      </c>
      <c r="X117" s="195">
        <v>219876.64</v>
      </c>
      <c r="Y117" s="195">
        <v>10486.9</v>
      </c>
      <c r="Z117" s="195">
        <v>9178.4699999999993</v>
      </c>
      <c r="AA117" s="195">
        <v>6958.73</v>
      </c>
      <c r="AB117" s="195">
        <v>14205.48</v>
      </c>
      <c r="AC117" s="195">
        <v>0</v>
      </c>
      <c r="AD117" s="195">
        <v>1243.67</v>
      </c>
      <c r="AE117" s="195">
        <v>0</v>
      </c>
      <c r="AF117" s="195">
        <v>0</v>
      </c>
      <c r="AG117" s="195">
        <v>0</v>
      </c>
      <c r="AH117" s="195">
        <v>5766.41</v>
      </c>
      <c r="AI117" s="195">
        <v>5245.35</v>
      </c>
      <c r="AJ117" s="195">
        <v>0</v>
      </c>
      <c r="AK117" s="195">
        <v>0</v>
      </c>
      <c r="AL117" s="195">
        <v>8809.59</v>
      </c>
      <c r="AM117" s="195">
        <v>0</v>
      </c>
      <c r="AN117" s="195">
        <v>0</v>
      </c>
      <c r="AO117" s="195">
        <v>0</v>
      </c>
      <c r="AP117" s="195">
        <v>2321.67</v>
      </c>
      <c r="AQ117" s="195">
        <v>0</v>
      </c>
      <c r="AR117" s="195">
        <v>0</v>
      </c>
      <c r="AS117" s="195">
        <v>0</v>
      </c>
      <c r="AT117" s="195">
        <v>0</v>
      </c>
      <c r="AU117" s="195">
        <v>0</v>
      </c>
      <c r="AV117" s="195">
        <v>0</v>
      </c>
      <c r="AW117" s="195">
        <v>0</v>
      </c>
      <c r="AX117" s="195">
        <v>0</v>
      </c>
      <c r="AY117" s="195">
        <v>0</v>
      </c>
      <c r="AZ117" s="195">
        <v>0</v>
      </c>
      <c r="BA117" s="195">
        <v>0</v>
      </c>
      <c r="BB117" s="195">
        <v>31624.43</v>
      </c>
      <c r="BC117" s="195">
        <v>0</v>
      </c>
      <c r="BD117" s="195">
        <v>115944.11</v>
      </c>
      <c r="BE117" s="195">
        <v>31379.85</v>
      </c>
      <c r="BF117" s="195">
        <v>10709.03</v>
      </c>
      <c r="BG117" s="195">
        <v>350.51</v>
      </c>
      <c r="BH117" s="195">
        <v>52359.78</v>
      </c>
      <c r="BI117" s="195">
        <v>2945.22</v>
      </c>
      <c r="BJ117" s="195">
        <v>0</v>
      </c>
      <c r="BK117" s="195">
        <v>0</v>
      </c>
      <c r="BL117" s="195">
        <v>0</v>
      </c>
      <c r="BM117" s="195">
        <v>0</v>
      </c>
      <c r="BN117" s="195">
        <v>0</v>
      </c>
      <c r="BO117" s="195">
        <v>0</v>
      </c>
      <c r="BP117" s="195">
        <v>0</v>
      </c>
      <c r="BQ117" s="195">
        <v>0</v>
      </c>
      <c r="BR117" s="195">
        <v>0</v>
      </c>
      <c r="BS117" s="197">
        <v>169248.74</v>
      </c>
      <c r="BT117" s="197">
        <v>0</v>
      </c>
      <c r="BU117" s="197">
        <v>0</v>
      </c>
      <c r="BV117" s="197">
        <v>8594.64</v>
      </c>
      <c r="BW117" s="197">
        <v>0</v>
      </c>
      <c r="BX117" s="197">
        <v>0</v>
      </c>
      <c r="BY117" s="197">
        <v>0</v>
      </c>
      <c r="BZ117" s="197">
        <v>618.29999999999995</v>
      </c>
      <c r="CA117" s="197">
        <v>0</v>
      </c>
      <c r="CB117" s="197">
        <v>0</v>
      </c>
      <c r="CC117" s="197">
        <v>0</v>
      </c>
      <c r="CD117" s="197">
        <v>0</v>
      </c>
      <c r="CE117" s="197">
        <v>0</v>
      </c>
      <c r="CF117" s="197">
        <v>0</v>
      </c>
      <c r="CG117" s="197">
        <v>810.35</v>
      </c>
      <c r="CH117" s="197">
        <v>0</v>
      </c>
      <c r="CI117" s="197">
        <v>0</v>
      </c>
      <c r="CJ117" s="197">
        <v>0</v>
      </c>
      <c r="CK117" s="197">
        <v>0</v>
      </c>
      <c r="CL117" s="197">
        <v>0</v>
      </c>
      <c r="CM117" s="197">
        <v>0</v>
      </c>
    </row>
    <row r="118" spans="1:91" ht="24.6">
      <c r="A118" s="125">
        <v>12</v>
      </c>
      <c r="B118" s="243" t="s">
        <v>847</v>
      </c>
      <c r="C118" s="146" t="s">
        <v>458</v>
      </c>
      <c r="D118" s="195">
        <v>509</v>
      </c>
      <c r="E118" s="195">
        <v>18846</v>
      </c>
      <c r="F118" s="195">
        <v>244833</v>
      </c>
      <c r="G118" s="195">
        <v>0</v>
      </c>
      <c r="H118" s="195">
        <v>0</v>
      </c>
      <c r="I118" s="195">
        <v>0</v>
      </c>
      <c r="J118" s="195">
        <v>7989.25</v>
      </c>
      <c r="K118" s="195">
        <v>10345</v>
      </c>
      <c r="L118" s="195">
        <v>0</v>
      </c>
      <c r="M118" s="195">
        <v>40276</v>
      </c>
      <c r="N118" s="195">
        <v>197899.5</v>
      </c>
      <c r="O118" s="195">
        <v>0</v>
      </c>
      <c r="P118" s="195">
        <v>60023.7</v>
      </c>
      <c r="Q118" s="195">
        <v>0</v>
      </c>
      <c r="R118" s="195">
        <v>4143</v>
      </c>
      <c r="S118" s="195">
        <v>0</v>
      </c>
      <c r="T118" s="195">
        <v>91726.75</v>
      </c>
      <c r="U118" s="195">
        <v>42344</v>
      </c>
      <c r="V118" s="195">
        <v>0</v>
      </c>
      <c r="W118" s="195">
        <v>214990.2</v>
      </c>
      <c r="X118" s="195">
        <v>281138</v>
      </c>
      <c r="Y118" s="195">
        <v>185670.08</v>
      </c>
      <c r="Z118" s="195">
        <v>1198327.97</v>
      </c>
      <c r="AA118" s="195">
        <v>900018</v>
      </c>
      <c r="AB118" s="195">
        <v>211326</v>
      </c>
      <c r="AC118" s="195">
        <v>239273</v>
      </c>
      <c r="AD118" s="195">
        <v>2258023.5</v>
      </c>
      <c r="AE118" s="195">
        <v>53336</v>
      </c>
      <c r="AF118" s="195">
        <v>601</v>
      </c>
      <c r="AG118" s="195">
        <v>4099.25</v>
      </c>
      <c r="AH118" s="195">
        <v>54959.02</v>
      </c>
      <c r="AI118" s="195">
        <v>172648</v>
      </c>
      <c r="AJ118" s="195">
        <v>21176</v>
      </c>
      <c r="AK118" s="195">
        <v>2900</v>
      </c>
      <c r="AL118" s="195">
        <v>826942.25</v>
      </c>
      <c r="AM118" s="195">
        <v>10835</v>
      </c>
      <c r="AN118" s="195">
        <v>73</v>
      </c>
      <c r="AO118" s="195">
        <v>16774</v>
      </c>
      <c r="AP118" s="195">
        <v>75475</v>
      </c>
      <c r="AQ118" s="195">
        <v>15269</v>
      </c>
      <c r="AR118" s="195">
        <v>0</v>
      </c>
      <c r="AS118" s="195">
        <v>12351</v>
      </c>
      <c r="AT118" s="195">
        <v>0</v>
      </c>
      <c r="AU118" s="195">
        <v>0</v>
      </c>
      <c r="AV118" s="195">
        <v>0</v>
      </c>
      <c r="AW118" s="195">
        <v>3125</v>
      </c>
      <c r="AX118" s="195">
        <v>6606.75</v>
      </c>
      <c r="AY118" s="195">
        <v>0</v>
      </c>
      <c r="AZ118" s="195">
        <v>0</v>
      </c>
      <c r="BA118" s="195">
        <v>0</v>
      </c>
      <c r="BB118" s="195">
        <v>80234.25</v>
      </c>
      <c r="BC118" s="195">
        <v>7870.82</v>
      </c>
      <c r="BD118" s="195">
        <v>1021150.75</v>
      </c>
      <c r="BE118" s="195">
        <v>602760.05000000005</v>
      </c>
      <c r="BF118" s="195">
        <v>240712.5</v>
      </c>
      <c r="BG118" s="195">
        <v>111485</v>
      </c>
      <c r="BH118" s="195">
        <v>683886.5</v>
      </c>
      <c r="BI118" s="195">
        <v>0</v>
      </c>
      <c r="BJ118" s="195">
        <v>0</v>
      </c>
      <c r="BK118" s="195">
        <v>0</v>
      </c>
      <c r="BL118" s="195">
        <v>0</v>
      </c>
      <c r="BM118" s="195">
        <v>7964</v>
      </c>
      <c r="BN118" s="195">
        <v>0</v>
      </c>
      <c r="BO118" s="195">
        <v>885</v>
      </c>
      <c r="BP118" s="195">
        <v>5435</v>
      </c>
      <c r="BQ118" s="195">
        <v>10319</v>
      </c>
      <c r="BR118" s="195">
        <v>0</v>
      </c>
      <c r="BS118" s="195">
        <v>1421952.15</v>
      </c>
      <c r="BT118" s="195">
        <v>0</v>
      </c>
      <c r="BU118" s="195">
        <v>2540.35</v>
      </c>
      <c r="BV118" s="195">
        <v>124278</v>
      </c>
      <c r="BW118" s="195">
        <v>0</v>
      </c>
      <c r="BX118" s="195">
        <v>0</v>
      </c>
      <c r="BY118" s="195">
        <v>0</v>
      </c>
      <c r="BZ118" s="195">
        <v>188.5</v>
      </c>
      <c r="CA118" s="195">
        <v>0</v>
      </c>
      <c r="CB118" s="195">
        <v>700</v>
      </c>
      <c r="CC118" s="195">
        <v>123497.47</v>
      </c>
      <c r="CD118" s="195">
        <v>16180.25</v>
      </c>
      <c r="CE118" s="195">
        <v>55970.69</v>
      </c>
      <c r="CF118" s="195">
        <v>0</v>
      </c>
      <c r="CG118" s="195">
        <v>0</v>
      </c>
      <c r="CH118" s="195">
        <v>0</v>
      </c>
      <c r="CI118" s="195">
        <v>265</v>
      </c>
      <c r="CJ118" s="195">
        <v>0</v>
      </c>
      <c r="CK118" s="195">
        <v>11932</v>
      </c>
      <c r="CL118" s="195">
        <v>0</v>
      </c>
      <c r="CM118" s="195">
        <v>0</v>
      </c>
    </row>
    <row r="119" spans="1:91" ht="24.6">
      <c r="A119" s="125">
        <v>12</v>
      </c>
      <c r="B119" s="243" t="s">
        <v>848</v>
      </c>
      <c r="C119" s="146" t="s">
        <v>1241</v>
      </c>
      <c r="D119" s="195">
        <v>1301746</v>
      </c>
      <c r="E119" s="195">
        <v>12916</v>
      </c>
      <c r="F119" s="195">
        <v>231470.38</v>
      </c>
      <c r="G119" s="195">
        <v>50430</v>
      </c>
      <c r="H119" s="195">
        <v>0</v>
      </c>
      <c r="I119" s="195">
        <v>0</v>
      </c>
      <c r="J119" s="195">
        <v>0</v>
      </c>
      <c r="K119" s="195">
        <v>0</v>
      </c>
      <c r="L119" s="195">
        <v>0</v>
      </c>
      <c r="M119" s="195">
        <v>25633.33</v>
      </c>
      <c r="N119" s="195">
        <v>277681</v>
      </c>
      <c r="O119" s="195">
        <v>0</v>
      </c>
      <c r="P119" s="195">
        <v>428194.66</v>
      </c>
      <c r="Q119" s="195">
        <v>0</v>
      </c>
      <c r="R119" s="195">
        <v>1446</v>
      </c>
      <c r="S119" s="195">
        <v>4423</v>
      </c>
      <c r="T119" s="195">
        <v>58028.5</v>
      </c>
      <c r="U119" s="195">
        <v>11535.5</v>
      </c>
      <c r="V119" s="195">
        <v>0</v>
      </c>
      <c r="W119" s="195">
        <v>95753.1</v>
      </c>
      <c r="X119" s="195">
        <v>4958569.1900000004</v>
      </c>
      <c r="Y119" s="195">
        <v>61792.75</v>
      </c>
      <c r="Z119" s="195">
        <v>705296</v>
      </c>
      <c r="AA119" s="195">
        <v>342671</v>
      </c>
      <c r="AB119" s="195">
        <v>54291</v>
      </c>
      <c r="AC119" s="195">
        <v>108450</v>
      </c>
      <c r="AD119" s="195">
        <v>732775.05</v>
      </c>
      <c r="AE119" s="195">
        <v>79889</v>
      </c>
      <c r="AF119" s="195">
        <v>0</v>
      </c>
      <c r="AG119" s="195">
        <v>0</v>
      </c>
      <c r="AH119" s="195">
        <v>108220.22</v>
      </c>
      <c r="AI119" s="195">
        <v>39668</v>
      </c>
      <c r="AJ119" s="195">
        <v>0</v>
      </c>
      <c r="AK119" s="195">
        <v>0</v>
      </c>
      <c r="AL119" s="195">
        <v>1264194.95</v>
      </c>
      <c r="AM119" s="195">
        <v>0</v>
      </c>
      <c r="AN119" s="195">
        <v>0</v>
      </c>
      <c r="AO119" s="195">
        <v>0</v>
      </c>
      <c r="AP119" s="195">
        <v>45138</v>
      </c>
      <c r="AQ119" s="195">
        <v>0</v>
      </c>
      <c r="AR119" s="195">
        <v>0</v>
      </c>
      <c r="AS119" s="195">
        <v>0</v>
      </c>
      <c r="AT119" s="195">
        <v>0</v>
      </c>
      <c r="AU119" s="195">
        <v>0</v>
      </c>
      <c r="AV119" s="195">
        <v>0</v>
      </c>
      <c r="AW119" s="195">
        <v>0</v>
      </c>
      <c r="AX119" s="195">
        <v>21534.75</v>
      </c>
      <c r="AY119" s="195">
        <v>0</v>
      </c>
      <c r="AZ119" s="195">
        <v>0</v>
      </c>
      <c r="BA119" s="195">
        <v>0</v>
      </c>
      <c r="BB119" s="195">
        <v>191126.1</v>
      </c>
      <c r="BC119" s="195">
        <v>1978</v>
      </c>
      <c r="BD119" s="195">
        <v>3197669.25</v>
      </c>
      <c r="BE119" s="195">
        <v>434963.18</v>
      </c>
      <c r="BF119" s="195">
        <v>153463.25</v>
      </c>
      <c r="BG119" s="195">
        <v>35251</v>
      </c>
      <c r="BH119" s="195">
        <v>3204984.62</v>
      </c>
      <c r="BI119" s="195">
        <v>11352</v>
      </c>
      <c r="BJ119" s="195">
        <v>9265.4</v>
      </c>
      <c r="BK119" s="195">
        <v>0</v>
      </c>
      <c r="BL119" s="195">
        <v>0</v>
      </c>
      <c r="BM119" s="195">
        <v>98186.25</v>
      </c>
      <c r="BN119" s="195">
        <v>18901.5</v>
      </c>
      <c r="BO119" s="195">
        <v>0</v>
      </c>
      <c r="BP119" s="195">
        <v>5200</v>
      </c>
      <c r="BQ119" s="195">
        <v>0</v>
      </c>
      <c r="BR119" s="195">
        <v>0</v>
      </c>
      <c r="BS119" s="195">
        <v>7853866.54</v>
      </c>
      <c r="BT119" s="195">
        <v>0</v>
      </c>
      <c r="BU119" s="195">
        <v>0</v>
      </c>
      <c r="BV119" s="195">
        <v>240551</v>
      </c>
      <c r="BW119" s="195">
        <v>0</v>
      </c>
      <c r="BX119" s="195">
        <v>0</v>
      </c>
      <c r="BY119" s="195">
        <v>13115.25</v>
      </c>
      <c r="BZ119" s="195">
        <v>0</v>
      </c>
      <c r="CA119" s="195">
        <v>0</v>
      </c>
      <c r="CB119" s="195">
        <v>0</v>
      </c>
      <c r="CC119" s="195">
        <v>38400</v>
      </c>
      <c r="CD119" s="195">
        <v>7984.75</v>
      </c>
      <c r="CE119" s="195">
        <v>26713.439999999999</v>
      </c>
      <c r="CF119" s="195">
        <v>0</v>
      </c>
      <c r="CG119" s="195">
        <v>2538</v>
      </c>
      <c r="CH119" s="195">
        <v>0</v>
      </c>
      <c r="CI119" s="195">
        <v>21506</v>
      </c>
      <c r="CJ119" s="195">
        <v>0</v>
      </c>
      <c r="CK119" s="195">
        <v>63383.76</v>
      </c>
      <c r="CL119" s="195">
        <v>0</v>
      </c>
      <c r="CM119" s="195">
        <v>0</v>
      </c>
    </row>
    <row r="120" spans="1:91" ht="49.2">
      <c r="A120" s="125">
        <v>12</v>
      </c>
      <c r="B120" s="243" t="s">
        <v>849</v>
      </c>
      <c r="C120" s="146" t="s">
        <v>459</v>
      </c>
      <c r="D120" s="195">
        <v>0</v>
      </c>
      <c r="E120" s="195">
        <v>0</v>
      </c>
      <c r="F120" s="195">
        <v>0</v>
      </c>
      <c r="G120" s="195">
        <v>0</v>
      </c>
      <c r="H120" s="195">
        <v>0</v>
      </c>
      <c r="I120" s="195">
        <v>0</v>
      </c>
      <c r="J120" s="195">
        <v>-7989.25</v>
      </c>
      <c r="K120" s="195">
        <v>0</v>
      </c>
      <c r="L120" s="195">
        <v>0</v>
      </c>
      <c r="M120" s="195">
        <v>-36395.46</v>
      </c>
      <c r="N120" s="195">
        <v>0</v>
      </c>
      <c r="O120" s="195">
        <v>0</v>
      </c>
      <c r="P120" s="195">
        <v>0</v>
      </c>
      <c r="Q120" s="195">
        <v>0</v>
      </c>
      <c r="R120" s="195">
        <v>0</v>
      </c>
      <c r="S120" s="195">
        <v>0</v>
      </c>
      <c r="T120" s="195">
        <v>0</v>
      </c>
      <c r="U120" s="195">
        <v>0</v>
      </c>
      <c r="V120" s="195">
        <v>0</v>
      </c>
      <c r="W120" s="195">
        <v>-114185.2</v>
      </c>
      <c r="X120" s="195">
        <v>0</v>
      </c>
      <c r="Y120" s="195">
        <v>-79947.78</v>
      </c>
      <c r="Z120" s="195">
        <v>-472939.84</v>
      </c>
      <c r="AA120" s="195">
        <v>-892965.66</v>
      </c>
      <c r="AB120" s="195">
        <v>-123215.12</v>
      </c>
      <c r="AC120" s="195">
        <v>-88929.15</v>
      </c>
      <c r="AD120" s="195">
        <v>0</v>
      </c>
      <c r="AE120" s="195">
        <v>-36795.85</v>
      </c>
      <c r="AF120" s="195">
        <v>0</v>
      </c>
      <c r="AG120" s="195">
        <v>-2276.5</v>
      </c>
      <c r="AH120" s="195">
        <v>-46408.47</v>
      </c>
      <c r="AI120" s="195">
        <v>-172648</v>
      </c>
      <c r="AJ120" s="195">
        <v>0</v>
      </c>
      <c r="AK120" s="195">
        <v>0</v>
      </c>
      <c r="AL120" s="195">
        <v>-369900.68</v>
      </c>
      <c r="AM120" s="195">
        <v>0</v>
      </c>
      <c r="AN120" s="195">
        <v>0</v>
      </c>
      <c r="AO120" s="195">
        <v>-975.55</v>
      </c>
      <c r="AP120" s="195">
        <v>-75275</v>
      </c>
      <c r="AQ120" s="195">
        <v>-8468.19</v>
      </c>
      <c r="AR120" s="195">
        <v>0</v>
      </c>
      <c r="AS120" s="195">
        <v>0</v>
      </c>
      <c r="AT120" s="195">
        <v>0</v>
      </c>
      <c r="AU120" s="195">
        <v>0</v>
      </c>
      <c r="AV120" s="195">
        <v>0</v>
      </c>
      <c r="AW120" s="195">
        <v>-3125</v>
      </c>
      <c r="AX120" s="195">
        <v>-5988.77</v>
      </c>
      <c r="AY120" s="195">
        <v>0</v>
      </c>
      <c r="AZ120" s="195">
        <v>0</v>
      </c>
      <c r="BA120" s="195">
        <v>0</v>
      </c>
      <c r="BB120" s="195">
        <v>0</v>
      </c>
      <c r="BC120" s="195">
        <v>-1688</v>
      </c>
      <c r="BD120" s="195">
        <v>0</v>
      </c>
      <c r="BE120" s="195">
        <v>0</v>
      </c>
      <c r="BF120" s="195">
        <v>0</v>
      </c>
      <c r="BG120" s="195">
        <v>0</v>
      </c>
      <c r="BH120" s="195">
        <v>0</v>
      </c>
      <c r="BI120" s="195">
        <v>0</v>
      </c>
      <c r="BJ120" s="195">
        <v>0</v>
      </c>
      <c r="BK120" s="195">
        <v>0</v>
      </c>
      <c r="BL120" s="195">
        <v>0</v>
      </c>
      <c r="BM120" s="195">
        <v>0</v>
      </c>
      <c r="BN120" s="195">
        <v>0</v>
      </c>
      <c r="BO120" s="195">
        <v>0</v>
      </c>
      <c r="BP120" s="195">
        <v>0</v>
      </c>
      <c r="BQ120" s="195">
        <v>-4192.04</v>
      </c>
      <c r="BR120" s="195">
        <v>0</v>
      </c>
      <c r="BS120" s="195">
        <v>-670773.39</v>
      </c>
      <c r="BT120" s="195">
        <v>0</v>
      </c>
      <c r="BU120" s="195">
        <v>-209.75</v>
      </c>
      <c r="BV120" s="195">
        <v>0</v>
      </c>
      <c r="BW120" s="195">
        <v>0</v>
      </c>
      <c r="BX120" s="195">
        <v>0</v>
      </c>
      <c r="BY120" s="195">
        <v>-425</v>
      </c>
      <c r="BZ120" s="195">
        <v>0</v>
      </c>
      <c r="CA120" s="195">
        <v>0</v>
      </c>
      <c r="CB120" s="195">
        <v>-700</v>
      </c>
      <c r="CC120" s="195">
        <v>-112368</v>
      </c>
      <c r="CD120" s="195">
        <v>0</v>
      </c>
      <c r="CE120" s="195">
        <v>0</v>
      </c>
      <c r="CF120" s="195">
        <v>0</v>
      </c>
      <c r="CG120" s="195">
        <v>0</v>
      </c>
      <c r="CH120" s="195">
        <v>0</v>
      </c>
      <c r="CI120" s="195">
        <v>0</v>
      </c>
      <c r="CJ120" s="195">
        <v>0</v>
      </c>
      <c r="CK120" s="195">
        <v>0</v>
      </c>
      <c r="CL120" s="195">
        <v>0</v>
      </c>
      <c r="CM120" s="195">
        <v>0</v>
      </c>
    </row>
    <row r="121" spans="1:91" ht="24.6">
      <c r="A121" s="125">
        <v>12</v>
      </c>
      <c r="B121" s="243" t="s">
        <v>850</v>
      </c>
      <c r="C121" s="146" t="s">
        <v>460</v>
      </c>
      <c r="D121" s="195">
        <v>1658866.8</v>
      </c>
      <c r="E121" s="195">
        <v>14366.56</v>
      </c>
      <c r="F121" s="195">
        <v>187112.9</v>
      </c>
      <c r="G121" s="195">
        <v>126418.36</v>
      </c>
      <c r="H121" s="195">
        <v>6183.04</v>
      </c>
      <c r="I121" s="195">
        <v>0</v>
      </c>
      <c r="J121" s="195">
        <v>0</v>
      </c>
      <c r="K121" s="195">
        <v>46858.92</v>
      </c>
      <c r="L121" s="195">
        <v>6183.04</v>
      </c>
      <c r="M121" s="195">
        <v>0</v>
      </c>
      <c r="N121" s="195">
        <v>57460.03</v>
      </c>
      <c r="O121" s="195">
        <v>0</v>
      </c>
      <c r="P121" s="195">
        <v>19135.8</v>
      </c>
      <c r="Q121" s="195">
        <v>9074.81</v>
      </c>
      <c r="R121" s="195">
        <v>7972.56</v>
      </c>
      <c r="S121" s="195">
        <v>17659.71</v>
      </c>
      <c r="T121" s="195">
        <v>567460.74</v>
      </c>
      <c r="U121" s="195">
        <v>27726.11</v>
      </c>
      <c r="V121" s="195">
        <v>0</v>
      </c>
      <c r="W121" s="195">
        <v>0</v>
      </c>
      <c r="X121" s="195">
        <v>0</v>
      </c>
      <c r="Y121" s="195">
        <v>0</v>
      </c>
      <c r="Z121" s="195">
        <v>0</v>
      </c>
      <c r="AA121" s="195">
        <v>0</v>
      </c>
      <c r="AB121" s="195">
        <v>0</v>
      </c>
      <c r="AC121" s="195">
        <v>0</v>
      </c>
      <c r="AD121" s="195">
        <v>941011.78</v>
      </c>
      <c r="AE121" s="195">
        <v>0</v>
      </c>
      <c r="AF121" s="195">
        <v>3835.73</v>
      </c>
      <c r="AG121" s="195">
        <v>0</v>
      </c>
      <c r="AH121" s="195">
        <v>0</v>
      </c>
      <c r="AI121" s="195">
        <v>0</v>
      </c>
      <c r="AJ121" s="195">
        <v>195214.38</v>
      </c>
      <c r="AK121" s="195">
        <v>1631.36</v>
      </c>
      <c r="AL121" s="195">
        <v>0</v>
      </c>
      <c r="AM121" s="195">
        <v>41015</v>
      </c>
      <c r="AN121" s="195">
        <v>544.98</v>
      </c>
      <c r="AO121" s="195">
        <v>0</v>
      </c>
      <c r="AP121" s="195">
        <v>0</v>
      </c>
      <c r="AQ121" s="195">
        <v>0</v>
      </c>
      <c r="AR121" s="195">
        <v>0</v>
      </c>
      <c r="AS121" s="195">
        <v>21507</v>
      </c>
      <c r="AT121" s="195">
        <v>0</v>
      </c>
      <c r="AU121" s="195">
        <v>0</v>
      </c>
      <c r="AV121" s="195">
        <v>15370.32</v>
      </c>
      <c r="AW121" s="195">
        <v>0</v>
      </c>
      <c r="AX121" s="195">
        <v>0</v>
      </c>
      <c r="AY121" s="195">
        <v>617.98</v>
      </c>
      <c r="AZ121" s="195">
        <v>3779.74</v>
      </c>
      <c r="BA121" s="195">
        <v>3091.91</v>
      </c>
      <c r="BB121" s="195">
        <v>21515.15</v>
      </c>
      <c r="BC121" s="195">
        <v>0</v>
      </c>
      <c r="BD121" s="195">
        <v>1384709.69</v>
      </c>
      <c r="BE121" s="195">
        <v>202786.04</v>
      </c>
      <c r="BF121" s="195">
        <v>481.19</v>
      </c>
      <c r="BG121" s="195">
        <v>2317.85</v>
      </c>
      <c r="BH121" s="195">
        <v>592286.31000000006</v>
      </c>
      <c r="BI121" s="195">
        <v>0</v>
      </c>
      <c r="BJ121" s="195">
        <v>0</v>
      </c>
      <c r="BK121" s="195">
        <v>0</v>
      </c>
      <c r="BL121" s="195">
        <v>0</v>
      </c>
      <c r="BM121" s="195">
        <v>13826.35</v>
      </c>
      <c r="BN121" s="195">
        <v>4000</v>
      </c>
      <c r="BO121" s="195">
        <v>3609</v>
      </c>
      <c r="BP121" s="195">
        <v>0</v>
      </c>
      <c r="BQ121" s="195">
        <v>0</v>
      </c>
      <c r="BR121" s="195">
        <v>0</v>
      </c>
      <c r="BS121" s="197">
        <v>0</v>
      </c>
      <c r="BT121" s="195">
        <v>0</v>
      </c>
      <c r="BU121" s="195">
        <v>0</v>
      </c>
      <c r="BV121" s="195">
        <v>137070.26</v>
      </c>
      <c r="BW121" s="195">
        <v>11747.78</v>
      </c>
      <c r="BX121" s="195">
        <v>0</v>
      </c>
      <c r="BY121" s="195">
        <v>0</v>
      </c>
      <c r="BZ121" s="195">
        <v>0</v>
      </c>
      <c r="CA121" s="195">
        <v>4328.13</v>
      </c>
      <c r="CB121" s="195">
        <v>0</v>
      </c>
      <c r="CC121" s="195">
        <v>0</v>
      </c>
      <c r="CD121" s="195">
        <v>12453.36</v>
      </c>
      <c r="CE121" s="195">
        <v>1042.3</v>
      </c>
      <c r="CF121" s="195">
        <v>986.94</v>
      </c>
      <c r="CG121" s="195">
        <v>3226.44</v>
      </c>
      <c r="CH121" s="195">
        <v>0</v>
      </c>
      <c r="CI121" s="195">
        <v>14720.46</v>
      </c>
      <c r="CJ121" s="195">
        <v>0</v>
      </c>
      <c r="CK121" s="195">
        <v>10380.58</v>
      </c>
      <c r="CL121" s="195">
        <v>0</v>
      </c>
      <c r="CM121" s="195">
        <v>0</v>
      </c>
    </row>
    <row r="122" spans="1:91" ht="24.6">
      <c r="A122" s="125">
        <v>19</v>
      </c>
      <c r="B122" s="243" t="s">
        <v>851</v>
      </c>
      <c r="C122" s="146" t="s">
        <v>461</v>
      </c>
      <c r="D122" s="195">
        <v>0</v>
      </c>
      <c r="E122" s="195">
        <v>0</v>
      </c>
      <c r="F122" s="195">
        <v>0</v>
      </c>
      <c r="G122" s="195">
        <v>0</v>
      </c>
      <c r="H122" s="195">
        <v>0</v>
      </c>
      <c r="I122" s="195">
        <v>0</v>
      </c>
      <c r="J122" s="195">
        <v>0</v>
      </c>
      <c r="K122" s="195">
        <v>0</v>
      </c>
      <c r="L122" s="195">
        <v>0</v>
      </c>
      <c r="M122" s="195">
        <v>0</v>
      </c>
      <c r="N122" s="195">
        <v>0</v>
      </c>
      <c r="O122" s="195">
        <v>0</v>
      </c>
      <c r="P122" s="195">
        <v>0</v>
      </c>
      <c r="Q122" s="195">
        <v>0</v>
      </c>
      <c r="R122" s="195">
        <v>0</v>
      </c>
      <c r="S122" s="195">
        <v>0</v>
      </c>
      <c r="T122" s="195">
        <v>0</v>
      </c>
      <c r="U122" s="195">
        <v>0</v>
      </c>
      <c r="V122" s="195">
        <v>0</v>
      </c>
      <c r="W122" s="195">
        <v>0</v>
      </c>
      <c r="X122" s="195">
        <v>0</v>
      </c>
      <c r="Y122" s="195">
        <v>0</v>
      </c>
      <c r="Z122" s="195">
        <v>0</v>
      </c>
      <c r="AA122" s="195">
        <v>0</v>
      </c>
      <c r="AB122" s="195">
        <v>0</v>
      </c>
      <c r="AC122" s="195">
        <v>0</v>
      </c>
      <c r="AD122" s="195">
        <v>0</v>
      </c>
      <c r="AE122" s="195">
        <v>0</v>
      </c>
      <c r="AF122" s="195">
        <v>0</v>
      </c>
      <c r="AG122" s="195">
        <v>0</v>
      </c>
      <c r="AH122" s="195">
        <v>0</v>
      </c>
      <c r="AI122" s="195">
        <v>0</v>
      </c>
      <c r="AJ122" s="195">
        <v>0</v>
      </c>
      <c r="AK122" s="195">
        <v>0</v>
      </c>
      <c r="AL122" s="195">
        <v>0</v>
      </c>
      <c r="AM122" s="195">
        <v>0</v>
      </c>
      <c r="AN122" s="195">
        <v>0</v>
      </c>
      <c r="AO122" s="195">
        <v>0</v>
      </c>
      <c r="AP122" s="195">
        <v>0</v>
      </c>
      <c r="AQ122" s="195">
        <v>0</v>
      </c>
      <c r="AR122" s="195">
        <v>0</v>
      </c>
      <c r="AS122" s="195">
        <v>0</v>
      </c>
      <c r="AT122" s="195">
        <v>0</v>
      </c>
      <c r="AU122" s="195">
        <v>0</v>
      </c>
      <c r="AV122" s="195">
        <v>0</v>
      </c>
      <c r="AW122" s="195">
        <v>0</v>
      </c>
      <c r="AX122" s="195">
        <v>0</v>
      </c>
      <c r="AY122" s="195">
        <v>0</v>
      </c>
      <c r="AZ122" s="195">
        <v>0</v>
      </c>
      <c r="BA122" s="195">
        <v>0</v>
      </c>
      <c r="BB122" s="195">
        <v>0</v>
      </c>
      <c r="BC122" s="195">
        <v>0</v>
      </c>
      <c r="BD122" s="195">
        <v>0</v>
      </c>
      <c r="BE122" s="195">
        <v>0</v>
      </c>
      <c r="BF122" s="195">
        <v>0</v>
      </c>
      <c r="BG122" s="195">
        <v>0</v>
      </c>
      <c r="BH122" s="195">
        <v>0</v>
      </c>
      <c r="BI122" s="195">
        <v>0</v>
      </c>
      <c r="BJ122" s="195">
        <v>0</v>
      </c>
      <c r="BK122" s="195">
        <v>0</v>
      </c>
      <c r="BL122" s="195">
        <v>0</v>
      </c>
      <c r="BM122" s="195">
        <v>0</v>
      </c>
      <c r="BN122" s="195">
        <v>0</v>
      </c>
      <c r="BO122" s="195">
        <v>0</v>
      </c>
      <c r="BP122" s="195">
        <v>0</v>
      </c>
      <c r="BQ122" s="195">
        <v>0</v>
      </c>
      <c r="BR122" s="195">
        <v>0</v>
      </c>
      <c r="BS122" s="195">
        <v>0</v>
      </c>
      <c r="BT122" s="195">
        <v>0</v>
      </c>
      <c r="BU122" s="195">
        <v>0</v>
      </c>
      <c r="BV122" s="195">
        <v>0</v>
      </c>
      <c r="BW122" s="195">
        <v>0</v>
      </c>
      <c r="BX122" s="195">
        <v>0</v>
      </c>
      <c r="BY122" s="195">
        <v>0</v>
      </c>
      <c r="BZ122" s="195">
        <v>0</v>
      </c>
      <c r="CA122" s="195">
        <v>0</v>
      </c>
      <c r="CB122" s="195">
        <v>0</v>
      </c>
      <c r="CC122" s="195">
        <v>0</v>
      </c>
      <c r="CD122" s="195">
        <v>0</v>
      </c>
      <c r="CE122" s="195">
        <v>0</v>
      </c>
      <c r="CF122" s="195">
        <v>0</v>
      </c>
      <c r="CG122" s="195">
        <v>0</v>
      </c>
      <c r="CH122" s="195">
        <v>0</v>
      </c>
      <c r="CI122" s="195">
        <v>0</v>
      </c>
      <c r="CJ122" s="195">
        <v>0</v>
      </c>
      <c r="CK122" s="195">
        <v>0</v>
      </c>
      <c r="CL122" s="195">
        <v>0</v>
      </c>
      <c r="CM122" s="195">
        <v>0</v>
      </c>
    </row>
    <row r="123" spans="1:91" ht="24.6">
      <c r="A123" s="125">
        <v>19</v>
      </c>
      <c r="B123" s="243" t="s">
        <v>852</v>
      </c>
      <c r="C123" s="146" t="s">
        <v>462</v>
      </c>
      <c r="D123" s="195">
        <v>100000</v>
      </c>
      <c r="E123" s="195">
        <v>0</v>
      </c>
      <c r="F123" s="195">
        <v>0</v>
      </c>
      <c r="G123" s="195">
        <v>0</v>
      </c>
      <c r="H123" s="195">
        <v>0</v>
      </c>
      <c r="I123" s="195">
        <v>0</v>
      </c>
      <c r="J123" s="195">
        <v>0</v>
      </c>
      <c r="K123" s="195">
        <v>0</v>
      </c>
      <c r="L123" s="195">
        <v>0</v>
      </c>
      <c r="M123" s="195">
        <v>0</v>
      </c>
      <c r="N123" s="195">
        <v>0</v>
      </c>
      <c r="O123" s="195">
        <v>0</v>
      </c>
      <c r="P123" s="195">
        <v>0</v>
      </c>
      <c r="Q123" s="195">
        <v>0</v>
      </c>
      <c r="R123" s="195">
        <v>0</v>
      </c>
      <c r="S123" s="195">
        <v>0</v>
      </c>
      <c r="T123" s="195">
        <v>0</v>
      </c>
      <c r="U123" s="195">
        <v>0</v>
      </c>
      <c r="V123" s="195">
        <v>0</v>
      </c>
      <c r="W123" s="195">
        <v>0</v>
      </c>
      <c r="X123" s="195">
        <v>0</v>
      </c>
      <c r="Y123" s="195">
        <v>0</v>
      </c>
      <c r="Z123" s="195">
        <v>0</v>
      </c>
      <c r="AA123" s="195">
        <v>0</v>
      </c>
      <c r="AB123" s="195">
        <v>0</v>
      </c>
      <c r="AC123" s="195">
        <v>0</v>
      </c>
      <c r="AD123" s="195">
        <v>0</v>
      </c>
      <c r="AE123" s="195">
        <v>0</v>
      </c>
      <c r="AF123" s="195">
        <v>0</v>
      </c>
      <c r="AG123" s="195">
        <v>0</v>
      </c>
      <c r="AH123" s="195">
        <v>0</v>
      </c>
      <c r="AI123" s="195">
        <v>0</v>
      </c>
      <c r="AJ123" s="195">
        <v>0</v>
      </c>
      <c r="AK123" s="195">
        <v>0</v>
      </c>
      <c r="AL123" s="195">
        <v>0</v>
      </c>
      <c r="AM123" s="195">
        <v>0</v>
      </c>
      <c r="AN123" s="195">
        <v>0</v>
      </c>
      <c r="AO123" s="195">
        <v>0</v>
      </c>
      <c r="AP123" s="195">
        <v>0</v>
      </c>
      <c r="AQ123" s="195">
        <v>0</v>
      </c>
      <c r="AR123" s="195">
        <v>0</v>
      </c>
      <c r="AS123" s="195">
        <v>0</v>
      </c>
      <c r="AT123" s="195">
        <v>0</v>
      </c>
      <c r="AU123" s="195">
        <v>0</v>
      </c>
      <c r="AV123" s="195">
        <v>0</v>
      </c>
      <c r="AW123" s="195">
        <v>0</v>
      </c>
      <c r="AX123" s="195">
        <v>0</v>
      </c>
      <c r="AY123" s="195">
        <v>0</v>
      </c>
      <c r="AZ123" s="195">
        <v>30000</v>
      </c>
      <c r="BA123" s="195">
        <v>0</v>
      </c>
      <c r="BB123" s="195">
        <v>0</v>
      </c>
      <c r="BC123" s="195">
        <v>0</v>
      </c>
      <c r="BD123" s="195">
        <v>0</v>
      </c>
      <c r="BE123" s="195">
        <v>0</v>
      </c>
      <c r="BF123" s="195">
        <v>0</v>
      </c>
      <c r="BG123" s="195">
        <v>0</v>
      </c>
      <c r="BH123" s="195">
        <v>0</v>
      </c>
      <c r="BI123" s="195">
        <v>0</v>
      </c>
      <c r="BJ123" s="195">
        <v>0</v>
      </c>
      <c r="BK123" s="195">
        <v>0</v>
      </c>
      <c r="BL123" s="195">
        <v>0</v>
      </c>
      <c r="BM123" s="195">
        <v>0</v>
      </c>
      <c r="BN123" s="195">
        <v>0</v>
      </c>
      <c r="BO123" s="195">
        <v>0</v>
      </c>
      <c r="BP123" s="195">
        <v>0</v>
      </c>
      <c r="BQ123" s="195">
        <v>0</v>
      </c>
      <c r="BR123" s="195">
        <v>0</v>
      </c>
      <c r="BS123" s="195">
        <v>0</v>
      </c>
      <c r="BT123" s="195">
        <v>0</v>
      </c>
      <c r="BU123" s="195">
        <v>0</v>
      </c>
      <c r="BV123" s="195">
        <v>0</v>
      </c>
      <c r="BW123" s="195">
        <v>0</v>
      </c>
      <c r="BX123" s="195">
        <v>0</v>
      </c>
      <c r="BY123" s="195">
        <v>0</v>
      </c>
      <c r="BZ123" s="195">
        <v>0</v>
      </c>
      <c r="CA123" s="195">
        <v>0</v>
      </c>
      <c r="CB123" s="195">
        <v>0</v>
      </c>
      <c r="CC123" s="195">
        <v>0</v>
      </c>
      <c r="CD123" s="195">
        <v>0</v>
      </c>
      <c r="CE123" s="195">
        <v>0</v>
      </c>
      <c r="CF123" s="195">
        <v>0</v>
      </c>
      <c r="CG123" s="195">
        <v>0</v>
      </c>
      <c r="CH123" s="195">
        <v>0</v>
      </c>
      <c r="CI123" s="195">
        <v>0</v>
      </c>
      <c r="CJ123" s="195">
        <v>0</v>
      </c>
      <c r="CK123" s="195">
        <v>0</v>
      </c>
      <c r="CL123" s="195">
        <v>0</v>
      </c>
      <c r="CM123" s="195">
        <v>0</v>
      </c>
    </row>
    <row r="124" spans="1:91" ht="24.6">
      <c r="A124" s="125">
        <v>19</v>
      </c>
      <c r="B124" s="243" t="s">
        <v>853</v>
      </c>
      <c r="C124" s="146" t="s">
        <v>463</v>
      </c>
      <c r="D124" s="195">
        <v>0</v>
      </c>
      <c r="E124" s="195">
        <v>0</v>
      </c>
      <c r="F124" s="195">
        <v>0</v>
      </c>
      <c r="G124" s="195">
        <v>30000</v>
      </c>
      <c r="H124" s="195">
        <v>0</v>
      </c>
      <c r="I124" s="195">
        <v>0</v>
      </c>
      <c r="J124" s="195">
        <v>0</v>
      </c>
      <c r="K124" s="195">
        <v>0</v>
      </c>
      <c r="L124" s="195">
        <v>0</v>
      </c>
      <c r="M124" s="195">
        <v>0</v>
      </c>
      <c r="N124" s="195">
        <v>0</v>
      </c>
      <c r="O124" s="195">
        <v>0</v>
      </c>
      <c r="P124" s="195">
        <v>0</v>
      </c>
      <c r="Q124" s="195">
        <v>0</v>
      </c>
      <c r="R124" s="195">
        <v>0</v>
      </c>
      <c r="S124" s="195">
        <v>0</v>
      </c>
      <c r="T124" s="195">
        <v>0</v>
      </c>
      <c r="U124" s="195">
        <v>0</v>
      </c>
      <c r="V124" s="195">
        <v>0</v>
      </c>
      <c r="W124" s="195">
        <v>0</v>
      </c>
      <c r="X124" s="195">
        <v>0</v>
      </c>
      <c r="Y124" s="195">
        <v>0</v>
      </c>
      <c r="Z124" s="195">
        <v>0</v>
      </c>
      <c r="AA124" s="195">
        <v>0</v>
      </c>
      <c r="AB124" s="195">
        <v>0</v>
      </c>
      <c r="AC124" s="195">
        <v>0</v>
      </c>
      <c r="AD124" s="195">
        <v>0</v>
      </c>
      <c r="AE124" s="195">
        <v>0</v>
      </c>
      <c r="AF124" s="195">
        <v>0</v>
      </c>
      <c r="AG124" s="195">
        <v>0</v>
      </c>
      <c r="AH124" s="195">
        <v>0</v>
      </c>
      <c r="AI124" s="195">
        <v>0</v>
      </c>
      <c r="AJ124" s="195">
        <v>0</v>
      </c>
      <c r="AK124" s="195">
        <v>0</v>
      </c>
      <c r="AL124" s="195">
        <v>0</v>
      </c>
      <c r="AM124" s="195">
        <v>7594</v>
      </c>
      <c r="AN124" s="195">
        <v>0</v>
      </c>
      <c r="AO124" s="195">
        <v>0</v>
      </c>
      <c r="AP124" s="195">
        <v>0</v>
      </c>
      <c r="AQ124" s="195">
        <v>88500</v>
      </c>
      <c r="AR124" s="195">
        <v>0</v>
      </c>
      <c r="AS124" s="195">
        <v>0</v>
      </c>
      <c r="AT124" s="195">
        <v>0</v>
      </c>
      <c r="AU124" s="195">
        <v>0</v>
      </c>
      <c r="AV124" s="195">
        <v>0</v>
      </c>
      <c r="AW124" s="195">
        <v>0</v>
      </c>
      <c r="AX124" s="195">
        <v>0</v>
      </c>
      <c r="AY124" s="195">
        <v>0</v>
      </c>
      <c r="AZ124" s="195">
        <v>0</v>
      </c>
      <c r="BA124" s="195">
        <v>0</v>
      </c>
      <c r="BB124" s="195">
        <v>0</v>
      </c>
      <c r="BC124" s="195">
        <v>0</v>
      </c>
      <c r="BD124" s="195">
        <v>0</v>
      </c>
      <c r="BE124" s="195">
        <v>0</v>
      </c>
      <c r="BF124" s="195">
        <v>0</v>
      </c>
      <c r="BG124" s="195">
        <v>0</v>
      </c>
      <c r="BH124" s="195">
        <v>0</v>
      </c>
      <c r="BI124" s="195">
        <v>0</v>
      </c>
      <c r="BJ124" s="195">
        <v>0</v>
      </c>
      <c r="BK124" s="195">
        <v>0</v>
      </c>
      <c r="BL124" s="195">
        <v>0</v>
      </c>
      <c r="BM124" s="195">
        <v>0</v>
      </c>
      <c r="BN124" s="195">
        <v>0</v>
      </c>
      <c r="BO124" s="195">
        <v>0</v>
      </c>
      <c r="BP124" s="195">
        <v>0</v>
      </c>
      <c r="BQ124" s="195">
        <v>0</v>
      </c>
      <c r="BR124" s="195">
        <v>0</v>
      </c>
      <c r="BS124" s="195">
        <v>0</v>
      </c>
      <c r="BT124" s="195">
        <v>0</v>
      </c>
      <c r="BU124" s="195">
        <v>0</v>
      </c>
      <c r="BV124" s="195">
        <v>0</v>
      </c>
      <c r="BW124" s="195">
        <v>0</v>
      </c>
      <c r="BX124" s="195">
        <v>0</v>
      </c>
      <c r="BY124" s="195">
        <v>0</v>
      </c>
      <c r="BZ124" s="195">
        <v>0</v>
      </c>
      <c r="CA124" s="195">
        <v>0</v>
      </c>
      <c r="CB124" s="195">
        <v>0</v>
      </c>
      <c r="CC124" s="195">
        <v>0</v>
      </c>
      <c r="CD124" s="195">
        <v>0</v>
      </c>
      <c r="CE124" s="195">
        <v>0</v>
      </c>
      <c r="CF124" s="195">
        <v>0</v>
      </c>
      <c r="CG124" s="195">
        <v>0</v>
      </c>
      <c r="CH124" s="195">
        <v>0</v>
      </c>
      <c r="CI124" s="195">
        <v>0</v>
      </c>
      <c r="CJ124" s="195">
        <v>0</v>
      </c>
      <c r="CK124" s="195">
        <v>0</v>
      </c>
      <c r="CL124" s="195">
        <v>0</v>
      </c>
      <c r="CM124" s="195">
        <v>0</v>
      </c>
    </row>
    <row r="125" spans="1:91" ht="24.6">
      <c r="A125" s="125">
        <v>19</v>
      </c>
      <c r="B125" s="243" t="s">
        <v>854</v>
      </c>
      <c r="C125" s="146" t="s">
        <v>464</v>
      </c>
      <c r="D125" s="195">
        <v>0</v>
      </c>
      <c r="E125" s="195">
        <v>282175</v>
      </c>
      <c r="F125" s="195">
        <v>500070</v>
      </c>
      <c r="G125" s="195">
        <v>560400</v>
      </c>
      <c r="H125" s="195">
        <v>103890</v>
      </c>
      <c r="I125" s="195">
        <v>825715.22</v>
      </c>
      <c r="J125" s="195">
        <v>618670</v>
      </c>
      <c r="K125" s="195">
        <v>0</v>
      </c>
      <c r="L125" s="195">
        <v>200600</v>
      </c>
      <c r="M125" s="195">
        <v>168600</v>
      </c>
      <c r="N125" s="195">
        <v>136050</v>
      </c>
      <c r="O125" s="195">
        <v>0</v>
      </c>
      <c r="P125" s="195">
        <v>618998</v>
      </c>
      <c r="Q125" s="195">
        <v>324370.15000000002</v>
      </c>
      <c r="R125" s="195">
        <v>3158504.38</v>
      </c>
      <c r="S125" s="195">
        <v>711463</v>
      </c>
      <c r="T125" s="195">
        <v>422815</v>
      </c>
      <c r="U125" s="195">
        <v>197310</v>
      </c>
      <c r="V125" s="195">
        <v>710450</v>
      </c>
      <c r="W125" s="195">
        <v>0</v>
      </c>
      <c r="X125" s="195">
        <v>292321</v>
      </c>
      <c r="Y125" s="195">
        <v>361563</v>
      </c>
      <c r="Z125" s="195">
        <v>85040</v>
      </c>
      <c r="AA125" s="195">
        <v>0</v>
      </c>
      <c r="AB125" s="195">
        <v>190150</v>
      </c>
      <c r="AC125" s="195">
        <v>747346</v>
      </c>
      <c r="AD125" s="195">
        <v>129420</v>
      </c>
      <c r="AE125" s="195">
        <v>210355</v>
      </c>
      <c r="AF125" s="195">
        <v>58200</v>
      </c>
      <c r="AG125" s="195">
        <v>280232</v>
      </c>
      <c r="AH125" s="195">
        <v>143315</v>
      </c>
      <c r="AI125" s="195">
        <v>204491</v>
      </c>
      <c r="AJ125" s="195">
        <v>231377.76</v>
      </c>
      <c r="AK125" s="195">
        <v>280100</v>
      </c>
      <c r="AL125" s="195">
        <v>0</v>
      </c>
      <c r="AM125" s="195">
        <v>198550</v>
      </c>
      <c r="AN125" s="195">
        <v>216500</v>
      </c>
      <c r="AO125" s="195">
        <v>412740</v>
      </c>
      <c r="AP125" s="195">
        <v>1234094</v>
      </c>
      <c r="AQ125" s="195">
        <v>552606</v>
      </c>
      <c r="AR125" s="195">
        <v>250878</v>
      </c>
      <c r="AS125" s="195">
        <v>0</v>
      </c>
      <c r="AT125" s="195">
        <v>0</v>
      </c>
      <c r="AU125" s="195">
        <v>822200</v>
      </c>
      <c r="AV125" s="195">
        <v>557048.5</v>
      </c>
      <c r="AW125" s="195">
        <v>1284459.6299999999</v>
      </c>
      <c r="AX125" s="195">
        <v>197340</v>
      </c>
      <c r="AY125" s="195">
        <v>1094429</v>
      </c>
      <c r="AZ125" s="195">
        <v>295030</v>
      </c>
      <c r="BA125" s="195">
        <v>964000</v>
      </c>
      <c r="BB125" s="195">
        <v>453880</v>
      </c>
      <c r="BC125" s="195">
        <v>90400</v>
      </c>
      <c r="BD125" s="195">
        <v>1770568.5</v>
      </c>
      <c r="BE125" s="195">
        <v>449300</v>
      </c>
      <c r="BF125" s="195">
        <v>1030630</v>
      </c>
      <c r="BG125" s="195">
        <v>959505</v>
      </c>
      <c r="BH125" s="195">
        <v>653979.52</v>
      </c>
      <c r="BI125" s="195">
        <v>269000</v>
      </c>
      <c r="BJ125" s="195">
        <v>0</v>
      </c>
      <c r="BK125" s="195">
        <v>240000</v>
      </c>
      <c r="BL125" s="195">
        <v>51725</v>
      </c>
      <c r="BM125" s="195">
        <v>0</v>
      </c>
      <c r="BN125" s="195">
        <v>1058850</v>
      </c>
      <c r="BO125" s="195">
        <v>579900</v>
      </c>
      <c r="BP125" s="195">
        <v>1019430</v>
      </c>
      <c r="BQ125" s="195">
        <v>189290</v>
      </c>
      <c r="BR125" s="195">
        <v>42790</v>
      </c>
      <c r="BS125" s="195">
        <v>205150</v>
      </c>
      <c r="BT125" s="195">
        <v>433824.54</v>
      </c>
      <c r="BU125" s="195">
        <v>391187</v>
      </c>
      <c r="BV125" s="195">
        <v>196350</v>
      </c>
      <c r="BW125" s="195">
        <v>0</v>
      </c>
      <c r="BX125" s="195">
        <v>630645.5</v>
      </c>
      <c r="BY125" s="195">
        <v>612197.05000000005</v>
      </c>
      <c r="BZ125" s="195">
        <v>0</v>
      </c>
      <c r="CA125" s="195">
        <v>364000</v>
      </c>
      <c r="CB125" s="195">
        <v>1445553</v>
      </c>
      <c r="CC125" s="195">
        <v>0</v>
      </c>
      <c r="CD125" s="195">
        <v>280546</v>
      </c>
      <c r="CE125" s="195">
        <v>427357</v>
      </c>
      <c r="CF125" s="195">
        <v>311320</v>
      </c>
      <c r="CG125" s="195">
        <v>188300</v>
      </c>
      <c r="CH125" s="195">
        <v>0</v>
      </c>
      <c r="CI125" s="195">
        <v>2232571.7000000002</v>
      </c>
      <c r="CJ125" s="195">
        <v>130000</v>
      </c>
      <c r="CK125" s="195">
        <v>905273</v>
      </c>
      <c r="CL125" s="195">
        <v>0</v>
      </c>
      <c r="CM125" s="195">
        <v>0</v>
      </c>
    </row>
    <row r="126" spans="1:91" ht="24.6">
      <c r="A126" s="125">
        <v>19</v>
      </c>
      <c r="B126" s="243" t="s">
        <v>855</v>
      </c>
      <c r="C126" s="147" t="s">
        <v>1242</v>
      </c>
      <c r="D126" s="195">
        <v>0</v>
      </c>
      <c r="E126" s="195">
        <v>0</v>
      </c>
      <c r="F126" s="195">
        <v>0</v>
      </c>
      <c r="G126" s="195">
        <v>0</v>
      </c>
      <c r="H126" s="195">
        <v>0</v>
      </c>
      <c r="I126" s="195">
        <v>0</v>
      </c>
      <c r="J126" s="195">
        <v>10000</v>
      </c>
      <c r="K126" s="195">
        <v>0</v>
      </c>
      <c r="L126" s="195">
        <v>0</v>
      </c>
      <c r="M126" s="195">
        <v>0</v>
      </c>
      <c r="N126" s="195">
        <v>101900</v>
      </c>
      <c r="O126" s="195">
        <v>72805</v>
      </c>
      <c r="P126" s="195">
        <v>378832</v>
      </c>
      <c r="Q126" s="195">
        <v>0</v>
      </c>
      <c r="R126" s="195">
        <v>0</v>
      </c>
      <c r="S126" s="195">
        <v>0</v>
      </c>
      <c r="T126" s="195">
        <v>0</v>
      </c>
      <c r="U126" s="195">
        <v>404400</v>
      </c>
      <c r="V126" s="195">
        <v>0</v>
      </c>
      <c r="W126" s="195">
        <v>0</v>
      </c>
      <c r="X126" s="195">
        <v>127134</v>
      </c>
      <c r="Y126" s="195">
        <v>0</v>
      </c>
      <c r="Z126" s="195">
        <v>0</v>
      </c>
      <c r="AA126" s="195">
        <v>0</v>
      </c>
      <c r="AB126" s="195">
        <v>0</v>
      </c>
      <c r="AC126" s="195">
        <v>0</v>
      </c>
      <c r="AD126" s="195">
        <v>0</v>
      </c>
      <c r="AE126" s="195">
        <v>0</v>
      </c>
      <c r="AF126" s="195">
        <v>0</v>
      </c>
      <c r="AG126" s="195">
        <v>0</v>
      </c>
      <c r="AH126" s="195">
        <v>0</v>
      </c>
      <c r="AI126" s="195">
        <v>0</v>
      </c>
      <c r="AJ126" s="195">
        <v>0</v>
      </c>
      <c r="AK126" s="195">
        <v>0</v>
      </c>
      <c r="AL126" s="195">
        <v>459800</v>
      </c>
      <c r="AM126" s="195">
        <v>0</v>
      </c>
      <c r="AN126" s="195">
        <v>0</v>
      </c>
      <c r="AO126" s="195">
        <v>0</v>
      </c>
      <c r="AP126" s="195">
        <v>0</v>
      </c>
      <c r="AQ126" s="195">
        <v>0</v>
      </c>
      <c r="AR126" s="195">
        <v>0</v>
      </c>
      <c r="AS126" s="195">
        <v>0</v>
      </c>
      <c r="AT126" s="195">
        <v>0</v>
      </c>
      <c r="AU126" s="195">
        <v>0</v>
      </c>
      <c r="AV126" s="195">
        <v>12240</v>
      </c>
      <c r="AW126" s="195">
        <v>0</v>
      </c>
      <c r="AX126" s="195">
        <v>30000</v>
      </c>
      <c r="AY126" s="195">
        <v>0</v>
      </c>
      <c r="AZ126" s="195">
        <v>0</v>
      </c>
      <c r="BA126" s="195">
        <v>0</v>
      </c>
      <c r="BB126" s="195">
        <v>0</v>
      </c>
      <c r="BC126" s="195">
        <v>32000</v>
      </c>
      <c r="BD126" s="195">
        <v>0</v>
      </c>
      <c r="BE126" s="195">
        <v>163896.79999999999</v>
      </c>
      <c r="BF126" s="195">
        <v>0</v>
      </c>
      <c r="BG126" s="195">
        <v>0</v>
      </c>
      <c r="BH126" s="195">
        <v>0</v>
      </c>
      <c r="BI126" s="195">
        <v>0</v>
      </c>
      <c r="BJ126" s="195">
        <v>220256</v>
      </c>
      <c r="BK126" s="195">
        <v>0</v>
      </c>
      <c r="BL126" s="195">
        <v>0</v>
      </c>
      <c r="BM126" s="195">
        <v>76000</v>
      </c>
      <c r="BN126" s="195">
        <v>0</v>
      </c>
      <c r="BO126" s="195">
        <v>0</v>
      </c>
      <c r="BP126" s="195">
        <v>0</v>
      </c>
      <c r="BQ126" s="195">
        <v>9000</v>
      </c>
      <c r="BR126" s="195">
        <v>0</v>
      </c>
      <c r="BS126" s="195">
        <v>382408.8</v>
      </c>
      <c r="BT126" s="195">
        <v>0</v>
      </c>
      <c r="BU126" s="195">
        <v>0</v>
      </c>
      <c r="BV126" s="195">
        <v>0</v>
      </c>
      <c r="BW126" s="195">
        <v>0</v>
      </c>
      <c r="BX126" s="195">
        <v>0</v>
      </c>
      <c r="BY126" s="195">
        <v>2372513.52</v>
      </c>
      <c r="BZ126" s="195">
        <v>48148</v>
      </c>
      <c r="CA126" s="195">
        <v>0</v>
      </c>
      <c r="CB126" s="195">
        <v>0</v>
      </c>
      <c r="CC126" s="195">
        <v>0</v>
      </c>
      <c r="CD126" s="195">
        <v>5000</v>
      </c>
      <c r="CE126" s="195">
        <v>0</v>
      </c>
      <c r="CF126" s="195">
        <v>0</v>
      </c>
      <c r="CG126" s="195">
        <v>285183</v>
      </c>
      <c r="CH126" s="195">
        <v>220000</v>
      </c>
      <c r="CI126" s="195">
        <v>0</v>
      </c>
      <c r="CJ126" s="195">
        <v>34133.599999999999</v>
      </c>
      <c r="CK126" s="195">
        <v>0</v>
      </c>
      <c r="CL126" s="195">
        <v>0</v>
      </c>
      <c r="CM126" s="195">
        <v>0</v>
      </c>
    </row>
    <row r="127" spans="1:91" ht="24.6">
      <c r="A127" s="125">
        <v>19</v>
      </c>
      <c r="B127" s="243" t="s">
        <v>856</v>
      </c>
      <c r="C127" s="147" t="s">
        <v>465</v>
      </c>
      <c r="D127" s="195">
        <v>0</v>
      </c>
      <c r="E127" s="195">
        <v>0</v>
      </c>
      <c r="F127" s="195">
        <v>0</v>
      </c>
      <c r="G127" s="195">
        <v>0</v>
      </c>
      <c r="H127" s="195">
        <v>0</v>
      </c>
      <c r="I127" s="195">
        <v>0</v>
      </c>
      <c r="J127" s="195">
        <v>0</v>
      </c>
      <c r="K127" s="195">
        <v>0</v>
      </c>
      <c r="L127" s="195">
        <v>0</v>
      </c>
      <c r="M127" s="195">
        <v>0</v>
      </c>
      <c r="N127" s="195">
        <v>0</v>
      </c>
      <c r="O127" s="195">
        <v>0</v>
      </c>
      <c r="P127" s="195">
        <v>0</v>
      </c>
      <c r="Q127" s="195">
        <v>0</v>
      </c>
      <c r="R127" s="195">
        <v>0</v>
      </c>
      <c r="S127" s="195">
        <v>0</v>
      </c>
      <c r="T127" s="195">
        <v>0</v>
      </c>
      <c r="U127" s="195">
        <v>0</v>
      </c>
      <c r="V127" s="195">
        <v>0</v>
      </c>
      <c r="W127" s="195">
        <v>120000</v>
      </c>
      <c r="X127" s="195">
        <v>0</v>
      </c>
      <c r="Y127" s="195">
        <v>0</v>
      </c>
      <c r="Z127" s="195">
        <v>25000</v>
      </c>
      <c r="AA127" s="195">
        <v>0</v>
      </c>
      <c r="AB127" s="195">
        <v>0</v>
      </c>
      <c r="AC127" s="195">
        <v>0</v>
      </c>
      <c r="AD127" s="195">
        <v>0</v>
      </c>
      <c r="AE127" s="195">
        <v>0</v>
      </c>
      <c r="AF127" s="195">
        <v>0</v>
      </c>
      <c r="AG127" s="195">
        <v>0</v>
      </c>
      <c r="AH127" s="195">
        <v>0</v>
      </c>
      <c r="AI127" s="195">
        <v>0</v>
      </c>
      <c r="AJ127" s="195">
        <v>0</v>
      </c>
      <c r="AK127" s="195">
        <v>0</v>
      </c>
      <c r="AL127" s="195">
        <v>0</v>
      </c>
      <c r="AM127" s="195">
        <v>0</v>
      </c>
      <c r="AN127" s="195">
        <v>0</v>
      </c>
      <c r="AO127" s="195">
        <v>0</v>
      </c>
      <c r="AP127" s="195">
        <v>0</v>
      </c>
      <c r="AQ127" s="195">
        <v>0</v>
      </c>
      <c r="AR127" s="195">
        <v>0</v>
      </c>
      <c r="AS127" s="195">
        <v>0</v>
      </c>
      <c r="AT127" s="195">
        <v>0</v>
      </c>
      <c r="AU127" s="195">
        <v>0</v>
      </c>
      <c r="AV127" s="195">
        <v>0</v>
      </c>
      <c r="AW127" s="195">
        <v>0</v>
      </c>
      <c r="AX127" s="195">
        <v>0</v>
      </c>
      <c r="AY127" s="195">
        <v>0</v>
      </c>
      <c r="AZ127" s="195">
        <v>0</v>
      </c>
      <c r="BA127" s="195">
        <v>0</v>
      </c>
      <c r="BB127" s="195">
        <v>0</v>
      </c>
      <c r="BC127" s="195">
        <v>0</v>
      </c>
      <c r="BD127" s="195">
        <v>0</v>
      </c>
      <c r="BE127" s="195">
        <v>0</v>
      </c>
      <c r="BF127" s="195">
        <v>0</v>
      </c>
      <c r="BG127" s="195">
        <v>0</v>
      </c>
      <c r="BH127" s="195">
        <v>0</v>
      </c>
      <c r="BI127" s="195">
        <v>0</v>
      </c>
      <c r="BJ127" s="195">
        <v>0</v>
      </c>
      <c r="BK127" s="195">
        <v>0</v>
      </c>
      <c r="BL127" s="195">
        <v>0</v>
      </c>
      <c r="BM127" s="195">
        <v>0</v>
      </c>
      <c r="BN127" s="195">
        <v>0</v>
      </c>
      <c r="BO127" s="195">
        <v>0</v>
      </c>
      <c r="BP127" s="195">
        <v>0</v>
      </c>
      <c r="BQ127" s="195">
        <v>0</v>
      </c>
      <c r="BR127" s="195">
        <v>0</v>
      </c>
      <c r="BS127" s="197">
        <v>0</v>
      </c>
      <c r="BT127" s="195">
        <v>2015000</v>
      </c>
      <c r="BU127" s="195">
        <v>0</v>
      </c>
      <c r="BV127" s="195">
        <v>0</v>
      </c>
      <c r="BW127" s="195">
        <v>0</v>
      </c>
      <c r="BX127" s="195">
        <v>0</v>
      </c>
      <c r="BY127" s="195">
        <v>2000000</v>
      </c>
      <c r="BZ127" s="195">
        <v>66950</v>
      </c>
      <c r="CA127" s="197">
        <v>0</v>
      </c>
      <c r="CB127" s="195">
        <v>0</v>
      </c>
      <c r="CC127" s="195">
        <v>34000</v>
      </c>
      <c r="CD127" s="195">
        <v>2000000</v>
      </c>
      <c r="CE127" s="195">
        <v>0</v>
      </c>
      <c r="CF127" s="195">
        <v>2000000</v>
      </c>
      <c r="CG127" s="195">
        <v>0</v>
      </c>
      <c r="CH127" s="195">
        <v>60400</v>
      </c>
      <c r="CI127" s="195">
        <v>0</v>
      </c>
      <c r="CJ127" s="195">
        <v>0</v>
      </c>
      <c r="CK127" s="195">
        <v>0</v>
      </c>
      <c r="CL127" s="195">
        <v>0</v>
      </c>
      <c r="CM127" s="195">
        <v>0</v>
      </c>
    </row>
    <row r="128" spans="1:91" ht="24.6">
      <c r="A128" s="125">
        <v>19</v>
      </c>
      <c r="B128" s="243" t="s">
        <v>857</v>
      </c>
      <c r="C128" s="147" t="s">
        <v>466</v>
      </c>
      <c r="D128" s="195">
        <v>0</v>
      </c>
      <c r="E128" s="195">
        <v>0</v>
      </c>
      <c r="F128" s="195">
        <v>0</v>
      </c>
      <c r="G128" s="195">
        <v>0</v>
      </c>
      <c r="H128" s="195">
        <v>0</v>
      </c>
      <c r="I128" s="195">
        <v>0</v>
      </c>
      <c r="J128" s="195">
        <v>0</v>
      </c>
      <c r="K128" s="195">
        <v>0</v>
      </c>
      <c r="L128" s="195">
        <v>0</v>
      </c>
      <c r="M128" s="195">
        <v>0</v>
      </c>
      <c r="N128" s="195">
        <v>0</v>
      </c>
      <c r="O128" s="195">
        <v>0</v>
      </c>
      <c r="P128" s="195">
        <v>0</v>
      </c>
      <c r="Q128" s="195">
        <v>0</v>
      </c>
      <c r="R128" s="195">
        <v>0</v>
      </c>
      <c r="S128" s="195">
        <v>0</v>
      </c>
      <c r="T128" s="195">
        <v>0</v>
      </c>
      <c r="U128" s="195">
        <v>0</v>
      </c>
      <c r="V128" s="195">
        <v>0</v>
      </c>
      <c r="W128" s="195">
        <v>350806</v>
      </c>
      <c r="X128" s="195">
        <v>0</v>
      </c>
      <c r="Y128" s="195">
        <v>0</v>
      </c>
      <c r="Z128" s="195">
        <v>0</v>
      </c>
      <c r="AA128" s="195">
        <v>0</v>
      </c>
      <c r="AB128" s="195">
        <v>0</v>
      </c>
      <c r="AC128" s="195">
        <v>0</v>
      </c>
      <c r="AD128" s="195">
        <v>0</v>
      </c>
      <c r="AE128" s="195">
        <v>0</v>
      </c>
      <c r="AF128" s="195">
        <v>0</v>
      </c>
      <c r="AG128" s="195">
        <v>0</v>
      </c>
      <c r="AH128" s="195">
        <v>0</v>
      </c>
      <c r="AI128" s="195">
        <v>0</v>
      </c>
      <c r="AJ128" s="195">
        <v>0</v>
      </c>
      <c r="AK128" s="195">
        <v>0</v>
      </c>
      <c r="AL128" s="195">
        <v>0</v>
      </c>
      <c r="AM128" s="195">
        <v>0</v>
      </c>
      <c r="AN128" s="195">
        <v>0</v>
      </c>
      <c r="AO128" s="195">
        <v>0</v>
      </c>
      <c r="AP128" s="195">
        <v>0</v>
      </c>
      <c r="AQ128" s="195">
        <v>0</v>
      </c>
      <c r="AR128" s="195">
        <v>0</v>
      </c>
      <c r="AS128" s="195">
        <v>0</v>
      </c>
      <c r="AT128" s="195">
        <v>0</v>
      </c>
      <c r="AU128" s="195">
        <v>0</v>
      </c>
      <c r="AV128" s="195">
        <v>0</v>
      </c>
      <c r="AW128" s="195">
        <v>0</v>
      </c>
      <c r="AX128" s="195">
        <v>0</v>
      </c>
      <c r="AY128" s="195">
        <v>0</v>
      </c>
      <c r="AZ128" s="195">
        <v>0</v>
      </c>
      <c r="BA128" s="195">
        <v>0</v>
      </c>
      <c r="BB128" s="195">
        <v>0</v>
      </c>
      <c r="BC128" s="195">
        <v>0</v>
      </c>
      <c r="BD128" s="195">
        <v>0</v>
      </c>
      <c r="BE128" s="195">
        <v>0</v>
      </c>
      <c r="BF128" s="195">
        <v>0</v>
      </c>
      <c r="BG128" s="195">
        <v>0</v>
      </c>
      <c r="BH128" s="195">
        <v>0</v>
      </c>
      <c r="BI128" s="195">
        <v>0</v>
      </c>
      <c r="BJ128" s="195">
        <v>0</v>
      </c>
      <c r="BK128" s="195">
        <v>0</v>
      </c>
      <c r="BL128" s="195">
        <v>0</v>
      </c>
      <c r="BM128" s="195">
        <v>0</v>
      </c>
      <c r="BN128" s="195">
        <v>0</v>
      </c>
      <c r="BO128" s="195">
        <v>0</v>
      </c>
      <c r="BP128" s="195">
        <v>0</v>
      </c>
      <c r="BQ128" s="195">
        <v>2444888</v>
      </c>
      <c r="BR128" s="195">
        <v>0</v>
      </c>
      <c r="BS128" s="197">
        <v>0</v>
      </c>
      <c r="BT128" s="195">
        <v>0</v>
      </c>
      <c r="BU128" s="195">
        <v>0</v>
      </c>
      <c r="BV128" s="197">
        <v>0</v>
      </c>
      <c r="BW128" s="195">
        <v>0</v>
      </c>
      <c r="BX128" s="195">
        <v>0</v>
      </c>
      <c r="BY128" s="195">
        <v>0</v>
      </c>
      <c r="BZ128" s="195">
        <v>0</v>
      </c>
      <c r="CA128" s="195">
        <v>0</v>
      </c>
      <c r="CB128" s="195">
        <v>0</v>
      </c>
      <c r="CC128" s="195">
        <v>0</v>
      </c>
      <c r="CD128" s="195">
        <v>0</v>
      </c>
      <c r="CE128" s="195">
        <v>0</v>
      </c>
      <c r="CF128" s="195">
        <v>0</v>
      </c>
      <c r="CG128" s="195">
        <v>0</v>
      </c>
      <c r="CH128" s="195">
        <v>0</v>
      </c>
      <c r="CI128" s="195">
        <v>0</v>
      </c>
      <c r="CJ128" s="195">
        <v>0</v>
      </c>
      <c r="CK128" s="195">
        <v>0</v>
      </c>
      <c r="CL128" s="195">
        <v>0</v>
      </c>
      <c r="CM128" s="195">
        <v>0</v>
      </c>
    </row>
    <row r="129" spans="1:91" ht="24.6">
      <c r="A129" s="125">
        <v>19</v>
      </c>
      <c r="B129" s="243" t="s">
        <v>858</v>
      </c>
      <c r="C129" s="147" t="s">
        <v>467</v>
      </c>
      <c r="D129" s="195">
        <v>9207044.7599999998</v>
      </c>
      <c r="E129" s="195">
        <v>6296.16</v>
      </c>
      <c r="F129" s="195">
        <v>369663.18</v>
      </c>
      <c r="G129" s="195">
        <v>391381.65</v>
      </c>
      <c r="H129" s="195">
        <v>91241.59</v>
      </c>
      <c r="I129" s="195">
        <v>233981.25</v>
      </c>
      <c r="J129" s="195">
        <v>118904.68</v>
      </c>
      <c r="K129" s="195">
        <v>8471855.8599999994</v>
      </c>
      <c r="L129" s="195">
        <v>95055</v>
      </c>
      <c r="M129" s="195">
        <v>682065.68</v>
      </c>
      <c r="N129" s="195">
        <v>5992447.5800000001</v>
      </c>
      <c r="O129" s="195">
        <v>1659744.07</v>
      </c>
      <c r="P129" s="195">
        <v>13277890.140000001</v>
      </c>
      <c r="Q129" s="195">
        <v>429658.58</v>
      </c>
      <c r="R129" s="195">
        <v>253678.99</v>
      </c>
      <c r="S129" s="195">
        <v>86253</v>
      </c>
      <c r="T129" s="195">
        <v>176165.11</v>
      </c>
      <c r="U129" s="195">
        <v>2894682.89</v>
      </c>
      <c r="V129" s="195">
        <v>730822.11</v>
      </c>
      <c r="W129" s="195">
        <v>12404.02</v>
      </c>
      <c r="X129" s="195">
        <v>2668724.5299999998</v>
      </c>
      <c r="Y129" s="195">
        <v>91774.11</v>
      </c>
      <c r="Z129" s="195">
        <v>570002.72</v>
      </c>
      <c r="AA129" s="195">
        <v>141500.68</v>
      </c>
      <c r="AB129" s="195">
        <v>278747.77</v>
      </c>
      <c r="AC129" s="195">
        <v>1666929.29</v>
      </c>
      <c r="AD129" s="195">
        <v>32655.02</v>
      </c>
      <c r="AE129" s="195">
        <v>4157602</v>
      </c>
      <c r="AF129" s="195">
        <v>331918.17</v>
      </c>
      <c r="AG129" s="195">
        <v>434311.82</v>
      </c>
      <c r="AH129" s="195">
        <v>120029.36</v>
      </c>
      <c r="AI129" s="195">
        <v>727707.94</v>
      </c>
      <c r="AJ129" s="195">
        <v>67051.350000000006</v>
      </c>
      <c r="AK129" s="195">
        <v>1218104.08</v>
      </c>
      <c r="AL129" s="195">
        <v>8430164.3699999992</v>
      </c>
      <c r="AM129" s="195">
        <v>897649.59</v>
      </c>
      <c r="AN129" s="195">
        <v>26523.99</v>
      </c>
      <c r="AO129" s="195">
        <v>7099816.8399999999</v>
      </c>
      <c r="AP129" s="195">
        <v>979068.06</v>
      </c>
      <c r="AQ129" s="195">
        <v>499225.49</v>
      </c>
      <c r="AR129" s="195">
        <v>8119.12</v>
      </c>
      <c r="AS129" s="195">
        <v>1460378.71</v>
      </c>
      <c r="AT129" s="195">
        <v>146460</v>
      </c>
      <c r="AU129" s="195">
        <v>1138836.6399999999</v>
      </c>
      <c r="AV129" s="195">
        <v>250419</v>
      </c>
      <c r="AW129" s="195">
        <v>486289.89</v>
      </c>
      <c r="AX129" s="195">
        <v>562192.02</v>
      </c>
      <c r="AY129" s="195">
        <v>68686.850000000006</v>
      </c>
      <c r="AZ129" s="195">
        <v>26722.02</v>
      </c>
      <c r="BA129" s="195">
        <v>515114</v>
      </c>
      <c r="BB129" s="195">
        <v>1906179.5</v>
      </c>
      <c r="BC129" s="195">
        <v>419730.01</v>
      </c>
      <c r="BD129" s="195">
        <v>12504187.460000001</v>
      </c>
      <c r="BE129" s="195">
        <v>1986133.42</v>
      </c>
      <c r="BF129" s="195">
        <v>2613660.7200000002</v>
      </c>
      <c r="BG129" s="195">
        <v>1197259.04</v>
      </c>
      <c r="BH129" s="195">
        <v>19372895.52</v>
      </c>
      <c r="BI129" s="195">
        <v>259384.67</v>
      </c>
      <c r="BJ129" s="195">
        <v>1050069.69</v>
      </c>
      <c r="BK129" s="195">
        <v>309598.62</v>
      </c>
      <c r="BL129" s="195">
        <v>1886468.7</v>
      </c>
      <c r="BM129" s="195">
        <v>2307888.44</v>
      </c>
      <c r="BN129" s="195">
        <v>1049391.31</v>
      </c>
      <c r="BO129" s="195">
        <v>132108</v>
      </c>
      <c r="BP129" s="195">
        <v>1816557.27</v>
      </c>
      <c r="BQ129" s="195">
        <v>423739</v>
      </c>
      <c r="BR129" s="195">
        <v>1067526.48</v>
      </c>
      <c r="BS129" s="197">
        <v>12291619.49</v>
      </c>
      <c r="BT129" s="195">
        <v>84920</v>
      </c>
      <c r="BU129" s="195">
        <v>320879.25</v>
      </c>
      <c r="BV129" s="195">
        <v>3265800.24</v>
      </c>
      <c r="BW129" s="195">
        <v>1928699.64</v>
      </c>
      <c r="BX129" s="195">
        <v>1419637.63</v>
      </c>
      <c r="BY129" s="195">
        <v>997447.05</v>
      </c>
      <c r="BZ129" s="195">
        <v>512881</v>
      </c>
      <c r="CA129" s="195">
        <v>19169</v>
      </c>
      <c r="CB129" s="195">
        <v>225081.48</v>
      </c>
      <c r="CC129" s="195">
        <v>60957.03</v>
      </c>
      <c r="CD129" s="195">
        <v>148040.76999999999</v>
      </c>
      <c r="CE129" s="195">
        <v>25451.56</v>
      </c>
      <c r="CF129" s="195">
        <v>249678.36</v>
      </c>
      <c r="CG129" s="195">
        <v>117909.26</v>
      </c>
      <c r="CH129" s="195">
        <v>300</v>
      </c>
      <c r="CI129" s="195">
        <v>408348.58</v>
      </c>
      <c r="CJ129" s="195">
        <v>26240</v>
      </c>
      <c r="CK129" s="195">
        <v>2904804.45</v>
      </c>
      <c r="CL129" s="195">
        <v>322735.32</v>
      </c>
      <c r="CM129" s="195">
        <v>2162226.8199999998</v>
      </c>
    </row>
    <row r="130" spans="1:91" ht="24.6">
      <c r="A130" s="125">
        <v>19</v>
      </c>
      <c r="B130" s="243" t="s">
        <v>859</v>
      </c>
      <c r="C130" s="147" t="s">
        <v>468</v>
      </c>
      <c r="D130" s="195">
        <v>152185.29999999999</v>
      </c>
      <c r="E130" s="195">
        <v>0</v>
      </c>
      <c r="F130" s="195">
        <v>297400</v>
      </c>
      <c r="G130" s="195">
        <v>556309.62</v>
      </c>
      <c r="H130" s="195">
        <v>0</v>
      </c>
      <c r="I130" s="195">
        <v>0</v>
      </c>
      <c r="J130" s="195">
        <v>1243000</v>
      </c>
      <c r="K130" s="195">
        <v>3062813.29</v>
      </c>
      <c r="L130" s="195">
        <v>54774.82</v>
      </c>
      <c r="M130" s="195">
        <v>3853560</v>
      </c>
      <c r="N130" s="195">
        <v>4866822</v>
      </c>
      <c r="O130" s="195">
        <v>849076.94</v>
      </c>
      <c r="P130" s="195">
        <v>309869022.80000001</v>
      </c>
      <c r="Q130" s="195">
        <v>1826922.49</v>
      </c>
      <c r="R130" s="195">
        <v>400011.98</v>
      </c>
      <c r="S130" s="195">
        <v>0</v>
      </c>
      <c r="T130" s="195">
        <v>416892.07</v>
      </c>
      <c r="U130" s="195">
        <v>507307.34</v>
      </c>
      <c r="V130" s="195">
        <v>2500</v>
      </c>
      <c r="W130" s="195">
        <v>1107396.03</v>
      </c>
      <c r="X130" s="195">
        <v>490682208.83999997</v>
      </c>
      <c r="Y130" s="195">
        <v>2746465.31</v>
      </c>
      <c r="Z130" s="195">
        <v>6485000</v>
      </c>
      <c r="AA130" s="195">
        <v>66000</v>
      </c>
      <c r="AB130" s="195">
        <v>2100000</v>
      </c>
      <c r="AC130" s="195">
        <v>1214349.8799999999</v>
      </c>
      <c r="AD130" s="195">
        <v>0</v>
      </c>
      <c r="AE130" s="195">
        <v>6982999.9199999999</v>
      </c>
      <c r="AF130" s="195">
        <v>2100000</v>
      </c>
      <c r="AG130" s="195">
        <v>0</v>
      </c>
      <c r="AH130" s="195">
        <v>2267791.56</v>
      </c>
      <c r="AI130" s="195">
        <v>3821490.98</v>
      </c>
      <c r="AJ130" s="195">
        <v>0</v>
      </c>
      <c r="AK130" s="195">
        <v>756238.77</v>
      </c>
      <c r="AL130" s="195">
        <v>63758685.43</v>
      </c>
      <c r="AM130" s="195">
        <v>246599.22</v>
      </c>
      <c r="AN130" s="195">
        <v>0</v>
      </c>
      <c r="AO130" s="195">
        <v>45411892.399999999</v>
      </c>
      <c r="AP130" s="195">
        <v>0</v>
      </c>
      <c r="AQ130" s="195">
        <v>847000</v>
      </c>
      <c r="AR130" s="195">
        <v>117450</v>
      </c>
      <c r="AS130" s="195">
        <v>3468751.64</v>
      </c>
      <c r="AT130" s="195">
        <v>188499.06</v>
      </c>
      <c r="AU130" s="195">
        <v>910000</v>
      </c>
      <c r="AV130" s="195">
        <v>838000</v>
      </c>
      <c r="AW130" s="195">
        <v>300000</v>
      </c>
      <c r="AX130" s="195">
        <v>261048</v>
      </c>
      <c r="AY130" s="195">
        <v>0</v>
      </c>
      <c r="AZ130" s="195">
        <v>5900</v>
      </c>
      <c r="BA130" s="195">
        <v>0</v>
      </c>
      <c r="BB130" s="195">
        <v>9648954.6300000008</v>
      </c>
      <c r="BC130" s="195">
        <v>9005123.0600000005</v>
      </c>
      <c r="BD130" s="195">
        <v>12157933.300000001</v>
      </c>
      <c r="BE130" s="195">
        <v>1940956.48</v>
      </c>
      <c r="BF130" s="195">
        <v>0</v>
      </c>
      <c r="BG130" s="195">
        <v>6705926.6100000003</v>
      </c>
      <c r="BH130" s="195">
        <v>13313683.560000001</v>
      </c>
      <c r="BI130" s="195">
        <v>63085</v>
      </c>
      <c r="BJ130" s="195">
        <v>106972.39</v>
      </c>
      <c r="BK130" s="195">
        <v>0</v>
      </c>
      <c r="BL130" s="195">
        <v>216045.45</v>
      </c>
      <c r="BM130" s="195">
        <v>15144760.24</v>
      </c>
      <c r="BN130" s="195">
        <v>137613</v>
      </c>
      <c r="BO130" s="195">
        <v>627043.09</v>
      </c>
      <c r="BP130" s="195">
        <v>51000</v>
      </c>
      <c r="BQ130" s="195">
        <v>583.48</v>
      </c>
      <c r="BR130" s="195">
        <v>1032000</v>
      </c>
      <c r="BS130" s="195">
        <v>15527439.029999999</v>
      </c>
      <c r="BT130" s="197">
        <v>1184100</v>
      </c>
      <c r="BU130" s="197">
        <v>2511250</v>
      </c>
      <c r="BV130" s="195">
        <v>9340616.4700000007</v>
      </c>
      <c r="BW130" s="197">
        <v>2317000</v>
      </c>
      <c r="BX130" s="197">
        <v>2880000</v>
      </c>
      <c r="BY130" s="197">
        <v>3836116.94</v>
      </c>
      <c r="BZ130" s="197">
        <v>386100</v>
      </c>
      <c r="CA130" s="197">
        <v>0</v>
      </c>
      <c r="CB130" s="197">
        <v>2725299.92</v>
      </c>
      <c r="CC130" s="197">
        <v>165128.07999999999</v>
      </c>
      <c r="CD130" s="197">
        <v>0</v>
      </c>
      <c r="CE130" s="197">
        <v>0</v>
      </c>
      <c r="CF130" s="197">
        <v>3939441.28</v>
      </c>
      <c r="CG130" s="197">
        <v>0</v>
      </c>
      <c r="CH130" s="197">
        <v>0</v>
      </c>
      <c r="CI130" s="197">
        <v>0</v>
      </c>
      <c r="CJ130" s="197">
        <v>60000</v>
      </c>
      <c r="CK130" s="197">
        <v>11733079.99</v>
      </c>
      <c r="CL130" s="197">
        <v>2544227.64</v>
      </c>
      <c r="CM130" s="197">
        <v>63994.080000000002</v>
      </c>
    </row>
    <row r="131" spans="1:91" ht="24.6">
      <c r="A131" s="125">
        <v>19</v>
      </c>
      <c r="B131" s="243" t="s">
        <v>860</v>
      </c>
      <c r="C131" s="147" t="s">
        <v>469</v>
      </c>
      <c r="D131" s="195">
        <v>0</v>
      </c>
      <c r="E131" s="195">
        <v>0</v>
      </c>
      <c r="F131" s="195">
        <v>0</v>
      </c>
      <c r="G131" s="195">
        <v>0</v>
      </c>
      <c r="H131" s="195">
        <v>0</v>
      </c>
      <c r="I131" s="195">
        <v>0</v>
      </c>
      <c r="J131" s="195">
        <v>0</v>
      </c>
      <c r="K131" s="195">
        <v>0</v>
      </c>
      <c r="L131" s="195">
        <v>0</v>
      </c>
      <c r="M131" s="195">
        <v>0</v>
      </c>
      <c r="N131" s="195">
        <v>0</v>
      </c>
      <c r="O131" s="195">
        <v>0</v>
      </c>
      <c r="P131" s="195">
        <v>0</v>
      </c>
      <c r="Q131" s="195">
        <v>0</v>
      </c>
      <c r="R131" s="195">
        <v>0</v>
      </c>
      <c r="S131" s="195">
        <v>0</v>
      </c>
      <c r="T131" s="195">
        <v>0</v>
      </c>
      <c r="U131" s="195">
        <v>0</v>
      </c>
      <c r="V131" s="195">
        <v>0</v>
      </c>
      <c r="W131" s="195">
        <v>0</v>
      </c>
      <c r="X131" s="195">
        <v>0</v>
      </c>
      <c r="Y131" s="195">
        <v>0</v>
      </c>
      <c r="Z131" s="195">
        <v>0</v>
      </c>
      <c r="AA131" s="195">
        <v>0</v>
      </c>
      <c r="AB131" s="195">
        <v>0</v>
      </c>
      <c r="AC131" s="195">
        <v>0</v>
      </c>
      <c r="AD131" s="195">
        <v>0</v>
      </c>
      <c r="AE131" s="195">
        <v>0</v>
      </c>
      <c r="AF131" s="195">
        <v>0</v>
      </c>
      <c r="AG131" s="195">
        <v>0</v>
      </c>
      <c r="AH131" s="195">
        <v>0</v>
      </c>
      <c r="AI131" s="195">
        <v>0</v>
      </c>
      <c r="AJ131" s="195">
        <v>0</v>
      </c>
      <c r="AK131" s="195">
        <v>0</v>
      </c>
      <c r="AL131" s="195">
        <v>0</v>
      </c>
      <c r="AM131" s="195">
        <v>0</v>
      </c>
      <c r="AN131" s="195">
        <v>0</v>
      </c>
      <c r="AO131" s="195">
        <v>0</v>
      </c>
      <c r="AP131" s="195">
        <v>0</v>
      </c>
      <c r="AQ131" s="195">
        <v>0</v>
      </c>
      <c r="AR131" s="195">
        <v>0</v>
      </c>
      <c r="AS131" s="195">
        <v>0</v>
      </c>
      <c r="AT131" s="195">
        <v>0</v>
      </c>
      <c r="AU131" s="195">
        <v>0</v>
      </c>
      <c r="AV131" s="195">
        <v>0</v>
      </c>
      <c r="AW131" s="195">
        <v>0</v>
      </c>
      <c r="AX131" s="195">
        <v>0</v>
      </c>
      <c r="AY131" s="195">
        <v>0</v>
      </c>
      <c r="AZ131" s="195">
        <v>0</v>
      </c>
      <c r="BA131" s="195">
        <v>0</v>
      </c>
      <c r="BB131" s="195">
        <v>0</v>
      </c>
      <c r="BC131" s="195">
        <v>0</v>
      </c>
      <c r="BD131" s="195">
        <v>0</v>
      </c>
      <c r="BE131" s="195">
        <v>0</v>
      </c>
      <c r="BF131" s="195">
        <v>0</v>
      </c>
      <c r="BG131" s="195">
        <v>0</v>
      </c>
      <c r="BH131" s="195">
        <v>0</v>
      </c>
      <c r="BI131" s="195">
        <v>0</v>
      </c>
      <c r="BJ131" s="195">
        <v>0</v>
      </c>
      <c r="BK131" s="195">
        <v>0</v>
      </c>
      <c r="BL131" s="195">
        <v>0</v>
      </c>
      <c r="BM131" s="195">
        <v>0</v>
      </c>
      <c r="BN131" s="195">
        <v>0</v>
      </c>
      <c r="BO131" s="195">
        <v>0</v>
      </c>
      <c r="BP131" s="195">
        <v>0</v>
      </c>
      <c r="BQ131" s="195">
        <v>0</v>
      </c>
      <c r="BR131" s="195">
        <v>0</v>
      </c>
      <c r="BS131" s="195">
        <v>0</v>
      </c>
      <c r="BT131" s="195">
        <v>0</v>
      </c>
      <c r="BU131" s="195">
        <v>0</v>
      </c>
      <c r="BV131" s="195">
        <v>0</v>
      </c>
      <c r="BW131" s="195">
        <v>0</v>
      </c>
      <c r="BX131" s="195">
        <v>0</v>
      </c>
      <c r="BY131" s="195">
        <v>0</v>
      </c>
      <c r="BZ131" s="195">
        <v>0</v>
      </c>
      <c r="CA131" s="195">
        <v>0</v>
      </c>
      <c r="CB131" s="195">
        <v>0</v>
      </c>
      <c r="CC131" s="195">
        <v>0</v>
      </c>
      <c r="CD131" s="195">
        <v>0</v>
      </c>
      <c r="CE131" s="195">
        <v>0</v>
      </c>
      <c r="CF131" s="195">
        <v>0</v>
      </c>
      <c r="CG131" s="195">
        <v>0</v>
      </c>
      <c r="CH131" s="195">
        <v>0</v>
      </c>
      <c r="CI131" s="195">
        <v>0</v>
      </c>
      <c r="CJ131" s="195">
        <v>0</v>
      </c>
      <c r="CK131" s="195">
        <v>0</v>
      </c>
      <c r="CL131" s="195">
        <v>0</v>
      </c>
      <c r="CM131" s="195">
        <v>0</v>
      </c>
    </row>
    <row r="132" spans="1:91" ht="24.6">
      <c r="A132" s="125">
        <v>19</v>
      </c>
      <c r="B132" s="243" t="s">
        <v>861</v>
      </c>
      <c r="C132" s="147" t="s">
        <v>470</v>
      </c>
      <c r="D132" s="195">
        <v>1465796.98</v>
      </c>
      <c r="E132" s="195">
        <v>223293.46</v>
      </c>
      <c r="F132" s="195">
        <v>219014.33</v>
      </c>
      <c r="G132" s="195">
        <v>136525.71</v>
      </c>
      <c r="H132" s="195">
        <v>105694.94</v>
      </c>
      <c r="I132" s="195">
        <v>90248.77</v>
      </c>
      <c r="J132" s="195">
        <v>204191.47</v>
      </c>
      <c r="K132" s="195">
        <v>188737.79</v>
      </c>
      <c r="L132" s="195">
        <v>175742.21</v>
      </c>
      <c r="M132" s="195">
        <v>192684.63</v>
      </c>
      <c r="N132" s="195">
        <v>0</v>
      </c>
      <c r="O132" s="195">
        <v>41237.360000000001</v>
      </c>
      <c r="P132" s="195">
        <v>797245.58</v>
      </c>
      <c r="Q132" s="195">
        <v>220791.76</v>
      </c>
      <c r="R132" s="195">
        <v>131800.49</v>
      </c>
      <c r="S132" s="195">
        <v>244316.14</v>
      </c>
      <c r="T132" s="195">
        <v>175198.19</v>
      </c>
      <c r="U132" s="195">
        <v>172156.28</v>
      </c>
      <c r="V132" s="195">
        <v>88024.3</v>
      </c>
      <c r="W132" s="195">
        <v>39534.800000000003</v>
      </c>
      <c r="X132" s="195">
        <v>1165692.51</v>
      </c>
      <c r="Y132" s="195">
        <v>243602.25</v>
      </c>
      <c r="Z132" s="195">
        <v>131153.72</v>
      </c>
      <c r="AA132" s="195">
        <v>166813.37</v>
      </c>
      <c r="AB132" s="195">
        <v>38103.57</v>
      </c>
      <c r="AC132" s="195">
        <v>79614.259999999995</v>
      </c>
      <c r="AD132" s="195">
        <v>74022.09</v>
      </c>
      <c r="AE132" s="195">
        <v>194666.37</v>
      </c>
      <c r="AF132" s="195">
        <v>81789.600000000006</v>
      </c>
      <c r="AG132" s="195">
        <v>49579.88</v>
      </c>
      <c r="AH132" s="195">
        <v>66901.05</v>
      </c>
      <c r="AI132" s="195">
        <v>212269.78</v>
      </c>
      <c r="AJ132" s="195">
        <v>225041.78</v>
      </c>
      <c r="AK132" s="195">
        <v>69983.649999999994</v>
      </c>
      <c r="AL132" s="195">
        <v>1472392.23</v>
      </c>
      <c r="AM132" s="195">
        <v>304241.8</v>
      </c>
      <c r="AN132" s="195">
        <v>159096.07999999999</v>
      </c>
      <c r="AO132" s="195">
        <v>179960.71</v>
      </c>
      <c r="AP132" s="195">
        <v>141862.98000000001</v>
      </c>
      <c r="AQ132" s="195">
        <v>90350.74</v>
      </c>
      <c r="AR132" s="195">
        <v>90038.38</v>
      </c>
      <c r="AS132" s="195">
        <v>400576.68</v>
      </c>
      <c r="AT132" s="195">
        <v>214404.68</v>
      </c>
      <c r="AU132" s="195">
        <v>125092.99</v>
      </c>
      <c r="AV132" s="195">
        <v>131986.51999999999</v>
      </c>
      <c r="AW132" s="195">
        <v>168088.46</v>
      </c>
      <c r="AX132" s="195">
        <v>85063.18</v>
      </c>
      <c r="AY132" s="195">
        <v>186564.12</v>
      </c>
      <c r="AZ132" s="195">
        <v>112164.16</v>
      </c>
      <c r="BA132" s="195">
        <v>213356.96</v>
      </c>
      <c r="BB132" s="195">
        <v>711656.15</v>
      </c>
      <c r="BC132" s="195">
        <v>264033.64</v>
      </c>
      <c r="BD132" s="195">
        <v>2763598.88</v>
      </c>
      <c r="BE132" s="195">
        <v>134140.15</v>
      </c>
      <c r="BF132" s="195">
        <v>47813.4</v>
      </c>
      <c r="BG132" s="195">
        <v>55344.15</v>
      </c>
      <c r="BH132" s="195">
        <v>444794.09</v>
      </c>
      <c r="BI132" s="195">
        <v>153720.53</v>
      </c>
      <c r="BJ132" s="195">
        <v>32316.93</v>
      </c>
      <c r="BK132" s="195">
        <v>161625.25</v>
      </c>
      <c r="BL132" s="195">
        <v>84670.92</v>
      </c>
      <c r="BM132" s="195">
        <v>1411791.54</v>
      </c>
      <c r="BN132" s="195">
        <v>241082.32</v>
      </c>
      <c r="BO132" s="195">
        <v>154907.59</v>
      </c>
      <c r="BP132" s="195">
        <v>233196.83</v>
      </c>
      <c r="BQ132" s="195">
        <v>174574.79</v>
      </c>
      <c r="BR132" s="195">
        <v>133092.75</v>
      </c>
      <c r="BS132" s="197">
        <v>7154806.7999999998</v>
      </c>
      <c r="BT132" s="195">
        <v>126036.28</v>
      </c>
      <c r="BU132" s="195">
        <v>77882.720000000001</v>
      </c>
      <c r="BV132" s="195">
        <v>824626.32</v>
      </c>
      <c r="BW132" s="195">
        <v>75229.440000000002</v>
      </c>
      <c r="BX132" s="195">
        <v>98841.07</v>
      </c>
      <c r="BY132" s="195">
        <v>307212.67</v>
      </c>
      <c r="BZ132" s="195">
        <v>68027.820000000007</v>
      </c>
      <c r="CA132" s="195">
        <v>50359.63</v>
      </c>
      <c r="CB132" s="195">
        <v>152755.32999999999</v>
      </c>
      <c r="CC132" s="195">
        <v>116353.61</v>
      </c>
      <c r="CD132" s="195">
        <v>292226.63</v>
      </c>
      <c r="CE132" s="195">
        <v>331649.24</v>
      </c>
      <c r="CF132" s="195">
        <v>263936.09999999998</v>
      </c>
      <c r="CG132" s="195">
        <v>74416.3</v>
      </c>
      <c r="CH132" s="195">
        <v>58332.93</v>
      </c>
      <c r="CI132" s="195">
        <v>108482.49</v>
      </c>
      <c r="CJ132" s="195">
        <v>77524.490000000005</v>
      </c>
      <c r="CK132" s="195">
        <v>253272.23</v>
      </c>
      <c r="CL132" s="195">
        <v>72853.2</v>
      </c>
      <c r="CM132" s="195">
        <v>108419.73</v>
      </c>
    </row>
    <row r="133" spans="1:91" ht="24.6">
      <c r="A133" s="125">
        <v>19</v>
      </c>
      <c r="B133" s="243" t="s">
        <v>862</v>
      </c>
      <c r="C133" s="147" t="s">
        <v>389</v>
      </c>
      <c r="D133" s="195">
        <v>0</v>
      </c>
      <c r="E133" s="195">
        <v>0</v>
      </c>
      <c r="F133" s="195">
        <v>0</v>
      </c>
      <c r="G133" s="195">
        <v>0</v>
      </c>
      <c r="H133" s="195">
        <v>0</v>
      </c>
      <c r="I133" s="195">
        <v>0</v>
      </c>
      <c r="J133" s="195">
        <v>0</v>
      </c>
      <c r="K133" s="195">
        <v>0</v>
      </c>
      <c r="L133" s="195">
        <v>0</v>
      </c>
      <c r="M133" s="195">
        <v>0</v>
      </c>
      <c r="N133" s="195">
        <v>0</v>
      </c>
      <c r="O133" s="195">
        <v>0</v>
      </c>
      <c r="P133" s="195">
        <v>0</v>
      </c>
      <c r="Q133" s="195">
        <v>0</v>
      </c>
      <c r="R133" s="195">
        <v>0</v>
      </c>
      <c r="S133" s="195">
        <v>0</v>
      </c>
      <c r="T133" s="195">
        <v>0</v>
      </c>
      <c r="U133" s="195">
        <v>0</v>
      </c>
      <c r="V133" s="195">
        <v>0</v>
      </c>
      <c r="W133" s="195">
        <v>0</v>
      </c>
      <c r="X133" s="195">
        <v>0</v>
      </c>
      <c r="Y133" s="195">
        <v>0</v>
      </c>
      <c r="Z133" s="195">
        <v>0</v>
      </c>
      <c r="AA133" s="195">
        <v>0</v>
      </c>
      <c r="AB133" s="195">
        <v>0</v>
      </c>
      <c r="AC133" s="195">
        <v>0</v>
      </c>
      <c r="AD133" s="195">
        <v>0</v>
      </c>
      <c r="AE133" s="195">
        <v>0</v>
      </c>
      <c r="AF133" s="195">
        <v>0</v>
      </c>
      <c r="AG133" s="195">
        <v>0</v>
      </c>
      <c r="AH133" s="195">
        <v>0</v>
      </c>
      <c r="AI133" s="195">
        <v>0</v>
      </c>
      <c r="AJ133" s="195">
        <v>0</v>
      </c>
      <c r="AK133" s="195">
        <v>0</v>
      </c>
      <c r="AL133" s="195">
        <v>32000</v>
      </c>
      <c r="AM133" s="195">
        <v>0</v>
      </c>
      <c r="AN133" s="195">
        <v>0</v>
      </c>
      <c r="AO133" s="195">
        <v>0</v>
      </c>
      <c r="AP133" s="195">
        <v>0</v>
      </c>
      <c r="AQ133" s="195">
        <v>0</v>
      </c>
      <c r="AR133" s="195">
        <v>0</v>
      </c>
      <c r="AS133" s="195">
        <v>0</v>
      </c>
      <c r="AT133" s="195">
        <v>0</v>
      </c>
      <c r="AU133" s="195">
        <v>0</v>
      </c>
      <c r="AV133" s="195">
        <v>0</v>
      </c>
      <c r="AW133" s="195">
        <v>0</v>
      </c>
      <c r="AX133" s="195">
        <v>0</v>
      </c>
      <c r="AY133" s="195">
        <v>0</v>
      </c>
      <c r="AZ133" s="195">
        <v>0</v>
      </c>
      <c r="BA133" s="195">
        <v>0</v>
      </c>
      <c r="BB133" s="195">
        <v>0</v>
      </c>
      <c r="BC133" s="195">
        <v>0</v>
      </c>
      <c r="BD133" s="195">
        <v>0</v>
      </c>
      <c r="BE133" s="195">
        <v>0</v>
      </c>
      <c r="BF133" s="195">
        <v>0</v>
      </c>
      <c r="BG133" s="195">
        <v>0</v>
      </c>
      <c r="BH133" s="195">
        <v>0</v>
      </c>
      <c r="BI133" s="195">
        <v>0</v>
      </c>
      <c r="BJ133" s="195">
        <v>0</v>
      </c>
      <c r="BK133" s="195">
        <v>0</v>
      </c>
      <c r="BL133" s="195">
        <v>0</v>
      </c>
      <c r="BM133" s="195">
        <v>0</v>
      </c>
      <c r="BN133" s="195">
        <v>0</v>
      </c>
      <c r="BO133" s="195">
        <v>0</v>
      </c>
      <c r="BP133" s="195">
        <v>0</v>
      </c>
      <c r="BQ133" s="195">
        <v>0</v>
      </c>
      <c r="BR133" s="195">
        <v>0</v>
      </c>
      <c r="BS133" s="197">
        <v>0</v>
      </c>
      <c r="BT133" s="197">
        <v>0</v>
      </c>
      <c r="BU133" s="195">
        <v>0</v>
      </c>
      <c r="BV133" s="197">
        <v>0</v>
      </c>
      <c r="BW133" s="197">
        <v>0</v>
      </c>
      <c r="BX133" s="197">
        <v>0</v>
      </c>
      <c r="BY133" s="197">
        <v>0</v>
      </c>
      <c r="BZ133" s="195">
        <v>0</v>
      </c>
      <c r="CA133" s="197">
        <v>0</v>
      </c>
      <c r="CB133" s="197">
        <v>0</v>
      </c>
      <c r="CC133" s="197">
        <v>0</v>
      </c>
      <c r="CD133" s="197">
        <v>0</v>
      </c>
      <c r="CE133" s="197">
        <v>0</v>
      </c>
      <c r="CF133" s="197">
        <v>0</v>
      </c>
      <c r="CG133" s="197">
        <v>0</v>
      </c>
      <c r="CH133" s="197">
        <v>0</v>
      </c>
      <c r="CI133" s="197">
        <v>0</v>
      </c>
      <c r="CJ133" s="197">
        <v>0</v>
      </c>
      <c r="CK133" s="197">
        <v>0</v>
      </c>
      <c r="CL133" s="197">
        <v>0</v>
      </c>
      <c r="CM133" s="197">
        <v>0</v>
      </c>
    </row>
    <row r="134" spans="1:91" ht="24.6">
      <c r="A134" s="125">
        <v>19</v>
      </c>
      <c r="B134" s="243" t="s">
        <v>863</v>
      </c>
      <c r="C134" s="147" t="s">
        <v>390</v>
      </c>
      <c r="D134" s="195">
        <v>0</v>
      </c>
      <c r="E134" s="195">
        <v>0</v>
      </c>
      <c r="F134" s="195">
        <v>0</v>
      </c>
      <c r="G134" s="195">
        <v>0</v>
      </c>
      <c r="H134" s="195">
        <v>0</v>
      </c>
      <c r="I134" s="195">
        <v>0</v>
      </c>
      <c r="J134" s="195">
        <v>0</v>
      </c>
      <c r="K134" s="195">
        <v>0</v>
      </c>
      <c r="L134" s="195">
        <v>0</v>
      </c>
      <c r="M134" s="195">
        <v>0</v>
      </c>
      <c r="N134" s="195">
        <v>38982.47</v>
      </c>
      <c r="O134" s="195">
        <v>0</v>
      </c>
      <c r="P134" s="195">
        <v>25000</v>
      </c>
      <c r="Q134" s="195">
        <v>0</v>
      </c>
      <c r="R134" s="195">
        <v>0</v>
      </c>
      <c r="S134" s="195">
        <v>47000</v>
      </c>
      <c r="T134" s="195">
        <v>15000</v>
      </c>
      <c r="U134" s="195">
        <v>0</v>
      </c>
      <c r="V134" s="195">
        <v>0</v>
      </c>
      <c r="W134" s="195">
        <v>14450</v>
      </c>
      <c r="X134" s="195">
        <v>25000</v>
      </c>
      <c r="Y134" s="195">
        <v>12240</v>
      </c>
      <c r="Z134" s="195">
        <v>30500</v>
      </c>
      <c r="AA134" s="195">
        <v>39160</v>
      </c>
      <c r="AB134" s="195">
        <v>21000</v>
      </c>
      <c r="AC134" s="195">
        <v>6000</v>
      </c>
      <c r="AD134" s="195">
        <v>2500</v>
      </c>
      <c r="AE134" s="195">
        <v>3230</v>
      </c>
      <c r="AF134" s="195">
        <v>1555</v>
      </c>
      <c r="AG134" s="195">
        <v>1720</v>
      </c>
      <c r="AH134" s="195">
        <v>6913</v>
      </c>
      <c r="AI134" s="195">
        <v>11500</v>
      </c>
      <c r="AJ134" s="195">
        <v>0</v>
      </c>
      <c r="AK134" s="195">
        <v>0</v>
      </c>
      <c r="AL134" s="195">
        <v>0</v>
      </c>
      <c r="AM134" s="195">
        <v>20900</v>
      </c>
      <c r="AN134" s="195">
        <v>7420</v>
      </c>
      <c r="AO134" s="195">
        <v>0</v>
      </c>
      <c r="AP134" s="195">
        <v>0</v>
      </c>
      <c r="AQ134" s="195">
        <v>0</v>
      </c>
      <c r="AR134" s="195">
        <v>0</v>
      </c>
      <c r="AS134" s="195">
        <v>0</v>
      </c>
      <c r="AT134" s="195">
        <v>0</v>
      </c>
      <c r="AU134" s="195">
        <v>60000</v>
      </c>
      <c r="AV134" s="195">
        <v>0</v>
      </c>
      <c r="AW134" s="195">
        <v>0</v>
      </c>
      <c r="AX134" s="195">
        <v>0</v>
      </c>
      <c r="AY134" s="195">
        <v>0</v>
      </c>
      <c r="AZ134" s="195">
        <v>0</v>
      </c>
      <c r="BA134" s="195">
        <v>0</v>
      </c>
      <c r="BB134" s="195">
        <v>0</v>
      </c>
      <c r="BC134" s="195">
        <v>0</v>
      </c>
      <c r="BD134" s="195">
        <v>0</v>
      </c>
      <c r="BE134" s="195">
        <v>0</v>
      </c>
      <c r="BF134" s="195">
        <v>0</v>
      </c>
      <c r="BG134" s="195">
        <v>0</v>
      </c>
      <c r="BH134" s="195">
        <v>10540</v>
      </c>
      <c r="BI134" s="195">
        <v>0</v>
      </c>
      <c r="BJ134" s="195">
        <v>0</v>
      </c>
      <c r="BK134" s="195">
        <v>6050</v>
      </c>
      <c r="BL134" s="195">
        <v>0</v>
      </c>
      <c r="BM134" s="195">
        <v>0</v>
      </c>
      <c r="BN134" s="195">
        <v>42500</v>
      </c>
      <c r="BO134" s="195">
        <v>13318</v>
      </c>
      <c r="BP134" s="195">
        <v>17300</v>
      </c>
      <c r="BQ134" s="195">
        <v>0</v>
      </c>
      <c r="BR134" s="195">
        <v>0</v>
      </c>
      <c r="BS134" s="195">
        <v>335500</v>
      </c>
      <c r="BT134" s="195">
        <v>46700</v>
      </c>
      <c r="BU134" s="195">
        <v>0</v>
      </c>
      <c r="BV134" s="195">
        <v>0</v>
      </c>
      <c r="BW134" s="195">
        <v>0</v>
      </c>
      <c r="BX134" s="195">
        <v>0</v>
      </c>
      <c r="BY134" s="195">
        <v>4300</v>
      </c>
      <c r="BZ134" s="195">
        <v>0</v>
      </c>
      <c r="CA134" s="195">
        <v>0</v>
      </c>
      <c r="CB134" s="195">
        <v>20000</v>
      </c>
      <c r="CC134" s="195">
        <v>0</v>
      </c>
      <c r="CD134" s="195">
        <v>58600</v>
      </c>
      <c r="CE134" s="195">
        <v>6450</v>
      </c>
      <c r="CF134" s="195">
        <v>0</v>
      </c>
      <c r="CG134" s="195">
        <v>4000</v>
      </c>
      <c r="CH134" s="195">
        <v>0</v>
      </c>
      <c r="CI134" s="197">
        <v>19700</v>
      </c>
      <c r="CJ134" s="195">
        <v>0</v>
      </c>
      <c r="CK134" s="195">
        <v>0</v>
      </c>
      <c r="CL134" s="195">
        <v>0</v>
      </c>
      <c r="CM134" s="195">
        <v>0</v>
      </c>
    </row>
    <row r="135" spans="1:91" ht="24.6">
      <c r="A135" s="125">
        <v>19</v>
      </c>
      <c r="B135" s="243" t="s">
        <v>864</v>
      </c>
      <c r="C135" s="147" t="s">
        <v>471</v>
      </c>
      <c r="D135" s="195">
        <v>0</v>
      </c>
      <c r="E135" s="195">
        <v>0</v>
      </c>
      <c r="F135" s="195">
        <v>0</v>
      </c>
      <c r="G135" s="195">
        <v>0</v>
      </c>
      <c r="H135" s="195">
        <v>0</v>
      </c>
      <c r="I135" s="195">
        <v>0</v>
      </c>
      <c r="J135" s="195">
        <v>0</v>
      </c>
      <c r="K135" s="195">
        <v>0</v>
      </c>
      <c r="L135" s="195">
        <v>0</v>
      </c>
      <c r="M135" s="195">
        <v>0</v>
      </c>
      <c r="N135" s="195">
        <v>0</v>
      </c>
      <c r="O135" s="195">
        <v>0</v>
      </c>
      <c r="P135" s="195">
        <v>0</v>
      </c>
      <c r="Q135" s="195">
        <v>0</v>
      </c>
      <c r="R135" s="195">
        <v>0</v>
      </c>
      <c r="S135" s="195">
        <v>0</v>
      </c>
      <c r="T135" s="195">
        <v>0</v>
      </c>
      <c r="U135" s="195">
        <v>0</v>
      </c>
      <c r="V135" s="195">
        <v>0</v>
      </c>
      <c r="W135" s="195">
        <v>0</v>
      </c>
      <c r="X135" s="195">
        <v>0</v>
      </c>
      <c r="Y135" s="195">
        <v>0</v>
      </c>
      <c r="Z135" s="195">
        <v>9182</v>
      </c>
      <c r="AA135" s="195">
        <v>0</v>
      </c>
      <c r="AB135" s="195">
        <v>0</v>
      </c>
      <c r="AC135" s="195">
        <v>0</v>
      </c>
      <c r="AD135" s="195">
        <v>0</v>
      </c>
      <c r="AE135" s="195">
        <v>0</v>
      </c>
      <c r="AF135" s="195">
        <v>0</v>
      </c>
      <c r="AG135" s="195">
        <v>0</v>
      </c>
      <c r="AH135" s="195">
        <v>0</v>
      </c>
      <c r="AI135" s="195">
        <v>0</v>
      </c>
      <c r="AJ135" s="195">
        <v>0</v>
      </c>
      <c r="AK135" s="195">
        <v>0</v>
      </c>
      <c r="AL135" s="195">
        <v>0</v>
      </c>
      <c r="AM135" s="195">
        <v>0</v>
      </c>
      <c r="AN135" s="195">
        <v>0</v>
      </c>
      <c r="AO135" s="195">
        <v>0</v>
      </c>
      <c r="AP135" s="195">
        <v>0</v>
      </c>
      <c r="AQ135" s="195">
        <v>0</v>
      </c>
      <c r="AR135" s="195">
        <v>0</v>
      </c>
      <c r="AS135" s="195">
        <v>28830</v>
      </c>
      <c r="AT135" s="195">
        <v>0</v>
      </c>
      <c r="AU135" s="195">
        <v>0</v>
      </c>
      <c r="AV135" s="195">
        <v>0</v>
      </c>
      <c r="AW135" s="195">
        <v>0</v>
      </c>
      <c r="AX135" s="195">
        <v>0</v>
      </c>
      <c r="AY135" s="195">
        <v>0</v>
      </c>
      <c r="AZ135" s="195">
        <v>0</v>
      </c>
      <c r="BA135" s="195">
        <v>0</v>
      </c>
      <c r="BB135" s="195">
        <v>0</v>
      </c>
      <c r="BC135" s="195">
        <v>0</v>
      </c>
      <c r="BD135" s="195">
        <v>0</v>
      </c>
      <c r="BE135" s="195">
        <v>0</v>
      </c>
      <c r="BF135" s="195">
        <v>0</v>
      </c>
      <c r="BG135" s="195">
        <v>0</v>
      </c>
      <c r="BH135" s="195">
        <v>0</v>
      </c>
      <c r="BI135" s="195">
        <v>0</v>
      </c>
      <c r="BJ135" s="195">
        <v>0</v>
      </c>
      <c r="BK135" s="195">
        <v>0</v>
      </c>
      <c r="BL135" s="195">
        <v>0</v>
      </c>
      <c r="BM135" s="195">
        <v>0</v>
      </c>
      <c r="BN135" s="195">
        <v>0</v>
      </c>
      <c r="BO135" s="195">
        <v>0</v>
      </c>
      <c r="BP135" s="195">
        <v>0</v>
      </c>
      <c r="BQ135" s="195">
        <v>0</v>
      </c>
      <c r="BR135" s="195">
        <v>0</v>
      </c>
      <c r="BS135" s="195">
        <v>0</v>
      </c>
      <c r="BT135" s="195">
        <v>0</v>
      </c>
      <c r="BU135" s="195">
        <v>0</v>
      </c>
      <c r="BV135" s="195">
        <v>0</v>
      </c>
      <c r="BW135" s="195">
        <v>0</v>
      </c>
      <c r="BX135" s="195">
        <v>0</v>
      </c>
      <c r="BY135" s="195">
        <v>0</v>
      </c>
      <c r="BZ135" s="195">
        <v>0</v>
      </c>
      <c r="CA135" s="195">
        <v>0</v>
      </c>
      <c r="CB135" s="195">
        <v>0</v>
      </c>
      <c r="CC135" s="195">
        <v>0</v>
      </c>
      <c r="CD135" s="195">
        <v>0</v>
      </c>
      <c r="CE135" s="195">
        <v>0</v>
      </c>
      <c r="CF135" s="195">
        <v>0</v>
      </c>
      <c r="CG135" s="195">
        <v>0</v>
      </c>
      <c r="CH135" s="195">
        <v>0</v>
      </c>
      <c r="CI135" s="195">
        <v>0</v>
      </c>
      <c r="CJ135" s="195">
        <v>0</v>
      </c>
      <c r="CK135" s="195">
        <v>0</v>
      </c>
      <c r="CL135" s="195">
        <v>0</v>
      </c>
      <c r="CM135" s="195">
        <v>0</v>
      </c>
    </row>
    <row r="136" spans="1:91" ht="24.6">
      <c r="A136" s="125">
        <v>16</v>
      </c>
      <c r="B136" s="243" t="s">
        <v>865</v>
      </c>
      <c r="C136" s="147" t="s">
        <v>472</v>
      </c>
      <c r="D136" s="195">
        <v>306315462.38</v>
      </c>
      <c r="E136" s="195">
        <v>39743552.829999998</v>
      </c>
      <c r="F136" s="195">
        <v>41849550.670000002</v>
      </c>
      <c r="G136" s="195">
        <v>43391717.450000003</v>
      </c>
      <c r="H136" s="195">
        <v>30200479.75</v>
      </c>
      <c r="I136" s="195">
        <v>44719069.340000004</v>
      </c>
      <c r="J136" s="195">
        <v>60303647.009999998</v>
      </c>
      <c r="K136" s="195">
        <v>60850097.729999997</v>
      </c>
      <c r="L136" s="195">
        <v>40549811.450000003</v>
      </c>
      <c r="M136" s="195">
        <v>38750094.18</v>
      </c>
      <c r="N136" s="195">
        <v>82798774.870000005</v>
      </c>
      <c r="O136" s="195">
        <v>12458786.43</v>
      </c>
      <c r="P136" s="195">
        <v>148463646.22999999</v>
      </c>
      <c r="Q136" s="195">
        <v>36029225.229999997</v>
      </c>
      <c r="R136" s="195">
        <v>36411042.030000001</v>
      </c>
      <c r="S136" s="195">
        <v>61591412.560000002</v>
      </c>
      <c r="T136" s="195">
        <v>37597982.670000002</v>
      </c>
      <c r="U136" s="195">
        <v>35006570.380000003</v>
      </c>
      <c r="V136" s="195">
        <v>36398271.359999999</v>
      </c>
      <c r="W136" s="195">
        <v>22467720.329999998</v>
      </c>
      <c r="X136" s="195">
        <v>357451636.98000002</v>
      </c>
      <c r="Y136" s="195">
        <v>26465678.710000001</v>
      </c>
      <c r="Z136" s="195">
        <v>44291934.640000001</v>
      </c>
      <c r="AA136" s="195">
        <v>34201048.369999997</v>
      </c>
      <c r="AB136" s="195">
        <v>23022117.699999999</v>
      </c>
      <c r="AC136" s="195">
        <v>27834181.030000001</v>
      </c>
      <c r="AD136" s="195">
        <v>31866416.140000001</v>
      </c>
      <c r="AE136" s="195">
        <v>96074849.560000002</v>
      </c>
      <c r="AF136" s="195">
        <v>33462924</v>
      </c>
      <c r="AG136" s="195">
        <v>30355330.66</v>
      </c>
      <c r="AH136" s="195">
        <v>35603147.780000001</v>
      </c>
      <c r="AI136" s="195">
        <v>59827263.780000001</v>
      </c>
      <c r="AJ136" s="195">
        <v>31656496.16</v>
      </c>
      <c r="AK136" s="195">
        <v>22063558.390000001</v>
      </c>
      <c r="AL136" s="195">
        <v>556678716.87</v>
      </c>
      <c r="AM136" s="195">
        <v>37099312.939999998</v>
      </c>
      <c r="AN136" s="195">
        <v>30533507.300000001</v>
      </c>
      <c r="AO136" s="195">
        <v>66630711.509999998</v>
      </c>
      <c r="AP136" s="195">
        <v>63205661.229999997</v>
      </c>
      <c r="AQ136" s="195">
        <v>37597817.850000001</v>
      </c>
      <c r="AR136" s="195">
        <v>20490705.329999998</v>
      </c>
      <c r="AS136" s="195">
        <v>112201352.63</v>
      </c>
      <c r="AT136" s="195">
        <v>35146750.960000001</v>
      </c>
      <c r="AU136" s="195">
        <v>52597183.140000001</v>
      </c>
      <c r="AV136" s="195">
        <v>70537473.670000002</v>
      </c>
      <c r="AW136" s="195">
        <v>35808870.32</v>
      </c>
      <c r="AX136" s="195">
        <v>26026935.260000002</v>
      </c>
      <c r="AY136" s="195">
        <v>47200625.420000002</v>
      </c>
      <c r="AZ136" s="195">
        <v>32533066.719999999</v>
      </c>
      <c r="BA136" s="195">
        <v>28840975.809999999</v>
      </c>
      <c r="BB136" s="195">
        <v>159653752.88999999</v>
      </c>
      <c r="BC136" s="195">
        <v>28418857.129999999</v>
      </c>
      <c r="BD136" s="195">
        <v>314543480.07999998</v>
      </c>
      <c r="BE136" s="195">
        <v>87886621.510000005</v>
      </c>
      <c r="BF136" s="195">
        <v>38232147.640000001</v>
      </c>
      <c r="BG136" s="195">
        <v>31765781.82</v>
      </c>
      <c r="BH136" s="195">
        <v>159948546.03999999</v>
      </c>
      <c r="BI136" s="195">
        <v>24375896.57</v>
      </c>
      <c r="BJ136" s="195">
        <v>15749284.85</v>
      </c>
      <c r="BK136" s="195">
        <v>19881492.629999999</v>
      </c>
      <c r="BL136" s="195">
        <v>18001666.920000002</v>
      </c>
      <c r="BM136" s="195">
        <v>239357662.15000001</v>
      </c>
      <c r="BN136" s="195">
        <v>59212996.600000001</v>
      </c>
      <c r="BO136" s="195">
        <v>45653184.740000002</v>
      </c>
      <c r="BP136" s="195">
        <v>64196764.130000003</v>
      </c>
      <c r="BQ136" s="195">
        <v>45453540.310000002</v>
      </c>
      <c r="BR136" s="195">
        <v>28812740.629999999</v>
      </c>
      <c r="BS136" s="195">
        <v>833396395.83000004</v>
      </c>
      <c r="BT136" s="195">
        <v>46942331.07</v>
      </c>
      <c r="BU136" s="195">
        <v>49228349.939999998</v>
      </c>
      <c r="BV136" s="195">
        <v>153532409.19999999</v>
      </c>
      <c r="BW136" s="195">
        <v>14160038.83</v>
      </c>
      <c r="BX136" s="195">
        <v>39967936.100000001</v>
      </c>
      <c r="BY136" s="195">
        <v>89434614.140000001</v>
      </c>
      <c r="BZ136" s="195">
        <v>30484122.469999999</v>
      </c>
      <c r="CA136" s="195">
        <v>30046099</v>
      </c>
      <c r="CB136" s="195">
        <v>41145750.770000003</v>
      </c>
      <c r="CC136" s="195">
        <v>47199729.740000002</v>
      </c>
      <c r="CD136" s="195">
        <v>85484759.969999999</v>
      </c>
      <c r="CE136" s="195">
        <v>50880713.409999996</v>
      </c>
      <c r="CF136" s="195">
        <v>68842369.310000002</v>
      </c>
      <c r="CG136" s="195">
        <v>24221940.760000002</v>
      </c>
      <c r="CH136" s="195">
        <v>29730047.16</v>
      </c>
      <c r="CI136" s="195">
        <v>22718084.969999999</v>
      </c>
      <c r="CJ136" s="195">
        <v>28741727.02</v>
      </c>
      <c r="CK136" s="195">
        <v>81422668.170000002</v>
      </c>
      <c r="CL136" s="195">
        <v>17321768.280000001</v>
      </c>
      <c r="CM136" s="195">
        <v>16123796.439999999</v>
      </c>
    </row>
    <row r="137" spans="1:91" ht="24.6">
      <c r="A137" s="125">
        <v>17</v>
      </c>
      <c r="B137" s="243" t="s">
        <v>866</v>
      </c>
      <c r="C137" s="127" t="s">
        <v>473</v>
      </c>
      <c r="D137" s="195">
        <v>24430000</v>
      </c>
      <c r="E137" s="195">
        <v>0</v>
      </c>
      <c r="F137" s="195">
        <v>0</v>
      </c>
      <c r="G137" s="195">
        <v>0</v>
      </c>
      <c r="H137" s="195">
        <v>0</v>
      </c>
      <c r="I137" s="195">
        <v>0</v>
      </c>
      <c r="J137" s="195">
        <v>0</v>
      </c>
      <c r="K137" s="195">
        <v>0</v>
      </c>
      <c r="L137" s="195">
        <v>0</v>
      </c>
      <c r="M137" s="195">
        <v>0</v>
      </c>
      <c r="N137" s="195">
        <v>0</v>
      </c>
      <c r="O137" s="195">
        <v>0</v>
      </c>
      <c r="P137" s="195">
        <v>0</v>
      </c>
      <c r="Q137" s="195">
        <v>0</v>
      </c>
      <c r="R137" s="195">
        <v>0</v>
      </c>
      <c r="S137" s="195">
        <v>0</v>
      </c>
      <c r="T137" s="195">
        <v>0</v>
      </c>
      <c r="U137" s="195">
        <v>0</v>
      </c>
      <c r="V137" s="195">
        <v>0</v>
      </c>
      <c r="W137" s="195">
        <v>0</v>
      </c>
      <c r="X137" s="195">
        <v>26822000</v>
      </c>
      <c r="Y137" s="195">
        <v>0</v>
      </c>
      <c r="Z137" s="195">
        <v>0</v>
      </c>
      <c r="AA137" s="195">
        <v>0</v>
      </c>
      <c r="AB137" s="195">
        <v>0</v>
      </c>
      <c r="AC137" s="195">
        <v>0</v>
      </c>
      <c r="AD137" s="195">
        <v>0</v>
      </c>
      <c r="AE137" s="195">
        <v>0</v>
      </c>
      <c r="AF137" s="195">
        <v>0</v>
      </c>
      <c r="AG137" s="195">
        <v>0</v>
      </c>
      <c r="AH137" s="195">
        <v>0</v>
      </c>
      <c r="AI137" s="195">
        <v>0</v>
      </c>
      <c r="AJ137" s="195">
        <v>0</v>
      </c>
      <c r="AK137" s="195">
        <v>0</v>
      </c>
      <c r="AL137" s="195">
        <v>41829160</v>
      </c>
      <c r="AM137" s="195">
        <v>0</v>
      </c>
      <c r="AN137" s="195">
        <v>0</v>
      </c>
      <c r="AO137" s="195">
        <v>0</v>
      </c>
      <c r="AP137" s="195">
        <v>0</v>
      </c>
      <c r="AQ137" s="195">
        <v>0</v>
      </c>
      <c r="AR137" s="195">
        <v>0</v>
      </c>
      <c r="AS137" s="195">
        <v>197900</v>
      </c>
      <c r="AT137" s="195">
        <v>0</v>
      </c>
      <c r="AU137" s="195">
        <v>0</v>
      </c>
      <c r="AV137" s="195">
        <v>0</v>
      </c>
      <c r="AW137" s="195">
        <v>0</v>
      </c>
      <c r="AX137" s="195">
        <v>0</v>
      </c>
      <c r="AY137" s="195">
        <v>0</v>
      </c>
      <c r="AZ137" s="195">
        <v>0</v>
      </c>
      <c r="BA137" s="195">
        <v>0</v>
      </c>
      <c r="BB137" s="195">
        <v>57171620</v>
      </c>
      <c r="BC137" s="195">
        <v>0</v>
      </c>
      <c r="BD137" s="195">
        <v>21618000</v>
      </c>
      <c r="BE137" s="195">
        <v>0</v>
      </c>
      <c r="BF137" s="195">
        <v>0</v>
      </c>
      <c r="BG137" s="195">
        <v>0</v>
      </c>
      <c r="BH137" s="195">
        <v>0</v>
      </c>
      <c r="BI137" s="195">
        <v>0</v>
      </c>
      <c r="BJ137" s="195">
        <v>0</v>
      </c>
      <c r="BK137" s="195">
        <v>0</v>
      </c>
      <c r="BL137" s="195">
        <v>0</v>
      </c>
      <c r="BM137" s="195">
        <v>10142500</v>
      </c>
      <c r="BN137" s="195">
        <v>0</v>
      </c>
      <c r="BO137" s="195">
        <v>0</v>
      </c>
      <c r="BP137" s="195">
        <v>0</v>
      </c>
      <c r="BQ137" s="195">
        <v>0</v>
      </c>
      <c r="BR137" s="195">
        <v>0</v>
      </c>
      <c r="BS137" s="195">
        <v>53305500</v>
      </c>
      <c r="BT137" s="195">
        <v>0</v>
      </c>
      <c r="BU137" s="195">
        <v>0</v>
      </c>
      <c r="BV137" s="195">
        <v>3194500</v>
      </c>
      <c r="BW137" s="195">
        <v>0</v>
      </c>
      <c r="BX137" s="195">
        <v>0</v>
      </c>
      <c r="BY137" s="195">
        <v>0</v>
      </c>
      <c r="BZ137" s="195">
        <v>0</v>
      </c>
      <c r="CA137" s="195">
        <v>0</v>
      </c>
      <c r="CB137" s="195">
        <v>349500</v>
      </c>
      <c r="CC137" s="195">
        <v>0</v>
      </c>
      <c r="CD137" s="195">
        <v>0</v>
      </c>
      <c r="CE137" s="195">
        <v>0</v>
      </c>
      <c r="CF137" s="195">
        <v>0</v>
      </c>
      <c r="CG137" s="195">
        <v>0</v>
      </c>
      <c r="CH137" s="195">
        <v>0</v>
      </c>
      <c r="CI137" s="195">
        <v>0</v>
      </c>
      <c r="CJ137" s="195">
        <v>0</v>
      </c>
      <c r="CK137" s="195">
        <v>0</v>
      </c>
      <c r="CL137" s="195">
        <v>0</v>
      </c>
      <c r="CM137" s="195">
        <v>0</v>
      </c>
    </row>
    <row r="138" spans="1:91" ht="24.6">
      <c r="A138" s="125">
        <v>17</v>
      </c>
      <c r="B138" s="243" t="s">
        <v>867</v>
      </c>
      <c r="C138" s="127" t="s">
        <v>474</v>
      </c>
      <c r="D138" s="195">
        <v>25075198.539999999</v>
      </c>
      <c r="E138" s="195">
        <v>0</v>
      </c>
      <c r="F138" s="195">
        <v>94220.13</v>
      </c>
      <c r="G138" s="195">
        <v>119455.2</v>
      </c>
      <c r="H138" s="195">
        <v>2046.6</v>
      </c>
      <c r="I138" s="195">
        <v>30796.240000000002</v>
      </c>
      <c r="J138" s="195">
        <v>12758.95</v>
      </c>
      <c r="K138" s="195">
        <v>0</v>
      </c>
      <c r="L138" s="195">
        <v>52430.31</v>
      </c>
      <c r="M138" s="195">
        <v>0</v>
      </c>
      <c r="N138" s="195">
        <v>139973.49</v>
      </c>
      <c r="O138" s="195">
        <v>0</v>
      </c>
      <c r="P138" s="195">
        <v>19378838.809999999</v>
      </c>
      <c r="Q138" s="195">
        <v>22102.080000000002</v>
      </c>
      <c r="R138" s="195">
        <v>8052.6</v>
      </c>
      <c r="S138" s="195">
        <v>12563.36</v>
      </c>
      <c r="T138" s="195">
        <v>19402.099999999999</v>
      </c>
      <c r="U138" s="195">
        <v>13266.52</v>
      </c>
      <c r="V138" s="195">
        <v>6160.8</v>
      </c>
      <c r="W138" s="195">
        <v>0</v>
      </c>
      <c r="X138" s="195">
        <v>29380159.300000001</v>
      </c>
      <c r="Y138" s="195">
        <v>48549.36</v>
      </c>
      <c r="Z138" s="195">
        <v>92990.54</v>
      </c>
      <c r="AA138" s="195">
        <v>11562.95</v>
      </c>
      <c r="AB138" s="195">
        <v>24890.79</v>
      </c>
      <c r="AC138" s="195">
        <v>11208.3</v>
      </c>
      <c r="AD138" s="195">
        <v>64894.83</v>
      </c>
      <c r="AE138" s="195">
        <v>170286.15</v>
      </c>
      <c r="AF138" s="195">
        <v>64821.87</v>
      </c>
      <c r="AG138" s="195">
        <v>0</v>
      </c>
      <c r="AH138" s="195">
        <v>41742.300000000003</v>
      </c>
      <c r="AI138" s="195">
        <v>33767.56</v>
      </c>
      <c r="AJ138" s="195">
        <v>34682.339999999997</v>
      </c>
      <c r="AK138" s="195">
        <v>169.35</v>
      </c>
      <c r="AL138" s="195">
        <v>42571641.490000002</v>
      </c>
      <c r="AM138" s="195">
        <v>87397.87</v>
      </c>
      <c r="AN138" s="195">
        <v>42711.63</v>
      </c>
      <c r="AO138" s="195">
        <v>113156.17</v>
      </c>
      <c r="AP138" s="195">
        <v>210015.59</v>
      </c>
      <c r="AQ138" s="195">
        <v>84385.47</v>
      </c>
      <c r="AR138" s="195">
        <v>16574.88</v>
      </c>
      <c r="AS138" s="195">
        <v>10049498.550000001</v>
      </c>
      <c r="AT138" s="195">
        <v>46193.49</v>
      </c>
      <c r="AU138" s="195">
        <v>53836.99</v>
      </c>
      <c r="AV138" s="195">
        <v>115059.25</v>
      </c>
      <c r="AW138" s="195">
        <v>26754.240000000002</v>
      </c>
      <c r="AX138" s="195">
        <v>17995.59</v>
      </c>
      <c r="AY138" s="195">
        <v>258520.58</v>
      </c>
      <c r="AZ138" s="195">
        <v>30246.54</v>
      </c>
      <c r="BA138" s="195">
        <v>29104.65</v>
      </c>
      <c r="BB138" s="195">
        <v>358046.37</v>
      </c>
      <c r="BC138" s="195">
        <v>45046.55</v>
      </c>
      <c r="BD138" s="195">
        <v>23981632.609999999</v>
      </c>
      <c r="BE138" s="195">
        <v>0</v>
      </c>
      <c r="BF138" s="195">
        <v>73445.47</v>
      </c>
      <c r="BG138" s="195">
        <v>0</v>
      </c>
      <c r="BH138" s="195">
        <v>138898.79999999999</v>
      </c>
      <c r="BI138" s="195">
        <v>16137.76</v>
      </c>
      <c r="BJ138" s="195">
        <v>13721.09</v>
      </c>
      <c r="BK138" s="195">
        <v>0</v>
      </c>
      <c r="BL138" s="195">
        <v>1778.7</v>
      </c>
      <c r="BM138" s="195">
        <v>19146569.379999999</v>
      </c>
      <c r="BN138" s="195">
        <v>84404.160000000003</v>
      </c>
      <c r="BO138" s="195">
        <v>32447.13</v>
      </c>
      <c r="BP138" s="195">
        <v>56543.49</v>
      </c>
      <c r="BQ138" s="195">
        <v>23716.78</v>
      </c>
      <c r="BR138" s="195">
        <v>9190.44</v>
      </c>
      <c r="BS138" s="197">
        <v>73030864.840000004</v>
      </c>
      <c r="BT138" s="195">
        <v>29769.599999999999</v>
      </c>
      <c r="BU138" s="195">
        <v>0</v>
      </c>
      <c r="BV138" s="195">
        <v>14378243.85</v>
      </c>
      <c r="BW138" s="197">
        <v>58500</v>
      </c>
      <c r="BX138" s="195">
        <v>96082.97</v>
      </c>
      <c r="BY138" s="195">
        <v>102329.33</v>
      </c>
      <c r="BZ138" s="195">
        <v>48356.62</v>
      </c>
      <c r="CA138" s="195">
        <v>68315.23</v>
      </c>
      <c r="CB138" s="195">
        <v>42548.9</v>
      </c>
      <c r="CC138" s="197">
        <v>130501.57</v>
      </c>
      <c r="CD138" s="195">
        <v>66716.25</v>
      </c>
      <c r="CE138" s="195">
        <v>23598.28</v>
      </c>
      <c r="CF138" s="195">
        <v>158031.92000000001</v>
      </c>
      <c r="CG138" s="195">
        <v>35284.83</v>
      </c>
      <c r="CH138" s="195">
        <v>42203.37</v>
      </c>
      <c r="CI138" s="195">
        <v>0</v>
      </c>
      <c r="CJ138" s="195">
        <v>30023.7</v>
      </c>
      <c r="CK138" s="195">
        <v>102985.98</v>
      </c>
      <c r="CL138" s="197">
        <v>11102.16</v>
      </c>
      <c r="CM138" s="195">
        <v>140441.20000000001</v>
      </c>
    </row>
    <row r="139" spans="1:91" ht="24.6">
      <c r="A139" s="125">
        <v>17</v>
      </c>
      <c r="B139" s="243" t="s">
        <v>868</v>
      </c>
      <c r="C139" s="127" t="s">
        <v>475</v>
      </c>
      <c r="D139" s="195">
        <v>0</v>
      </c>
      <c r="E139" s="195">
        <v>0</v>
      </c>
      <c r="F139" s="195">
        <v>0</v>
      </c>
      <c r="G139" s="195">
        <v>0</v>
      </c>
      <c r="H139" s="195">
        <v>0</v>
      </c>
      <c r="I139" s="195">
        <v>0</v>
      </c>
      <c r="J139" s="195">
        <v>0</v>
      </c>
      <c r="K139" s="195">
        <v>0</v>
      </c>
      <c r="L139" s="195">
        <v>0</v>
      </c>
      <c r="M139" s="195">
        <v>0</v>
      </c>
      <c r="N139" s="195">
        <v>0</v>
      </c>
      <c r="O139" s="195">
        <v>0</v>
      </c>
      <c r="P139" s="195">
        <v>31155</v>
      </c>
      <c r="Q139" s="195">
        <v>0</v>
      </c>
      <c r="R139" s="195">
        <v>0</v>
      </c>
      <c r="S139" s="195">
        <v>0</v>
      </c>
      <c r="T139" s="195">
        <v>0</v>
      </c>
      <c r="U139" s="195">
        <v>0</v>
      </c>
      <c r="V139" s="195">
        <v>0</v>
      </c>
      <c r="W139" s="195">
        <v>0</v>
      </c>
      <c r="X139" s="195">
        <v>0</v>
      </c>
      <c r="Y139" s="195">
        <v>0</v>
      </c>
      <c r="Z139" s="195">
        <v>0</v>
      </c>
      <c r="AA139" s="195">
        <v>0</v>
      </c>
      <c r="AB139" s="195">
        <v>0</v>
      </c>
      <c r="AC139" s="195">
        <v>0</v>
      </c>
      <c r="AD139" s="195">
        <v>0</v>
      </c>
      <c r="AE139" s="195">
        <v>0</v>
      </c>
      <c r="AF139" s="195">
        <v>0</v>
      </c>
      <c r="AG139" s="195">
        <v>0</v>
      </c>
      <c r="AH139" s="195">
        <v>0</v>
      </c>
      <c r="AI139" s="195">
        <v>0</v>
      </c>
      <c r="AJ139" s="195">
        <v>0</v>
      </c>
      <c r="AK139" s="195">
        <v>0</v>
      </c>
      <c r="AL139" s="195">
        <v>81989.899999999994</v>
      </c>
      <c r="AM139" s="195">
        <v>0</v>
      </c>
      <c r="AN139" s="195">
        <v>0</v>
      </c>
      <c r="AO139" s="195">
        <v>0</v>
      </c>
      <c r="AP139" s="195">
        <v>0</v>
      </c>
      <c r="AQ139" s="195">
        <v>0</v>
      </c>
      <c r="AR139" s="195">
        <v>0</v>
      </c>
      <c r="AS139" s="195">
        <v>65000</v>
      </c>
      <c r="AT139" s="195">
        <v>0</v>
      </c>
      <c r="AU139" s="195">
        <v>0</v>
      </c>
      <c r="AV139" s="195">
        <v>0</v>
      </c>
      <c r="AW139" s="195">
        <v>0</v>
      </c>
      <c r="AX139" s="195">
        <v>0</v>
      </c>
      <c r="AY139" s="195">
        <v>0</v>
      </c>
      <c r="AZ139" s="195">
        <v>0</v>
      </c>
      <c r="BA139" s="195">
        <v>0</v>
      </c>
      <c r="BB139" s="195">
        <v>6534458</v>
      </c>
      <c r="BC139" s="195">
        <v>0</v>
      </c>
      <c r="BD139" s="195">
        <v>0</v>
      </c>
      <c r="BE139" s="195">
        <v>0</v>
      </c>
      <c r="BF139" s="195">
        <v>0</v>
      </c>
      <c r="BG139" s="195">
        <v>0</v>
      </c>
      <c r="BH139" s="195">
        <v>0</v>
      </c>
      <c r="BI139" s="195">
        <v>0</v>
      </c>
      <c r="BJ139" s="195">
        <v>0</v>
      </c>
      <c r="BK139" s="195">
        <v>0</v>
      </c>
      <c r="BL139" s="195">
        <v>0</v>
      </c>
      <c r="BM139" s="195">
        <v>140000</v>
      </c>
      <c r="BN139" s="195">
        <v>0</v>
      </c>
      <c r="BO139" s="195">
        <v>0</v>
      </c>
      <c r="BP139" s="195">
        <v>0</v>
      </c>
      <c r="BQ139" s="195">
        <v>0</v>
      </c>
      <c r="BR139" s="195">
        <v>0</v>
      </c>
      <c r="BS139" s="195">
        <v>26735176</v>
      </c>
      <c r="BT139" s="195">
        <v>0</v>
      </c>
      <c r="BU139" s="195">
        <v>0</v>
      </c>
      <c r="BV139" s="195">
        <v>0</v>
      </c>
      <c r="BW139" s="195">
        <v>0</v>
      </c>
      <c r="BX139" s="195">
        <v>0</v>
      </c>
      <c r="BY139" s="195">
        <v>0</v>
      </c>
      <c r="BZ139" s="195">
        <v>0</v>
      </c>
      <c r="CA139" s="195">
        <v>0</v>
      </c>
      <c r="CB139" s="195">
        <v>0</v>
      </c>
      <c r="CC139" s="195">
        <v>0</v>
      </c>
      <c r="CD139" s="195">
        <v>0</v>
      </c>
      <c r="CE139" s="197">
        <v>0</v>
      </c>
      <c r="CF139" s="195">
        <v>0</v>
      </c>
      <c r="CG139" s="195">
        <v>0</v>
      </c>
      <c r="CH139" s="195">
        <v>0</v>
      </c>
      <c r="CI139" s="195">
        <v>0</v>
      </c>
      <c r="CJ139" s="195">
        <v>0</v>
      </c>
      <c r="CK139" s="195">
        <v>0</v>
      </c>
      <c r="CL139" s="195">
        <v>0</v>
      </c>
      <c r="CM139" s="195">
        <v>0</v>
      </c>
    </row>
    <row r="140" spans="1:91" ht="24.6">
      <c r="A140" s="125">
        <v>17</v>
      </c>
      <c r="B140" s="243" t="s">
        <v>869</v>
      </c>
      <c r="C140" s="146" t="s">
        <v>476</v>
      </c>
      <c r="D140" s="195">
        <v>0</v>
      </c>
      <c r="E140" s="195">
        <v>0</v>
      </c>
      <c r="F140" s="195">
        <v>0</v>
      </c>
      <c r="G140" s="195">
        <v>0</v>
      </c>
      <c r="H140" s="195">
        <v>0</v>
      </c>
      <c r="I140" s="195">
        <v>0</v>
      </c>
      <c r="J140" s="195">
        <v>0</v>
      </c>
      <c r="K140" s="195">
        <v>0</v>
      </c>
      <c r="L140" s="195">
        <v>0</v>
      </c>
      <c r="M140" s="195">
        <v>0</v>
      </c>
      <c r="N140" s="195">
        <v>0</v>
      </c>
      <c r="O140" s="195">
        <v>0</v>
      </c>
      <c r="P140" s="195">
        <v>0</v>
      </c>
      <c r="Q140" s="195">
        <v>0</v>
      </c>
      <c r="R140" s="195">
        <v>0</v>
      </c>
      <c r="S140" s="195">
        <v>0</v>
      </c>
      <c r="T140" s="195">
        <v>0</v>
      </c>
      <c r="U140" s="195">
        <v>0</v>
      </c>
      <c r="V140" s="195">
        <v>0</v>
      </c>
      <c r="W140" s="195">
        <v>0</v>
      </c>
      <c r="X140" s="195">
        <v>0</v>
      </c>
      <c r="Y140" s="195">
        <v>0</v>
      </c>
      <c r="Z140" s="195">
        <v>0</v>
      </c>
      <c r="AA140" s="195">
        <v>0</v>
      </c>
      <c r="AB140" s="195">
        <v>0</v>
      </c>
      <c r="AC140" s="195">
        <v>0</v>
      </c>
      <c r="AD140" s="195">
        <v>0</v>
      </c>
      <c r="AE140" s="195">
        <v>0</v>
      </c>
      <c r="AF140" s="195">
        <v>0</v>
      </c>
      <c r="AG140" s="195">
        <v>0</v>
      </c>
      <c r="AH140" s="195">
        <v>0</v>
      </c>
      <c r="AI140" s="195">
        <v>0</v>
      </c>
      <c r="AJ140" s="195">
        <v>0</v>
      </c>
      <c r="AK140" s="195">
        <v>0</v>
      </c>
      <c r="AL140" s="195">
        <v>0</v>
      </c>
      <c r="AM140" s="195">
        <v>0</v>
      </c>
      <c r="AN140" s="195">
        <v>0</v>
      </c>
      <c r="AO140" s="195">
        <v>0</v>
      </c>
      <c r="AP140" s="195">
        <v>0</v>
      </c>
      <c r="AQ140" s="195">
        <v>0</v>
      </c>
      <c r="AR140" s="195">
        <v>0</v>
      </c>
      <c r="AS140" s="195">
        <v>0</v>
      </c>
      <c r="AT140" s="195">
        <v>0</v>
      </c>
      <c r="AU140" s="195">
        <v>0</v>
      </c>
      <c r="AV140" s="195">
        <v>0</v>
      </c>
      <c r="AW140" s="195">
        <v>0</v>
      </c>
      <c r="AX140" s="195">
        <v>0</v>
      </c>
      <c r="AY140" s="195">
        <v>0</v>
      </c>
      <c r="AZ140" s="195">
        <v>0</v>
      </c>
      <c r="BA140" s="195">
        <v>0</v>
      </c>
      <c r="BB140" s="195">
        <v>0</v>
      </c>
      <c r="BC140" s="195">
        <v>0</v>
      </c>
      <c r="BD140" s="195">
        <v>0</v>
      </c>
      <c r="BE140" s="195">
        <v>0</v>
      </c>
      <c r="BF140" s="195">
        <v>0</v>
      </c>
      <c r="BG140" s="195">
        <v>0</v>
      </c>
      <c r="BH140" s="195">
        <v>0</v>
      </c>
      <c r="BI140" s="195">
        <v>0</v>
      </c>
      <c r="BJ140" s="195">
        <v>0</v>
      </c>
      <c r="BK140" s="195">
        <v>0</v>
      </c>
      <c r="BL140" s="195">
        <v>0</v>
      </c>
      <c r="BM140" s="195">
        <v>0</v>
      </c>
      <c r="BN140" s="195">
        <v>0</v>
      </c>
      <c r="BO140" s="195">
        <v>0</v>
      </c>
      <c r="BP140" s="195">
        <v>0</v>
      </c>
      <c r="BQ140" s="195">
        <v>0</v>
      </c>
      <c r="BR140" s="195">
        <v>0</v>
      </c>
      <c r="BS140" s="195">
        <v>0</v>
      </c>
      <c r="BT140" s="195">
        <v>0</v>
      </c>
      <c r="BU140" s="195">
        <v>0</v>
      </c>
      <c r="BV140" s="197">
        <v>0</v>
      </c>
      <c r="BW140" s="197">
        <v>0</v>
      </c>
      <c r="BX140" s="197">
        <v>0</v>
      </c>
      <c r="BY140" s="197">
        <v>0</v>
      </c>
      <c r="BZ140" s="197">
        <v>0</v>
      </c>
      <c r="CA140" s="197">
        <v>0</v>
      </c>
      <c r="CB140" s="195">
        <v>0</v>
      </c>
      <c r="CC140" s="195">
        <v>0</v>
      </c>
      <c r="CD140" s="195">
        <v>0</v>
      </c>
      <c r="CE140" s="197">
        <v>0</v>
      </c>
      <c r="CF140" s="197">
        <v>0</v>
      </c>
      <c r="CG140" s="197">
        <v>0</v>
      </c>
      <c r="CH140" s="197">
        <v>0</v>
      </c>
      <c r="CI140" s="195">
        <v>0</v>
      </c>
      <c r="CJ140" s="197">
        <v>0</v>
      </c>
      <c r="CK140" s="197">
        <v>0</v>
      </c>
      <c r="CL140" s="197">
        <v>0</v>
      </c>
      <c r="CM140" s="197">
        <v>0</v>
      </c>
    </row>
    <row r="141" spans="1:91" ht="24.6">
      <c r="A141" s="125">
        <v>17</v>
      </c>
      <c r="B141" s="243" t="s">
        <v>870</v>
      </c>
      <c r="C141" s="148" t="s">
        <v>477</v>
      </c>
      <c r="D141" s="195">
        <v>14411157.640000001</v>
      </c>
      <c r="E141" s="195">
        <v>1521110</v>
      </c>
      <c r="F141" s="195">
        <v>1680597.05</v>
      </c>
      <c r="G141" s="195">
        <v>1851006.41</v>
      </c>
      <c r="H141" s="195">
        <v>1313562.46</v>
      </c>
      <c r="I141" s="195">
        <v>1760735.6</v>
      </c>
      <c r="J141" s="195">
        <v>2616003.1800000002</v>
      </c>
      <c r="K141" s="195">
        <v>2627924.7000000002</v>
      </c>
      <c r="L141" s="195">
        <v>1605444.46</v>
      </c>
      <c r="M141" s="195">
        <v>1707905.67</v>
      </c>
      <c r="N141" s="195">
        <v>3533685</v>
      </c>
      <c r="O141" s="195">
        <v>533075.46</v>
      </c>
      <c r="P141" s="195">
        <v>6919878.8399999999</v>
      </c>
      <c r="Q141" s="195">
        <v>1532627.6</v>
      </c>
      <c r="R141" s="195">
        <v>1433749.72</v>
      </c>
      <c r="S141" s="195">
        <v>2687814.52</v>
      </c>
      <c r="T141" s="195">
        <v>1570248.69</v>
      </c>
      <c r="U141" s="195">
        <v>1404228.94</v>
      </c>
      <c r="V141" s="195">
        <v>1500565.85</v>
      </c>
      <c r="W141" s="195">
        <v>872865.47</v>
      </c>
      <c r="X141" s="195">
        <v>16225559.18</v>
      </c>
      <c r="Y141" s="195">
        <v>1010755.1</v>
      </c>
      <c r="Z141" s="195">
        <v>1757105.72</v>
      </c>
      <c r="AA141" s="195">
        <v>1429390.36</v>
      </c>
      <c r="AB141" s="195">
        <v>857277.3</v>
      </c>
      <c r="AC141" s="195">
        <v>866802.57</v>
      </c>
      <c r="AD141" s="195">
        <v>1027883.45</v>
      </c>
      <c r="AE141" s="195">
        <v>3399373.87</v>
      </c>
      <c r="AF141" s="195">
        <v>1120988.1499999999</v>
      </c>
      <c r="AG141" s="195">
        <v>1211897.58</v>
      </c>
      <c r="AH141" s="195">
        <v>1545064.31</v>
      </c>
      <c r="AI141" s="195">
        <v>2455388.19</v>
      </c>
      <c r="AJ141" s="195">
        <v>1188868.78</v>
      </c>
      <c r="AK141" s="195">
        <v>778362.37</v>
      </c>
      <c r="AL141" s="195">
        <v>27133081.699999999</v>
      </c>
      <c r="AM141" s="195">
        <v>1636679.17</v>
      </c>
      <c r="AN141" s="195">
        <v>1330485.01</v>
      </c>
      <c r="AO141" s="195">
        <v>2437714.35</v>
      </c>
      <c r="AP141" s="195">
        <v>2425568.54</v>
      </c>
      <c r="AQ141" s="195">
        <v>1512791.7</v>
      </c>
      <c r="AR141" s="195">
        <v>845569.57</v>
      </c>
      <c r="AS141" s="195">
        <v>5623463.9199999999</v>
      </c>
      <c r="AT141" s="195">
        <v>1431536.12</v>
      </c>
      <c r="AU141" s="195">
        <v>2200094.65</v>
      </c>
      <c r="AV141" s="195">
        <v>2967209.17</v>
      </c>
      <c r="AW141" s="195">
        <v>1317147</v>
      </c>
      <c r="AX141" s="195">
        <v>1038203.9</v>
      </c>
      <c r="AY141" s="195">
        <v>1917138.27</v>
      </c>
      <c r="AZ141" s="195">
        <v>1181163.5</v>
      </c>
      <c r="BA141" s="195">
        <v>1308850.8</v>
      </c>
      <c r="BB141" s="195">
        <v>6308740.3499999996</v>
      </c>
      <c r="BC141" s="195">
        <v>1281496.8999999999</v>
      </c>
      <c r="BD141" s="195">
        <v>16600115.130000001</v>
      </c>
      <c r="BE141" s="195">
        <v>3665554.18</v>
      </c>
      <c r="BF141" s="195">
        <v>1392018.99</v>
      </c>
      <c r="BG141" s="195">
        <v>1301631.08</v>
      </c>
      <c r="BH141" s="195">
        <v>6849481.75</v>
      </c>
      <c r="BI141" s="195">
        <v>976050.92</v>
      </c>
      <c r="BJ141" s="195">
        <v>697072.25</v>
      </c>
      <c r="BK141" s="195">
        <v>907297.41</v>
      </c>
      <c r="BL141" s="195">
        <v>773405.33</v>
      </c>
      <c r="BM141" s="195">
        <v>13684324.08</v>
      </c>
      <c r="BN141" s="195">
        <v>2517474.33</v>
      </c>
      <c r="BO141" s="195">
        <v>1956306.56</v>
      </c>
      <c r="BP141" s="195">
        <v>2830567.28</v>
      </c>
      <c r="BQ141" s="195">
        <v>1856831.36</v>
      </c>
      <c r="BR141" s="195">
        <v>1275844.81</v>
      </c>
      <c r="BS141" s="195">
        <v>41119720.030000001</v>
      </c>
      <c r="BT141" s="195">
        <v>1982620.04</v>
      </c>
      <c r="BU141" s="195">
        <v>2120986.9</v>
      </c>
      <c r="BV141" s="195">
        <v>8880579.6600000001</v>
      </c>
      <c r="BW141" s="195">
        <v>578513</v>
      </c>
      <c r="BX141" s="195">
        <v>1697868.9</v>
      </c>
      <c r="BY141" s="195">
        <v>3679775.53</v>
      </c>
      <c r="BZ141" s="195">
        <v>1275292.27</v>
      </c>
      <c r="CA141" s="195">
        <v>1323704.08</v>
      </c>
      <c r="CB141" s="195">
        <v>1790462.34</v>
      </c>
      <c r="CC141" s="195">
        <v>2086726.83</v>
      </c>
      <c r="CD141" s="195">
        <v>3613303.16</v>
      </c>
      <c r="CE141" s="195">
        <v>2148544.62</v>
      </c>
      <c r="CF141" s="195">
        <v>2760288.94</v>
      </c>
      <c r="CG141" s="195">
        <v>955155.35</v>
      </c>
      <c r="CH141" s="195">
        <v>1016821.76</v>
      </c>
      <c r="CI141" s="195">
        <v>975827</v>
      </c>
      <c r="CJ141" s="195">
        <v>1142341.1499999999</v>
      </c>
      <c r="CK141" s="195">
        <v>3606441.38</v>
      </c>
      <c r="CL141" s="195">
        <v>697082.92</v>
      </c>
      <c r="CM141" s="195">
        <v>622752.61</v>
      </c>
    </row>
    <row r="142" spans="1:91" ht="24.6">
      <c r="A142" s="125">
        <v>17</v>
      </c>
      <c r="B142" s="243" t="s">
        <v>871</v>
      </c>
      <c r="C142" s="148" t="s">
        <v>478</v>
      </c>
      <c r="D142" s="195">
        <v>0</v>
      </c>
      <c r="E142" s="195">
        <v>0</v>
      </c>
      <c r="F142" s="195">
        <v>0</v>
      </c>
      <c r="G142" s="195">
        <v>0</v>
      </c>
      <c r="H142" s="195">
        <v>0</v>
      </c>
      <c r="I142" s="195">
        <v>0</v>
      </c>
      <c r="J142" s="195">
        <v>0</v>
      </c>
      <c r="K142" s="195">
        <v>0</v>
      </c>
      <c r="L142" s="195">
        <v>0</v>
      </c>
      <c r="M142" s="195">
        <v>0</v>
      </c>
      <c r="N142" s="195">
        <v>0</v>
      </c>
      <c r="O142" s="195">
        <v>0</v>
      </c>
      <c r="P142" s="195">
        <v>0</v>
      </c>
      <c r="Q142" s="195">
        <v>0</v>
      </c>
      <c r="R142" s="195">
        <v>0</v>
      </c>
      <c r="S142" s="195">
        <v>0</v>
      </c>
      <c r="T142" s="195">
        <v>0</v>
      </c>
      <c r="U142" s="195">
        <v>0</v>
      </c>
      <c r="V142" s="195">
        <v>0</v>
      </c>
      <c r="W142" s="195">
        <v>0</v>
      </c>
      <c r="X142" s="195">
        <v>0</v>
      </c>
      <c r="Y142" s="195">
        <v>0</v>
      </c>
      <c r="Z142" s="195">
        <v>0</v>
      </c>
      <c r="AA142" s="195">
        <v>0</v>
      </c>
      <c r="AB142" s="195">
        <v>0</v>
      </c>
      <c r="AC142" s="195">
        <v>0</v>
      </c>
      <c r="AD142" s="195">
        <v>0</v>
      </c>
      <c r="AE142" s="195">
        <v>0</v>
      </c>
      <c r="AF142" s="195">
        <v>0</v>
      </c>
      <c r="AG142" s="195">
        <v>0</v>
      </c>
      <c r="AH142" s="195">
        <v>0</v>
      </c>
      <c r="AI142" s="195">
        <v>0</v>
      </c>
      <c r="AJ142" s="195">
        <v>0</v>
      </c>
      <c r="AK142" s="195">
        <v>0</v>
      </c>
      <c r="AL142" s="195">
        <v>0</v>
      </c>
      <c r="AM142" s="195">
        <v>0</v>
      </c>
      <c r="AN142" s="195">
        <v>0</v>
      </c>
      <c r="AO142" s="195">
        <v>0</v>
      </c>
      <c r="AP142" s="195">
        <v>0</v>
      </c>
      <c r="AQ142" s="195">
        <v>0</v>
      </c>
      <c r="AR142" s="195">
        <v>0</v>
      </c>
      <c r="AS142" s="195">
        <v>0</v>
      </c>
      <c r="AT142" s="195">
        <v>0</v>
      </c>
      <c r="AU142" s="195">
        <v>0</v>
      </c>
      <c r="AV142" s="195">
        <v>0</v>
      </c>
      <c r="AW142" s="195">
        <v>0</v>
      </c>
      <c r="AX142" s="195">
        <v>0</v>
      </c>
      <c r="AY142" s="195">
        <v>0</v>
      </c>
      <c r="AZ142" s="195">
        <v>0</v>
      </c>
      <c r="BA142" s="195">
        <v>0</v>
      </c>
      <c r="BB142" s="195">
        <v>0</v>
      </c>
      <c r="BC142" s="195">
        <v>0</v>
      </c>
      <c r="BD142" s="195">
        <v>0</v>
      </c>
      <c r="BE142" s="195">
        <v>0</v>
      </c>
      <c r="BF142" s="195">
        <v>0</v>
      </c>
      <c r="BG142" s="195">
        <v>0</v>
      </c>
      <c r="BH142" s="195">
        <v>0</v>
      </c>
      <c r="BI142" s="195">
        <v>0</v>
      </c>
      <c r="BJ142" s="195">
        <v>0</v>
      </c>
      <c r="BK142" s="195">
        <v>0</v>
      </c>
      <c r="BL142" s="195">
        <v>0</v>
      </c>
      <c r="BM142" s="195">
        <v>0</v>
      </c>
      <c r="BN142" s="195">
        <v>0</v>
      </c>
      <c r="BO142" s="195">
        <v>0</v>
      </c>
      <c r="BP142" s="195">
        <v>0</v>
      </c>
      <c r="BQ142" s="195">
        <v>0</v>
      </c>
      <c r="BR142" s="195">
        <v>0</v>
      </c>
      <c r="BS142" s="195">
        <v>0</v>
      </c>
      <c r="BT142" s="195">
        <v>0</v>
      </c>
      <c r="BU142" s="195">
        <v>0</v>
      </c>
      <c r="BV142" s="195">
        <v>0</v>
      </c>
      <c r="BW142" s="195">
        <v>0</v>
      </c>
      <c r="BX142" s="195">
        <v>0</v>
      </c>
      <c r="BY142" s="195">
        <v>0</v>
      </c>
      <c r="BZ142" s="195">
        <v>0</v>
      </c>
      <c r="CA142" s="195">
        <v>0</v>
      </c>
      <c r="CB142" s="195">
        <v>0</v>
      </c>
      <c r="CC142" s="195">
        <v>0</v>
      </c>
      <c r="CD142" s="195">
        <v>0</v>
      </c>
      <c r="CE142" s="195">
        <v>0</v>
      </c>
      <c r="CF142" s="195">
        <v>0</v>
      </c>
      <c r="CG142" s="195">
        <v>0</v>
      </c>
      <c r="CH142" s="195">
        <v>0</v>
      </c>
      <c r="CI142" s="195">
        <v>0</v>
      </c>
      <c r="CJ142" s="195">
        <v>0</v>
      </c>
      <c r="CK142" s="195">
        <v>0</v>
      </c>
      <c r="CL142" s="195">
        <v>0</v>
      </c>
      <c r="CM142" s="195">
        <v>0</v>
      </c>
    </row>
    <row r="143" spans="1:91" ht="24.6">
      <c r="A143" s="125">
        <v>18</v>
      </c>
      <c r="B143" s="243" t="s">
        <v>872</v>
      </c>
      <c r="C143" s="148" t="s">
        <v>1243</v>
      </c>
      <c r="D143" s="195">
        <v>355892.29</v>
      </c>
      <c r="E143" s="195">
        <v>0</v>
      </c>
      <c r="F143" s="195">
        <v>0</v>
      </c>
      <c r="G143" s="195">
        <v>0</v>
      </c>
      <c r="H143" s="195">
        <v>0</v>
      </c>
      <c r="I143" s="195">
        <v>0</v>
      </c>
      <c r="J143" s="195">
        <v>0</v>
      </c>
      <c r="K143" s="195">
        <v>0</v>
      </c>
      <c r="L143" s="195">
        <v>0</v>
      </c>
      <c r="M143" s="195">
        <v>0</v>
      </c>
      <c r="N143" s="195">
        <v>0</v>
      </c>
      <c r="O143" s="195">
        <v>0</v>
      </c>
      <c r="P143" s="195">
        <v>0</v>
      </c>
      <c r="Q143" s="195">
        <v>0</v>
      </c>
      <c r="R143" s="195">
        <v>0</v>
      </c>
      <c r="S143" s="195">
        <v>0</v>
      </c>
      <c r="T143" s="195">
        <v>0</v>
      </c>
      <c r="U143" s="195">
        <v>0</v>
      </c>
      <c r="V143" s="195">
        <v>0</v>
      </c>
      <c r="W143" s="195">
        <v>0</v>
      </c>
      <c r="X143" s="195">
        <v>0</v>
      </c>
      <c r="Y143" s="195">
        <v>0</v>
      </c>
      <c r="Z143" s="195">
        <v>0</v>
      </c>
      <c r="AA143" s="195">
        <v>0</v>
      </c>
      <c r="AB143" s="195">
        <v>0</v>
      </c>
      <c r="AC143" s="195">
        <v>0</v>
      </c>
      <c r="AD143" s="195">
        <v>0</v>
      </c>
      <c r="AE143" s="195">
        <v>0</v>
      </c>
      <c r="AF143" s="195">
        <v>0</v>
      </c>
      <c r="AG143" s="195">
        <v>0</v>
      </c>
      <c r="AH143" s="195">
        <v>0</v>
      </c>
      <c r="AI143" s="195">
        <v>0</v>
      </c>
      <c r="AJ143" s="195">
        <v>0</v>
      </c>
      <c r="AK143" s="195">
        <v>0</v>
      </c>
      <c r="AL143" s="195">
        <v>0</v>
      </c>
      <c r="AM143" s="195">
        <v>0</v>
      </c>
      <c r="AN143" s="195">
        <v>0</v>
      </c>
      <c r="AO143" s="195">
        <v>0</v>
      </c>
      <c r="AP143" s="195">
        <v>0</v>
      </c>
      <c r="AQ143" s="195">
        <v>0</v>
      </c>
      <c r="AR143" s="195">
        <v>0</v>
      </c>
      <c r="AS143" s="195">
        <v>0</v>
      </c>
      <c r="AT143" s="195">
        <v>0</v>
      </c>
      <c r="AU143" s="195">
        <v>0</v>
      </c>
      <c r="AV143" s="195">
        <v>0</v>
      </c>
      <c r="AW143" s="195">
        <v>0</v>
      </c>
      <c r="AX143" s="195">
        <v>0</v>
      </c>
      <c r="AY143" s="195">
        <v>0</v>
      </c>
      <c r="AZ143" s="195">
        <v>0</v>
      </c>
      <c r="BA143" s="195">
        <v>0</v>
      </c>
      <c r="BB143" s="195">
        <v>0</v>
      </c>
      <c r="BC143" s="195">
        <v>0</v>
      </c>
      <c r="BD143" s="195">
        <v>0</v>
      </c>
      <c r="BE143" s="195">
        <v>0</v>
      </c>
      <c r="BF143" s="195">
        <v>0</v>
      </c>
      <c r="BG143" s="195">
        <v>0</v>
      </c>
      <c r="BH143" s="195">
        <v>0</v>
      </c>
      <c r="BI143" s="195">
        <v>0</v>
      </c>
      <c r="BJ143" s="195">
        <v>0</v>
      </c>
      <c r="BK143" s="195">
        <v>0</v>
      </c>
      <c r="BL143" s="195">
        <v>0</v>
      </c>
      <c r="BM143" s="195">
        <v>0</v>
      </c>
      <c r="BN143" s="195">
        <v>0</v>
      </c>
      <c r="BO143" s="195">
        <v>0</v>
      </c>
      <c r="BP143" s="195">
        <v>0</v>
      </c>
      <c r="BQ143" s="195">
        <v>0</v>
      </c>
      <c r="BR143" s="195">
        <v>0</v>
      </c>
      <c r="BS143" s="197">
        <v>0</v>
      </c>
      <c r="BT143" s="195">
        <v>0</v>
      </c>
      <c r="BU143" s="197">
        <v>0</v>
      </c>
      <c r="BV143" s="197">
        <v>0</v>
      </c>
      <c r="BW143" s="197">
        <v>0</v>
      </c>
      <c r="BX143" s="197">
        <v>0</v>
      </c>
      <c r="BY143" s="197">
        <v>0</v>
      </c>
      <c r="BZ143" s="197">
        <v>0</v>
      </c>
      <c r="CA143" s="195">
        <v>0</v>
      </c>
      <c r="CB143" s="197">
        <v>0</v>
      </c>
      <c r="CC143" s="197">
        <v>0</v>
      </c>
      <c r="CD143" s="197">
        <v>0</v>
      </c>
      <c r="CE143" s="197">
        <v>0</v>
      </c>
      <c r="CF143" s="197">
        <v>0</v>
      </c>
      <c r="CG143" s="197">
        <v>0</v>
      </c>
      <c r="CH143" s="197">
        <v>0</v>
      </c>
      <c r="CI143" s="195">
        <v>0</v>
      </c>
      <c r="CJ143" s="197">
        <v>0</v>
      </c>
      <c r="CK143" s="197">
        <v>0</v>
      </c>
      <c r="CL143" s="195">
        <v>0</v>
      </c>
      <c r="CM143" s="197">
        <v>0</v>
      </c>
    </row>
    <row r="144" spans="1:91" ht="24.6">
      <c r="A144" s="125">
        <v>18</v>
      </c>
      <c r="B144" s="243" t="s">
        <v>873</v>
      </c>
      <c r="C144" s="148" t="s">
        <v>1244</v>
      </c>
      <c r="D144" s="195">
        <v>53207585.659999996</v>
      </c>
      <c r="E144" s="195">
        <v>0</v>
      </c>
      <c r="F144" s="195">
        <v>0</v>
      </c>
      <c r="G144" s="195">
        <v>0</v>
      </c>
      <c r="H144" s="195">
        <v>0</v>
      </c>
      <c r="I144" s="195">
        <v>0</v>
      </c>
      <c r="J144" s="195">
        <v>0</v>
      </c>
      <c r="K144" s="195">
        <v>0</v>
      </c>
      <c r="L144" s="195">
        <v>0</v>
      </c>
      <c r="M144" s="195">
        <v>0</v>
      </c>
      <c r="N144" s="195">
        <v>0</v>
      </c>
      <c r="O144" s="195">
        <v>0</v>
      </c>
      <c r="P144" s="195">
        <v>0</v>
      </c>
      <c r="Q144" s="195">
        <v>0</v>
      </c>
      <c r="R144" s="195">
        <v>0</v>
      </c>
      <c r="S144" s="195">
        <v>0</v>
      </c>
      <c r="T144" s="195">
        <v>0</v>
      </c>
      <c r="U144" s="195">
        <v>0</v>
      </c>
      <c r="V144" s="195">
        <v>0</v>
      </c>
      <c r="W144" s="195">
        <v>0</v>
      </c>
      <c r="X144" s="195">
        <v>0</v>
      </c>
      <c r="Y144" s="195">
        <v>0</v>
      </c>
      <c r="Z144" s="195">
        <v>0</v>
      </c>
      <c r="AA144" s="195">
        <v>0</v>
      </c>
      <c r="AB144" s="195">
        <v>0</v>
      </c>
      <c r="AC144" s="195">
        <v>0</v>
      </c>
      <c r="AD144" s="195">
        <v>0</v>
      </c>
      <c r="AE144" s="195">
        <v>0</v>
      </c>
      <c r="AF144" s="195">
        <v>0</v>
      </c>
      <c r="AG144" s="195">
        <v>0</v>
      </c>
      <c r="AH144" s="195">
        <v>0</v>
      </c>
      <c r="AI144" s="195">
        <v>0</v>
      </c>
      <c r="AJ144" s="195">
        <v>0</v>
      </c>
      <c r="AK144" s="195">
        <v>0</v>
      </c>
      <c r="AL144" s="195">
        <v>3063053</v>
      </c>
      <c r="AM144" s="195">
        <v>0</v>
      </c>
      <c r="AN144" s="195">
        <v>0</v>
      </c>
      <c r="AO144" s="195">
        <v>0</v>
      </c>
      <c r="AP144" s="195">
        <v>0</v>
      </c>
      <c r="AQ144" s="195">
        <v>0</v>
      </c>
      <c r="AR144" s="195">
        <v>0</v>
      </c>
      <c r="AS144" s="195">
        <v>243550</v>
      </c>
      <c r="AT144" s="195">
        <v>0</v>
      </c>
      <c r="AU144" s="195">
        <v>0</v>
      </c>
      <c r="AV144" s="195">
        <v>0</v>
      </c>
      <c r="AW144" s="195">
        <v>0</v>
      </c>
      <c r="AX144" s="195">
        <v>0</v>
      </c>
      <c r="AY144" s="195">
        <v>0</v>
      </c>
      <c r="AZ144" s="195">
        <v>0</v>
      </c>
      <c r="BA144" s="195">
        <v>0</v>
      </c>
      <c r="BB144" s="195">
        <v>0</v>
      </c>
      <c r="BC144" s="195">
        <v>0</v>
      </c>
      <c r="BD144" s="195">
        <v>0</v>
      </c>
      <c r="BE144" s="195">
        <v>0</v>
      </c>
      <c r="BF144" s="195">
        <v>0</v>
      </c>
      <c r="BG144" s="195">
        <v>0</v>
      </c>
      <c r="BH144" s="195">
        <v>0</v>
      </c>
      <c r="BI144" s="195">
        <v>0</v>
      </c>
      <c r="BJ144" s="195">
        <v>0</v>
      </c>
      <c r="BK144" s="195">
        <v>0</v>
      </c>
      <c r="BL144" s="195">
        <v>0</v>
      </c>
      <c r="BM144" s="195">
        <v>90077588.930000007</v>
      </c>
      <c r="BN144" s="195">
        <v>0</v>
      </c>
      <c r="BO144" s="195">
        <v>0</v>
      </c>
      <c r="BP144" s="195">
        <v>0</v>
      </c>
      <c r="BQ144" s="195">
        <v>0</v>
      </c>
      <c r="BR144" s="195">
        <v>0</v>
      </c>
      <c r="BS144" s="197">
        <v>0</v>
      </c>
      <c r="BT144" s="197">
        <v>0</v>
      </c>
      <c r="BU144" s="197">
        <v>0</v>
      </c>
      <c r="BV144" s="197">
        <v>0</v>
      </c>
      <c r="BW144" s="197">
        <v>0</v>
      </c>
      <c r="BX144" s="197">
        <v>0</v>
      </c>
      <c r="BY144" s="197">
        <v>0</v>
      </c>
      <c r="BZ144" s="197">
        <v>0</v>
      </c>
      <c r="CA144" s="197">
        <v>0</v>
      </c>
      <c r="CB144" s="197">
        <v>0</v>
      </c>
      <c r="CC144" s="197">
        <v>0</v>
      </c>
      <c r="CD144" s="197">
        <v>0</v>
      </c>
      <c r="CE144" s="197">
        <v>0</v>
      </c>
      <c r="CF144" s="197">
        <v>0</v>
      </c>
      <c r="CG144" s="197">
        <v>0</v>
      </c>
      <c r="CH144" s="197">
        <v>0</v>
      </c>
      <c r="CI144" s="195">
        <v>0</v>
      </c>
      <c r="CJ144" s="197">
        <v>0</v>
      </c>
      <c r="CK144" s="197">
        <v>0</v>
      </c>
      <c r="CL144" s="197">
        <v>0</v>
      </c>
      <c r="CM144" s="197">
        <v>0</v>
      </c>
    </row>
    <row r="145" spans="1:91" ht="24.6">
      <c r="A145" s="125">
        <v>18</v>
      </c>
      <c r="B145" s="243" t="s">
        <v>874</v>
      </c>
      <c r="C145" s="148" t="s">
        <v>1245</v>
      </c>
      <c r="D145" s="195">
        <v>52356788.149999999</v>
      </c>
      <c r="E145" s="195">
        <v>0</v>
      </c>
      <c r="F145" s="195">
        <v>0</v>
      </c>
      <c r="G145" s="195">
        <v>0</v>
      </c>
      <c r="H145" s="195">
        <v>0</v>
      </c>
      <c r="I145" s="195">
        <v>0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  <c r="AI145" s="195">
        <v>0</v>
      </c>
      <c r="AJ145" s="195">
        <v>0</v>
      </c>
      <c r="AK145" s="195">
        <v>0</v>
      </c>
      <c r="AL145" s="195">
        <v>0</v>
      </c>
      <c r="AM145" s="195">
        <v>0</v>
      </c>
      <c r="AN145" s="195">
        <v>0</v>
      </c>
      <c r="AO145" s="195">
        <v>0</v>
      </c>
      <c r="AP145" s="195">
        <v>0</v>
      </c>
      <c r="AQ145" s="195">
        <v>0</v>
      </c>
      <c r="AR145" s="195">
        <v>0</v>
      </c>
      <c r="AS145" s="195">
        <v>0</v>
      </c>
      <c r="AT145" s="195">
        <v>0</v>
      </c>
      <c r="AU145" s="195">
        <v>0</v>
      </c>
      <c r="AV145" s="195">
        <v>0</v>
      </c>
      <c r="AW145" s="195">
        <v>0</v>
      </c>
      <c r="AX145" s="195">
        <v>0</v>
      </c>
      <c r="AY145" s="195">
        <v>0</v>
      </c>
      <c r="AZ145" s="195">
        <v>0</v>
      </c>
      <c r="BA145" s="195">
        <v>0</v>
      </c>
      <c r="BB145" s="195">
        <v>0</v>
      </c>
      <c r="BC145" s="195">
        <v>0</v>
      </c>
      <c r="BD145" s="195">
        <v>0</v>
      </c>
      <c r="BE145" s="195">
        <v>0</v>
      </c>
      <c r="BF145" s="195">
        <v>0</v>
      </c>
      <c r="BG145" s="195">
        <v>0</v>
      </c>
      <c r="BH145" s="195">
        <v>0</v>
      </c>
      <c r="BI145" s="195">
        <v>0</v>
      </c>
      <c r="BJ145" s="195">
        <v>0</v>
      </c>
      <c r="BK145" s="195">
        <v>0</v>
      </c>
      <c r="BL145" s="195">
        <v>0</v>
      </c>
      <c r="BM145" s="195">
        <v>110777866</v>
      </c>
      <c r="BN145" s="195">
        <v>0</v>
      </c>
      <c r="BO145" s="195">
        <v>0</v>
      </c>
      <c r="BP145" s="195">
        <v>0</v>
      </c>
      <c r="BQ145" s="195">
        <v>0</v>
      </c>
      <c r="BR145" s="195">
        <v>0</v>
      </c>
      <c r="BS145" s="197">
        <v>8832722.5</v>
      </c>
      <c r="BT145" s="197">
        <v>0</v>
      </c>
      <c r="BU145" s="197">
        <v>0</v>
      </c>
      <c r="BV145" s="197">
        <v>0</v>
      </c>
      <c r="BW145" s="197">
        <v>0</v>
      </c>
      <c r="BX145" s="197">
        <v>0</v>
      </c>
      <c r="BY145" s="197">
        <v>0</v>
      </c>
      <c r="BZ145" s="197">
        <v>0</v>
      </c>
      <c r="CA145" s="197">
        <v>0</v>
      </c>
      <c r="CB145" s="197">
        <v>0</v>
      </c>
      <c r="CC145" s="197">
        <v>0</v>
      </c>
      <c r="CD145" s="197">
        <v>0</v>
      </c>
      <c r="CE145" s="197">
        <v>0</v>
      </c>
      <c r="CF145" s="197">
        <v>0</v>
      </c>
      <c r="CG145" s="197">
        <v>0</v>
      </c>
      <c r="CH145" s="197">
        <v>0</v>
      </c>
      <c r="CI145" s="197">
        <v>0</v>
      </c>
      <c r="CJ145" s="197">
        <v>0</v>
      </c>
      <c r="CK145" s="197">
        <v>0</v>
      </c>
      <c r="CL145" s="197">
        <v>0</v>
      </c>
      <c r="CM145" s="197">
        <v>0</v>
      </c>
    </row>
    <row r="146" spans="1:91" ht="24.6">
      <c r="A146" s="125">
        <v>18</v>
      </c>
      <c r="B146" s="243" t="s">
        <v>875</v>
      </c>
      <c r="C146" s="148" t="s">
        <v>1246</v>
      </c>
      <c r="D146" s="195">
        <v>0</v>
      </c>
      <c r="E146" s="195">
        <v>0</v>
      </c>
      <c r="F146" s="195">
        <v>0</v>
      </c>
      <c r="G146" s="195">
        <v>0</v>
      </c>
      <c r="H146" s="195">
        <v>0</v>
      </c>
      <c r="I146" s="195">
        <v>0</v>
      </c>
      <c r="J146" s="195">
        <v>0</v>
      </c>
      <c r="K146" s="195">
        <v>0</v>
      </c>
      <c r="L146" s="195">
        <v>0</v>
      </c>
      <c r="M146" s="195">
        <v>0</v>
      </c>
      <c r="N146" s="195">
        <v>0</v>
      </c>
      <c r="O146" s="195">
        <v>0</v>
      </c>
      <c r="P146" s="195">
        <v>0</v>
      </c>
      <c r="Q146" s="195">
        <v>0</v>
      </c>
      <c r="R146" s="195">
        <v>0</v>
      </c>
      <c r="S146" s="195">
        <v>0</v>
      </c>
      <c r="T146" s="195">
        <v>0</v>
      </c>
      <c r="U146" s="195">
        <v>0</v>
      </c>
      <c r="V146" s="195">
        <v>0</v>
      </c>
      <c r="W146" s="195">
        <v>0</v>
      </c>
      <c r="X146" s="195">
        <v>0</v>
      </c>
      <c r="Y146" s="195">
        <v>0</v>
      </c>
      <c r="Z146" s="195">
        <v>0</v>
      </c>
      <c r="AA146" s="195">
        <v>0</v>
      </c>
      <c r="AB146" s="195">
        <v>0</v>
      </c>
      <c r="AC146" s="195">
        <v>0</v>
      </c>
      <c r="AD146" s="195">
        <v>0</v>
      </c>
      <c r="AE146" s="195">
        <v>0</v>
      </c>
      <c r="AF146" s="195">
        <v>0</v>
      </c>
      <c r="AG146" s="195">
        <v>0</v>
      </c>
      <c r="AH146" s="195">
        <v>0</v>
      </c>
      <c r="AI146" s="195">
        <v>0</v>
      </c>
      <c r="AJ146" s="195">
        <v>0</v>
      </c>
      <c r="AK146" s="195">
        <v>0</v>
      </c>
      <c r="AL146" s="195">
        <v>0</v>
      </c>
      <c r="AM146" s="195">
        <v>0</v>
      </c>
      <c r="AN146" s="195">
        <v>0</v>
      </c>
      <c r="AO146" s="195">
        <v>0</v>
      </c>
      <c r="AP146" s="195">
        <v>0</v>
      </c>
      <c r="AQ146" s="195">
        <v>0</v>
      </c>
      <c r="AR146" s="195">
        <v>0</v>
      </c>
      <c r="AS146" s="195">
        <v>0</v>
      </c>
      <c r="AT146" s="195">
        <v>0</v>
      </c>
      <c r="AU146" s="195">
        <v>0</v>
      </c>
      <c r="AV146" s="195">
        <v>0</v>
      </c>
      <c r="AW146" s="195">
        <v>0</v>
      </c>
      <c r="AX146" s="195">
        <v>0</v>
      </c>
      <c r="AY146" s="195">
        <v>0</v>
      </c>
      <c r="AZ146" s="195">
        <v>0</v>
      </c>
      <c r="BA146" s="195">
        <v>0</v>
      </c>
      <c r="BB146" s="195">
        <v>0</v>
      </c>
      <c r="BC146" s="195">
        <v>0</v>
      </c>
      <c r="BD146" s="195">
        <v>0</v>
      </c>
      <c r="BE146" s="195">
        <v>0</v>
      </c>
      <c r="BF146" s="195">
        <v>0</v>
      </c>
      <c r="BG146" s="195">
        <v>0</v>
      </c>
      <c r="BH146" s="195">
        <v>0</v>
      </c>
      <c r="BI146" s="195">
        <v>0</v>
      </c>
      <c r="BJ146" s="195">
        <v>0</v>
      </c>
      <c r="BK146" s="195">
        <v>0</v>
      </c>
      <c r="BL146" s="195">
        <v>0</v>
      </c>
      <c r="BM146" s="195">
        <v>0</v>
      </c>
      <c r="BN146" s="195">
        <v>0</v>
      </c>
      <c r="BO146" s="195">
        <v>0</v>
      </c>
      <c r="BP146" s="195">
        <v>0</v>
      </c>
      <c r="BQ146" s="195">
        <v>0</v>
      </c>
      <c r="BR146" s="195">
        <v>0</v>
      </c>
      <c r="BS146" s="197">
        <v>0</v>
      </c>
      <c r="BT146" s="197">
        <v>0</v>
      </c>
      <c r="BU146" s="197">
        <v>0</v>
      </c>
      <c r="BV146" s="197">
        <v>0</v>
      </c>
      <c r="BW146" s="195">
        <v>0</v>
      </c>
      <c r="BX146" s="197">
        <v>0</v>
      </c>
      <c r="BY146" s="197">
        <v>0</v>
      </c>
      <c r="BZ146" s="197">
        <v>0</v>
      </c>
      <c r="CA146" s="197">
        <v>0</v>
      </c>
      <c r="CB146" s="197">
        <v>0</v>
      </c>
      <c r="CC146" s="197">
        <v>0</v>
      </c>
      <c r="CD146" s="197">
        <v>0</v>
      </c>
      <c r="CE146" s="197">
        <v>0</v>
      </c>
      <c r="CF146" s="197">
        <v>0</v>
      </c>
      <c r="CG146" s="197">
        <v>0</v>
      </c>
      <c r="CH146" s="197">
        <v>0</v>
      </c>
      <c r="CI146" s="197">
        <v>0</v>
      </c>
      <c r="CJ146" s="197">
        <v>0</v>
      </c>
      <c r="CK146" s="197">
        <v>0</v>
      </c>
      <c r="CL146" s="197">
        <v>0</v>
      </c>
      <c r="CM146" s="197">
        <v>0</v>
      </c>
    </row>
    <row r="147" spans="1:91" ht="24.6">
      <c r="A147" s="125">
        <v>18</v>
      </c>
      <c r="B147" s="243" t="s">
        <v>876</v>
      </c>
      <c r="C147" s="132" t="s">
        <v>479</v>
      </c>
      <c r="D147" s="195">
        <v>0</v>
      </c>
      <c r="E147" s="195">
        <v>0</v>
      </c>
      <c r="F147" s="195">
        <v>0</v>
      </c>
      <c r="G147" s="195">
        <v>0</v>
      </c>
      <c r="H147" s="195">
        <v>0</v>
      </c>
      <c r="I147" s="195">
        <v>0</v>
      </c>
      <c r="J147" s="195">
        <v>0</v>
      </c>
      <c r="K147" s="195">
        <v>0</v>
      </c>
      <c r="L147" s="195">
        <v>0</v>
      </c>
      <c r="M147" s="195">
        <v>0</v>
      </c>
      <c r="N147" s="195">
        <v>0</v>
      </c>
      <c r="O147" s="195">
        <v>0</v>
      </c>
      <c r="P147" s="195">
        <v>0</v>
      </c>
      <c r="Q147" s="195">
        <v>0</v>
      </c>
      <c r="R147" s="195">
        <v>0</v>
      </c>
      <c r="S147" s="195">
        <v>0</v>
      </c>
      <c r="T147" s="195">
        <v>0</v>
      </c>
      <c r="U147" s="195">
        <v>0</v>
      </c>
      <c r="V147" s="195">
        <v>0</v>
      </c>
      <c r="W147" s="195">
        <v>0</v>
      </c>
      <c r="X147" s="195">
        <v>0</v>
      </c>
      <c r="Y147" s="195">
        <v>0</v>
      </c>
      <c r="Z147" s="195">
        <v>0</v>
      </c>
      <c r="AA147" s="195">
        <v>0</v>
      </c>
      <c r="AB147" s="195">
        <v>0</v>
      </c>
      <c r="AC147" s="195">
        <v>0</v>
      </c>
      <c r="AD147" s="195">
        <v>0</v>
      </c>
      <c r="AE147" s="195">
        <v>0</v>
      </c>
      <c r="AF147" s="195">
        <v>0</v>
      </c>
      <c r="AG147" s="195">
        <v>0</v>
      </c>
      <c r="AH147" s="195">
        <v>0</v>
      </c>
      <c r="AI147" s="195">
        <v>0</v>
      </c>
      <c r="AJ147" s="195">
        <v>0</v>
      </c>
      <c r="AK147" s="195">
        <v>0</v>
      </c>
      <c r="AL147" s="195">
        <v>0</v>
      </c>
      <c r="AM147" s="195">
        <v>0</v>
      </c>
      <c r="AN147" s="195">
        <v>0</v>
      </c>
      <c r="AO147" s="195">
        <v>0</v>
      </c>
      <c r="AP147" s="195">
        <v>0</v>
      </c>
      <c r="AQ147" s="195">
        <v>0</v>
      </c>
      <c r="AR147" s="195">
        <v>0</v>
      </c>
      <c r="AS147" s="195">
        <v>0</v>
      </c>
      <c r="AT147" s="195">
        <v>0</v>
      </c>
      <c r="AU147" s="195">
        <v>0</v>
      </c>
      <c r="AV147" s="195">
        <v>0</v>
      </c>
      <c r="AW147" s="195">
        <v>0</v>
      </c>
      <c r="AX147" s="195">
        <v>0</v>
      </c>
      <c r="AY147" s="195">
        <v>0</v>
      </c>
      <c r="AZ147" s="195">
        <v>0</v>
      </c>
      <c r="BA147" s="195">
        <v>0</v>
      </c>
      <c r="BB147" s="195">
        <v>0</v>
      </c>
      <c r="BC147" s="195">
        <v>0</v>
      </c>
      <c r="BD147" s="195">
        <v>0</v>
      </c>
      <c r="BE147" s="195">
        <v>0</v>
      </c>
      <c r="BF147" s="195">
        <v>0</v>
      </c>
      <c r="BG147" s="195">
        <v>0</v>
      </c>
      <c r="BH147" s="195">
        <v>0</v>
      </c>
      <c r="BI147" s="195">
        <v>0</v>
      </c>
      <c r="BJ147" s="195">
        <v>0</v>
      </c>
      <c r="BK147" s="195">
        <v>0</v>
      </c>
      <c r="BL147" s="195">
        <v>0</v>
      </c>
      <c r="BM147" s="195">
        <v>0</v>
      </c>
      <c r="BN147" s="195">
        <v>0</v>
      </c>
      <c r="BO147" s="195">
        <v>0</v>
      </c>
      <c r="BP147" s="195">
        <v>0</v>
      </c>
      <c r="BQ147" s="195">
        <v>0</v>
      </c>
      <c r="BR147" s="195">
        <v>0</v>
      </c>
      <c r="BS147" s="195">
        <v>0</v>
      </c>
      <c r="BT147" s="195">
        <v>0</v>
      </c>
      <c r="BU147" s="195">
        <v>0</v>
      </c>
      <c r="BV147" s="195">
        <v>0</v>
      </c>
      <c r="BW147" s="195">
        <v>0</v>
      </c>
      <c r="BX147" s="195">
        <v>0</v>
      </c>
      <c r="BY147" s="195">
        <v>0</v>
      </c>
      <c r="BZ147" s="195">
        <v>0</v>
      </c>
      <c r="CA147" s="195">
        <v>0</v>
      </c>
      <c r="CB147" s="195">
        <v>0</v>
      </c>
      <c r="CC147" s="195">
        <v>0</v>
      </c>
      <c r="CD147" s="195">
        <v>0</v>
      </c>
      <c r="CE147" s="195">
        <v>0</v>
      </c>
      <c r="CF147" s="195">
        <v>0</v>
      </c>
      <c r="CG147" s="195">
        <v>0</v>
      </c>
      <c r="CH147" s="195">
        <v>0</v>
      </c>
      <c r="CI147" s="195">
        <v>0</v>
      </c>
      <c r="CJ147" s="195">
        <v>0</v>
      </c>
      <c r="CK147" s="195">
        <v>0</v>
      </c>
      <c r="CL147" s="195">
        <v>0</v>
      </c>
      <c r="CM147" s="195">
        <v>0</v>
      </c>
    </row>
    <row r="148" spans="1:91" ht="24.6">
      <c r="A148" s="125">
        <v>18</v>
      </c>
      <c r="B148" s="243" t="s">
        <v>877</v>
      </c>
      <c r="C148" s="132" t="s">
        <v>1247</v>
      </c>
      <c r="D148" s="195">
        <v>0</v>
      </c>
      <c r="E148" s="195">
        <v>0</v>
      </c>
      <c r="F148" s="195">
        <v>0</v>
      </c>
      <c r="G148" s="195">
        <v>0</v>
      </c>
      <c r="H148" s="195">
        <v>0</v>
      </c>
      <c r="I148" s="195">
        <v>0</v>
      </c>
      <c r="J148" s="195">
        <v>0</v>
      </c>
      <c r="K148" s="195">
        <v>0</v>
      </c>
      <c r="L148" s="195">
        <v>0</v>
      </c>
      <c r="M148" s="195">
        <v>0</v>
      </c>
      <c r="N148" s="195">
        <v>0</v>
      </c>
      <c r="O148" s="195">
        <v>0</v>
      </c>
      <c r="P148" s="195">
        <v>0</v>
      </c>
      <c r="Q148" s="195">
        <v>0</v>
      </c>
      <c r="R148" s="195">
        <v>0</v>
      </c>
      <c r="S148" s="195">
        <v>0</v>
      </c>
      <c r="T148" s="195">
        <v>0</v>
      </c>
      <c r="U148" s="195">
        <v>0</v>
      </c>
      <c r="V148" s="195">
        <v>0</v>
      </c>
      <c r="W148" s="195">
        <v>0</v>
      </c>
      <c r="X148" s="195">
        <v>0</v>
      </c>
      <c r="Y148" s="195">
        <v>0</v>
      </c>
      <c r="Z148" s="195">
        <v>0</v>
      </c>
      <c r="AA148" s="195">
        <v>0</v>
      </c>
      <c r="AB148" s="195">
        <v>0</v>
      </c>
      <c r="AC148" s="195">
        <v>0</v>
      </c>
      <c r="AD148" s="195">
        <v>0</v>
      </c>
      <c r="AE148" s="195">
        <v>0</v>
      </c>
      <c r="AF148" s="195">
        <v>0</v>
      </c>
      <c r="AG148" s="195">
        <v>0</v>
      </c>
      <c r="AH148" s="195">
        <v>0</v>
      </c>
      <c r="AI148" s="195">
        <v>0</v>
      </c>
      <c r="AJ148" s="195">
        <v>0</v>
      </c>
      <c r="AK148" s="195">
        <v>0</v>
      </c>
      <c r="AL148" s="195">
        <v>0</v>
      </c>
      <c r="AM148" s="195">
        <v>0</v>
      </c>
      <c r="AN148" s="195">
        <v>0</v>
      </c>
      <c r="AO148" s="195">
        <v>0</v>
      </c>
      <c r="AP148" s="195">
        <v>0</v>
      </c>
      <c r="AQ148" s="195">
        <v>0</v>
      </c>
      <c r="AR148" s="195">
        <v>0</v>
      </c>
      <c r="AS148" s="195">
        <v>0</v>
      </c>
      <c r="AT148" s="195">
        <v>0</v>
      </c>
      <c r="AU148" s="195">
        <v>0</v>
      </c>
      <c r="AV148" s="195">
        <v>0</v>
      </c>
      <c r="AW148" s="195">
        <v>0</v>
      </c>
      <c r="AX148" s="195">
        <v>0</v>
      </c>
      <c r="AY148" s="195">
        <v>0</v>
      </c>
      <c r="AZ148" s="195">
        <v>0</v>
      </c>
      <c r="BA148" s="195">
        <v>0</v>
      </c>
      <c r="BB148" s="195">
        <v>0</v>
      </c>
      <c r="BC148" s="195">
        <v>0</v>
      </c>
      <c r="BD148" s="195">
        <v>0</v>
      </c>
      <c r="BE148" s="195">
        <v>0</v>
      </c>
      <c r="BF148" s="195">
        <v>0</v>
      </c>
      <c r="BG148" s="195">
        <v>0</v>
      </c>
      <c r="BH148" s="195">
        <v>0</v>
      </c>
      <c r="BI148" s="195">
        <v>0</v>
      </c>
      <c r="BJ148" s="195">
        <v>0</v>
      </c>
      <c r="BK148" s="195">
        <v>0</v>
      </c>
      <c r="BL148" s="195">
        <v>0</v>
      </c>
      <c r="BM148" s="195">
        <v>0</v>
      </c>
      <c r="BN148" s="195">
        <v>0</v>
      </c>
      <c r="BO148" s="195">
        <v>0</v>
      </c>
      <c r="BP148" s="195">
        <v>0</v>
      </c>
      <c r="BQ148" s="195">
        <v>0</v>
      </c>
      <c r="BR148" s="195">
        <v>0</v>
      </c>
      <c r="BS148" s="197">
        <v>0</v>
      </c>
      <c r="BT148" s="197">
        <v>0</v>
      </c>
      <c r="BU148" s="197">
        <v>0</v>
      </c>
      <c r="BV148" s="197">
        <v>0</v>
      </c>
      <c r="BW148" s="197">
        <v>0</v>
      </c>
      <c r="BX148" s="197">
        <v>0</v>
      </c>
      <c r="BY148" s="197">
        <v>0</v>
      </c>
      <c r="BZ148" s="197">
        <v>0</v>
      </c>
      <c r="CA148" s="197">
        <v>0</v>
      </c>
      <c r="CB148" s="197">
        <v>0</v>
      </c>
      <c r="CC148" s="197">
        <v>0</v>
      </c>
      <c r="CD148" s="197">
        <v>0</v>
      </c>
      <c r="CE148" s="197">
        <v>0</v>
      </c>
      <c r="CF148" s="197">
        <v>0</v>
      </c>
      <c r="CG148" s="197">
        <v>0</v>
      </c>
      <c r="CH148" s="197">
        <v>0</v>
      </c>
      <c r="CI148" s="197">
        <v>0</v>
      </c>
      <c r="CJ148" s="197">
        <v>0</v>
      </c>
      <c r="CK148" s="197">
        <v>0</v>
      </c>
      <c r="CL148" s="197">
        <v>0</v>
      </c>
      <c r="CM148" s="195">
        <v>0</v>
      </c>
    </row>
    <row r="149" spans="1:91" ht="24.6">
      <c r="A149" s="125">
        <v>18</v>
      </c>
      <c r="B149" s="243" t="s">
        <v>878</v>
      </c>
      <c r="C149" s="132" t="s">
        <v>1248</v>
      </c>
      <c r="D149" s="195">
        <v>0</v>
      </c>
      <c r="E149" s="195">
        <v>0</v>
      </c>
      <c r="F149" s="195">
        <v>0</v>
      </c>
      <c r="G149" s="195">
        <v>0</v>
      </c>
      <c r="H149" s="195">
        <v>0</v>
      </c>
      <c r="I149" s="195">
        <v>0</v>
      </c>
      <c r="J149" s="195">
        <v>0</v>
      </c>
      <c r="K149" s="195">
        <v>0</v>
      </c>
      <c r="L149" s="195">
        <v>0</v>
      </c>
      <c r="M149" s="195">
        <v>0</v>
      </c>
      <c r="N149" s="195">
        <v>0</v>
      </c>
      <c r="O149" s="195">
        <v>0</v>
      </c>
      <c r="P149" s="195">
        <v>0</v>
      </c>
      <c r="Q149" s="195">
        <v>0</v>
      </c>
      <c r="R149" s="195">
        <v>0</v>
      </c>
      <c r="S149" s="195">
        <v>0</v>
      </c>
      <c r="T149" s="195">
        <v>0</v>
      </c>
      <c r="U149" s="195">
        <v>0</v>
      </c>
      <c r="V149" s="195">
        <v>0</v>
      </c>
      <c r="W149" s="195">
        <v>0</v>
      </c>
      <c r="X149" s="195">
        <v>0</v>
      </c>
      <c r="Y149" s="195">
        <v>0</v>
      </c>
      <c r="Z149" s="195">
        <v>0</v>
      </c>
      <c r="AA149" s="195">
        <v>0</v>
      </c>
      <c r="AB149" s="195">
        <v>0</v>
      </c>
      <c r="AC149" s="195">
        <v>0</v>
      </c>
      <c r="AD149" s="195">
        <v>0</v>
      </c>
      <c r="AE149" s="195">
        <v>0</v>
      </c>
      <c r="AF149" s="195">
        <v>0</v>
      </c>
      <c r="AG149" s="195">
        <v>0</v>
      </c>
      <c r="AH149" s="195">
        <v>0</v>
      </c>
      <c r="AI149" s="195">
        <v>0</v>
      </c>
      <c r="AJ149" s="195">
        <v>0</v>
      </c>
      <c r="AK149" s="195">
        <v>0</v>
      </c>
      <c r="AL149" s="195">
        <v>0</v>
      </c>
      <c r="AM149" s="195">
        <v>0</v>
      </c>
      <c r="AN149" s="195">
        <v>0</v>
      </c>
      <c r="AO149" s="195">
        <v>0</v>
      </c>
      <c r="AP149" s="195">
        <v>0</v>
      </c>
      <c r="AQ149" s="195">
        <v>0</v>
      </c>
      <c r="AR149" s="195">
        <v>0</v>
      </c>
      <c r="AS149" s="195">
        <v>0</v>
      </c>
      <c r="AT149" s="195">
        <v>0</v>
      </c>
      <c r="AU149" s="195">
        <v>0</v>
      </c>
      <c r="AV149" s="195">
        <v>0</v>
      </c>
      <c r="AW149" s="195">
        <v>0</v>
      </c>
      <c r="AX149" s="195">
        <v>0</v>
      </c>
      <c r="AY149" s="195">
        <v>0</v>
      </c>
      <c r="AZ149" s="195">
        <v>0</v>
      </c>
      <c r="BA149" s="195">
        <v>0</v>
      </c>
      <c r="BB149" s="195">
        <v>0</v>
      </c>
      <c r="BC149" s="195">
        <v>0</v>
      </c>
      <c r="BD149" s="195">
        <v>0</v>
      </c>
      <c r="BE149" s="195">
        <v>0</v>
      </c>
      <c r="BF149" s="195">
        <v>0</v>
      </c>
      <c r="BG149" s="195">
        <v>0</v>
      </c>
      <c r="BH149" s="195">
        <v>0</v>
      </c>
      <c r="BI149" s="195">
        <v>0</v>
      </c>
      <c r="BJ149" s="195">
        <v>0</v>
      </c>
      <c r="BK149" s="195">
        <v>0</v>
      </c>
      <c r="BL149" s="195">
        <v>0</v>
      </c>
      <c r="BM149" s="195">
        <v>0</v>
      </c>
      <c r="BN149" s="195">
        <v>0</v>
      </c>
      <c r="BO149" s="195">
        <v>0</v>
      </c>
      <c r="BP149" s="195">
        <v>0</v>
      </c>
      <c r="BQ149" s="195">
        <v>0</v>
      </c>
      <c r="BR149" s="195">
        <v>0</v>
      </c>
      <c r="BS149" s="197">
        <v>0</v>
      </c>
      <c r="BT149" s="197">
        <v>0</v>
      </c>
      <c r="BU149" s="197">
        <v>0</v>
      </c>
      <c r="BV149" s="197">
        <v>0</v>
      </c>
      <c r="BW149" s="195">
        <v>0</v>
      </c>
      <c r="BX149" s="197">
        <v>0</v>
      </c>
      <c r="BY149" s="197">
        <v>0</v>
      </c>
      <c r="BZ149" s="195">
        <v>0</v>
      </c>
      <c r="CA149" s="195">
        <v>0</v>
      </c>
      <c r="CB149" s="195">
        <v>0</v>
      </c>
      <c r="CC149" s="197">
        <v>0</v>
      </c>
      <c r="CD149" s="197">
        <v>0</v>
      </c>
      <c r="CE149" s="195">
        <v>0</v>
      </c>
      <c r="CF149" s="197">
        <v>0</v>
      </c>
      <c r="CG149" s="195">
        <v>0</v>
      </c>
      <c r="CH149" s="197">
        <v>0</v>
      </c>
      <c r="CI149" s="197">
        <v>0</v>
      </c>
      <c r="CJ149" s="197">
        <v>0</v>
      </c>
      <c r="CK149" s="197">
        <v>0</v>
      </c>
      <c r="CL149" s="195">
        <v>0</v>
      </c>
      <c r="CM149" s="195">
        <v>0</v>
      </c>
    </row>
    <row r="150" spans="1:91" ht="24.6">
      <c r="A150" s="125">
        <v>18</v>
      </c>
      <c r="B150" s="243" t="s">
        <v>879</v>
      </c>
      <c r="C150" s="132" t="s">
        <v>1249</v>
      </c>
      <c r="D150" s="195">
        <v>0</v>
      </c>
      <c r="E150" s="195">
        <v>0</v>
      </c>
      <c r="F150" s="195">
        <v>0</v>
      </c>
      <c r="G150" s="195">
        <v>0</v>
      </c>
      <c r="H150" s="195">
        <v>0</v>
      </c>
      <c r="I150" s="195">
        <v>0</v>
      </c>
      <c r="J150" s="195">
        <v>0</v>
      </c>
      <c r="K150" s="195">
        <v>0</v>
      </c>
      <c r="L150" s="195">
        <v>0</v>
      </c>
      <c r="M150" s="195">
        <v>0</v>
      </c>
      <c r="N150" s="195">
        <v>0</v>
      </c>
      <c r="O150" s="195">
        <v>0</v>
      </c>
      <c r="P150" s="195">
        <v>18000</v>
      </c>
      <c r="Q150" s="195">
        <v>0</v>
      </c>
      <c r="R150" s="195">
        <v>0</v>
      </c>
      <c r="S150" s="195">
        <v>0</v>
      </c>
      <c r="T150" s="195">
        <v>0</v>
      </c>
      <c r="U150" s="195">
        <v>0</v>
      </c>
      <c r="V150" s="195">
        <v>0</v>
      </c>
      <c r="W150" s="195">
        <v>0</v>
      </c>
      <c r="X150" s="195">
        <v>0</v>
      </c>
      <c r="Y150" s="195">
        <v>0</v>
      </c>
      <c r="Z150" s="195">
        <v>0</v>
      </c>
      <c r="AA150" s="195">
        <v>0</v>
      </c>
      <c r="AB150" s="195">
        <v>0</v>
      </c>
      <c r="AC150" s="195">
        <v>0</v>
      </c>
      <c r="AD150" s="195">
        <v>0</v>
      </c>
      <c r="AE150" s="195">
        <v>0</v>
      </c>
      <c r="AF150" s="195">
        <v>0</v>
      </c>
      <c r="AG150" s="195">
        <v>0</v>
      </c>
      <c r="AH150" s="195">
        <v>0</v>
      </c>
      <c r="AI150" s="195">
        <v>0</v>
      </c>
      <c r="AJ150" s="195">
        <v>0</v>
      </c>
      <c r="AK150" s="195">
        <v>0</v>
      </c>
      <c r="AL150" s="195">
        <v>0</v>
      </c>
      <c r="AM150" s="195">
        <v>0</v>
      </c>
      <c r="AN150" s="195">
        <v>0</v>
      </c>
      <c r="AO150" s="195">
        <v>0</v>
      </c>
      <c r="AP150" s="195">
        <v>0</v>
      </c>
      <c r="AQ150" s="195">
        <v>0</v>
      </c>
      <c r="AR150" s="195">
        <v>0</v>
      </c>
      <c r="AS150" s="195">
        <v>0</v>
      </c>
      <c r="AT150" s="195">
        <v>0</v>
      </c>
      <c r="AU150" s="195">
        <v>0</v>
      </c>
      <c r="AV150" s="195">
        <v>0</v>
      </c>
      <c r="AW150" s="195">
        <v>0</v>
      </c>
      <c r="AX150" s="195">
        <v>0</v>
      </c>
      <c r="AY150" s="195">
        <v>0</v>
      </c>
      <c r="AZ150" s="195">
        <v>0</v>
      </c>
      <c r="BA150" s="195">
        <v>0</v>
      </c>
      <c r="BB150" s="195">
        <v>0</v>
      </c>
      <c r="BC150" s="195">
        <v>0</v>
      </c>
      <c r="BD150" s="195">
        <v>0</v>
      </c>
      <c r="BE150" s="195">
        <v>0</v>
      </c>
      <c r="BF150" s="195">
        <v>0</v>
      </c>
      <c r="BG150" s="195">
        <v>0</v>
      </c>
      <c r="BH150" s="195">
        <v>0</v>
      </c>
      <c r="BI150" s="195">
        <v>0</v>
      </c>
      <c r="BJ150" s="195">
        <v>0</v>
      </c>
      <c r="BK150" s="195">
        <v>0</v>
      </c>
      <c r="BL150" s="195">
        <v>0</v>
      </c>
      <c r="BM150" s="195">
        <v>0</v>
      </c>
      <c r="BN150" s="195">
        <v>0</v>
      </c>
      <c r="BO150" s="195">
        <v>0</v>
      </c>
      <c r="BP150" s="195">
        <v>0</v>
      </c>
      <c r="BQ150" s="195">
        <v>0</v>
      </c>
      <c r="BR150" s="195">
        <v>0</v>
      </c>
      <c r="BS150" s="195">
        <v>0</v>
      </c>
      <c r="BT150" s="195">
        <v>0</v>
      </c>
      <c r="BU150" s="195">
        <v>0</v>
      </c>
      <c r="BV150" s="195">
        <v>64750</v>
      </c>
      <c r="BW150" s="195">
        <v>0</v>
      </c>
      <c r="BX150" s="195">
        <v>0</v>
      </c>
      <c r="BY150" s="195">
        <v>0</v>
      </c>
      <c r="BZ150" s="195">
        <v>0</v>
      </c>
      <c r="CA150" s="195">
        <v>0</v>
      </c>
      <c r="CB150" s="197">
        <v>0</v>
      </c>
      <c r="CC150" s="195">
        <v>0</v>
      </c>
      <c r="CD150" s="195">
        <v>0</v>
      </c>
      <c r="CE150" s="195">
        <v>0</v>
      </c>
      <c r="CF150" s="195">
        <v>0</v>
      </c>
      <c r="CG150" s="195">
        <v>0</v>
      </c>
      <c r="CH150" s="195">
        <v>0</v>
      </c>
      <c r="CI150" s="195">
        <v>0</v>
      </c>
      <c r="CJ150" s="195">
        <v>0</v>
      </c>
      <c r="CK150" s="195">
        <v>0</v>
      </c>
      <c r="CL150" s="195">
        <v>0</v>
      </c>
      <c r="CM150" s="195">
        <v>0</v>
      </c>
    </row>
    <row r="151" spans="1:91" ht="24.6">
      <c r="A151" s="125">
        <v>19</v>
      </c>
      <c r="B151" s="243" t="s">
        <v>880</v>
      </c>
      <c r="C151" s="132" t="s">
        <v>480</v>
      </c>
      <c r="D151" s="195">
        <v>0</v>
      </c>
      <c r="E151" s="195">
        <v>0</v>
      </c>
      <c r="F151" s="195">
        <v>0</v>
      </c>
      <c r="G151" s="195">
        <v>0</v>
      </c>
      <c r="H151" s="195">
        <v>0</v>
      </c>
      <c r="I151" s="195">
        <v>0</v>
      </c>
      <c r="J151" s="195">
        <v>0</v>
      </c>
      <c r="K151" s="195">
        <v>0</v>
      </c>
      <c r="L151" s="195">
        <v>0</v>
      </c>
      <c r="M151" s="195">
        <v>0</v>
      </c>
      <c r="N151" s="195">
        <v>0</v>
      </c>
      <c r="O151" s="195">
        <v>0</v>
      </c>
      <c r="P151" s="195">
        <v>5324.5</v>
      </c>
      <c r="Q151" s="195">
        <v>0</v>
      </c>
      <c r="R151" s="195">
        <v>0</v>
      </c>
      <c r="S151" s="195">
        <v>0</v>
      </c>
      <c r="T151" s="195">
        <v>0</v>
      </c>
      <c r="U151" s="195">
        <v>0</v>
      </c>
      <c r="V151" s="195">
        <v>0</v>
      </c>
      <c r="W151" s="195">
        <v>0</v>
      </c>
      <c r="X151" s="195">
        <v>0</v>
      </c>
      <c r="Y151" s="195">
        <v>0</v>
      </c>
      <c r="Z151" s="195">
        <v>0</v>
      </c>
      <c r="AA151" s="195">
        <v>0</v>
      </c>
      <c r="AB151" s="195">
        <v>0</v>
      </c>
      <c r="AC151" s="195">
        <v>0</v>
      </c>
      <c r="AD151" s="195">
        <v>0</v>
      </c>
      <c r="AE151" s="195">
        <v>0</v>
      </c>
      <c r="AF151" s="195">
        <v>0</v>
      </c>
      <c r="AG151" s="195">
        <v>0</v>
      </c>
      <c r="AH151" s="195">
        <v>0</v>
      </c>
      <c r="AI151" s="195">
        <v>0</v>
      </c>
      <c r="AJ151" s="195">
        <v>0</v>
      </c>
      <c r="AK151" s="195">
        <v>0</v>
      </c>
      <c r="AL151" s="195">
        <v>0</v>
      </c>
      <c r="AM151" s="195">
        <v>0</v>
      </c>
      <c r="AN151" s="195">
        <v>0</v>
      </c>
      <c r="AO151" s="195">
        <v>0</v>
      </c>
      <c r="AP151" s="195">
        <v>0</v>
      </c>
      <c r="AQ151" s="195">
        <v>0</v>
      </c>
      <c r="AR151" s="195">
        <v>0</v>
      </c>
      <c r="AS151" s="195">
        <v>0</v>
      </c>
      <c r="AT151" s="195">
        <v>0</v>
      </c>
      <c r="AU151" s="195">
        <v>0</v>
      </c>
      <c r="AV151" s="195">
        <v>0</v>
      </c>
      <c r="AW151" s="195">
        <v>0</v>
      </c>
      <c r="AX151" s="195">
        <v>0</v>
      </c>
      <c r="AY151" s="195">
        <v>0</v>
      </c>
      <c r="AZ151" s="195">
        <v>0</v>
      </c>
      <c r="BA151" s="195">
        <v>0</v>
      </c>
      <c r="BB151" s="195">
        <v>0</v>
      </c>
      <c r="BC151" s="195">
        <v>0</v>
      </c>
      <c r="BD151" s="195">
        <v>0</v>
      </c>
      <c r="BE151" s="195">
        <v>0</v>
      </c>
      <c r="BF151" s="195">
        <v>0</v>
      </c>
      <c r="BG151" s="195">
        <v>0</v>
      </c>
      <c r="BH151" s="195">
        <v>0</v>
      </c>
      <c r="BI151" s="195">
        <v>0</v>
      </c>
      <c r="BJ151" s="195">
        <v>0</v>
      </c>
      <c r="BK151" s="195">
        <v>0</v>
      </c>
      <c r="BL151" s="195">
        <v>0</v>
      </c>
      <c r="BM151" s="195">
        <v>0</v>
      </c>
      <c r="BN151" s="195">
        <v>0</v>
      </c>
      <c r="BO151" s="195">
        <v>0</v>
      </c>
      <c r="BP151" s="195">
        <v>0</v>
      </c>
      <c r="BQ151" s="195">
        <v>0</v>
      </c>
      <c r="BR151" s="195">
        <v>0</v>
      </c>
      <c r="BS151" s="197">
        <v>0</v>
      </c>
      <c r="BT151" s="195">
        <v>0</v>
      </c>
      <c r="BU151" s="195">
        <v>0</v>
      </c>
      <c r="BV151" s="195">
        <v>0</v>
      </c>
      <c r="BW151" s="195">
        <v>0</v>
      </c>
      <c r="BX151" s="195">
        <v>0</v>
      </c>
      <c r="BY151" s="195">
        <v>830</v>
      </c>
      <c r="BZ151" s="195">
        <v>0</v>
      </c>
      <c r="CA151" s="195">
        <v>0</v>
      </c>
      <c r="CB151" s="195">
        <v>0</v>
      </c>
      <c r="CC151" s="195">
        <v>0</v>
      </c>
      <c r="CD151" s="195">
        <v>0</v>
      </c>
      <c r="CE151" s="195">
        <v>0</v>
      </c>
      <c r="CF151" s="195">
        <v>0</v>
      </c>
      <c r="CG151" s="195">
        <v>0</v>
      </c>
      <c r="CH151" s="195">
        <v>0</v>
      </c>
      <c r="CI151" s="195">
        <v>0</v>
      </c>
      <c r="CJ151" s="195">
        <v>0</v>
      </c>
      <c r="CK151" s="195">
        <v>0</v>
      </c>
      <c r="CL151" s="195">
        <v>0</v>
      </c>
      <c r="CM151" s="195">
        <v>0</v>
      </c>
    </row>
    <row r="152" spans="1:91" ht="24.6">
      <c r="A152" s="125">
        <v>19</v>
      </c>
      <c r="B152" s="243" t="s">
        <v>881</v>
      </c>
      <c r="C152" s="132" t="s">
        <v>481</v>
      </c>
      <c r="D152" s="195">
        <v>834275.89</v>
      </c>
      <c r="E152" s="195">
        <v>106910</v>
      </c>
      <c r="F152" s="195">
        <v>0</v>
      </c>
      <c r="G152" s="195">
        <v>0</v>
      </c>
      <c r="H152" s="195">
        <v>0</v>
      </c>
      <c r="I152" s="195">
        <v>0</v>
      </c>
      <c r="J152" s="195">
        <v>0</v>
      </c>
      <c r="K152" s="195">
        <v>5906.4</v>
      </c>
      <c r="L152" s="195">
        <v>0</v>
      </c>
      <c r="M152" s="195">
        <v>0</v>
      </c>
      <c r="N152" s="195">
        <v>18566.400000000001</v>
      </c>
      <c r="O152" s="195">
        <v>0</v>
      </c>
      <c r="P152" s="195">
        <v>81183</v>
      </c>
      <c r="Q152" s="195">
        <v>27104</v>
      </c>
      <c r="R152" s="195">
        <v>1500</v>
      </c>
      <c r="S152" s="195">
        <v>139812.18</v>
      </c>
      <c r="T152" s="195">
        <v>31255</v>
      </c>
      <c r="U152" s="195">
        <v>6900</v>
      </c>
      <c r="V152" s="195">
        <v>3110.4</v>
      </c>
      <c r="W152" s="195">
        <v>3.7</v>
      </c>
      <c r="X152" s="195">
        <v>292213.78999999998</v>
      </c>
      <c r="Y152" s="195">
        <v>174501.64</v>
      </c>
      <c r="Z152" s="195">
        <v>0</v>
      </c>
      <c r="AA152" s="195">
        <v>0</v>
      </c>
      <c r="AB152" s="195">
        <v>0</v>
      </c>
      <c r="AC152" s="195">
        <v>0</v>
      </c>
      <c r="AD152" s="195">
        <v>2898</v>
      </c>
      <c r="AE152" s="195">
        <v>33235.78</v>
      </c>
      <c r="AF152" s="195">
        <v>0</v>
      </c>
      <c r="AG152" s="195">
        <v>0</v>
      </c>
      <c r="AH152" s="195">
        <v>183241.64</v>
      </c>
      <c r="AI152" s="195">
        <v>0</v>
      </c>
      <c r="AJ152" s="195">
        <v>0</v>
      </c>
      <c r="AK152" s="195">
        <v>0</v>
      </c>
      <c r="AL152" s="195">
        <v>2435311.02</v>
      </c>
      <c r="AM152" s="195">
        <v>9260.32</v>
      </c>
      <c r="AN152" s="195">
        <v>0</v>
      </c>
      <c r="AO152" s="195">
        <v>9260.32</v>
      </c>
      <c r="AP152" s="195">
        <v>0</v>
      </c>
      <c r="AQ152" s="195">
        <v>0</v>
      </c>
      <c r="AR152" s="195">
        <v>2330</v>
      </c>
      <c r="AS152" s="195">
        <v>113728.88</v>
      </c>
      <c r="AT152" s="195">
        <v>1063896</v>
      </c>
      <c r="AU152" s="195">
        <v>0</v>
      </c>
      <c r="AV152" s="195">
        <v>0</v>
      </c>
      <c r="AW152" s="195">
        <v>0</v>
      </c>
      <c r="AX152" s="195">
        <v>0</v>
      </c>
      <c r="AY152" s="195">
        <v>0</v>
      </c>
      <c r="AZ152" s="195">
        <v>0</v>
      </c>
      <c r="BA152" s="195">
        <v>0</v>
      </c>
      <c r="BB152" s="195">
        <v>127164.9</v>
      </c>
      <c r="BC152" s="195">
        <v>993.82</v>
      </c>
      <c r="BD152" s="195">
        <v>201322.65</v>
      </c>
      <c r="BE152" s="195">
        <v>101766</v>
      </c>
      <c r="BF152" s="195">
        <v>0</v>
      </c>
      <c r="BG152" s="195">
        <v>0</v>
      </c>
      <c r="BH152" s="195">
        <v>0</v>
      </c>
      <c r="BI152" s="195">
        <v>0</v>
      </c>
      <c r="BJ152" s="195">
        <v>0</v>
      </c>
      <c r="BK152" s="195">
        <v>0</v>
      </c>
      <c r="BL152" s="195">
        <v>0</v>
      </c>
      <c r="BM152" s="195">
        <v>1178678.44</v>
      </c>
      <c r="BN152" s="195">
        <v>0</v>
      </c>
      <c r="BO152" s="195">
        <v>10678.74</v>
      </c>
      <c r="BP152" s="195">
        <v>0</v>
      </c>
      <c r="BQ152" s="195">
        <v>1365</v>
      </c>
      <c r="BR152" s="195">
        <v>0</v>
      </c>
      <c r="BS152" s="195">
        <v>3375246.96</v>
      </c>
      <c r="BT152" s="195">
        <v>0</v>
      </c>
      <c r="BU152" s="195">
        <v>0</v>
      </c>
      <c r="BV152" s="195">
        <v>73880</v>
      </c>
      <c r="BW152" s="195">
        <v>42659</v>
      </c>
      <c r="BX152" s="195">
        <v>0</v>
      </c>
      <c r="BY152" s="195">
        <v>87628.4</v>
      </c>
      <c r="BZ152" s="195">
        <v>0</v>
      </c>
      <c r="CA152" s="195">
        <v>0</v>
      </c>
      <c r="CB152" s="195">
        <v>4772</v>
      </c>
      <c r="CC152" s="195">
        <v>0</v>
      </c>
      <c r="CD152" s="195">
        <v>0</v>
      </c>
      <c r="CE152" s="195">
        <v>0</v>
      </c>
      <c r="CF152" s="195">
        <v>12812.2</v>
      </c>
      <c r="CG152" s="195">
        <v>10185</v>
      </c>
      <c r="CH152" s="195">
        <v>0</v>
      </c>
      <c r="CI152" s="195">
        <v>0</v>
      </c>
      <c r="CJ152" s="195">
        <v>0</v>
      </c>
      <c r="CK152" s="195">
        <v>0</v>
      </c>
      <c r="CL152" s="195">
        <v>7680</v>
      </c>
      <c r="CM152" s="195">
        <v>0</v>
      </c>
    </row>
    <row r="153" spans="1:91" ht="24.6">
      <c r="A153" s="125">
        <v>19</v>
      </c>
      <c r="B153" s="243" t="s">
        <v>882</v>
      </c>
      <c r="C153" s="132" t="s">
        <v>482</v>
      </c>
      <c r="D153" s="195">
        <v>0</v>
      </c>
      <c r="E153" s="195">
        <v>0</v>
      </c>
      <c r="F153" s="195">
        <v>0</v>
      </c>
      <c r="G153" s="195">
        <v>0</v>
      </c>
      <c r="H153" s="195">
        <v>0</v>
      </c>
      <c r="I153" s="195">
        <v>0</v>
      </c>
      <c r="J153" s="195">
        <v>0</v>
      </c>
      <c r="K153" s="195">
        <v>0</v>
      </c>
      <c r="L153" s="195">
        <v>0</v>
      </c>
      <c r="M153" s="195">
        <v>0</v>
      </c>
      <c r="N153" s="195">
        <v>0</v>
      </c>
      <c r="O153" s="195">
        <v>0</v>
      </c>
      <c r="P153" s="195">
        <v>284660</v>
      </c>
      <c r="Q153" s="195">
        <v>27000</v>
      </c>
      <c r="R153" s="195">
        <v>0</v>
      </c>
      <c r="S153" s="195">
        <v>0</v>
      </c>
      <c r="T153" s="195">
        <v>0</v>
      </c>
      <c r="U153" s="195">
        <v>0</v>
      </c>
      <c r="V153" s="195">
        <v>0</v>
      </c>
      <c r="W153" s="195">
        <v>0</v>
      </c>
      <c r="X153" s="195">
        <v>417686</v>
      </c>
      <c r="Y153" s="195">
        <v>0</v>
      </c>
      <c r="Z153" s="195">
        <v>0</v>
      </c>
      <c r="AA153" s="195">
        <v>0</v>
      </c>
      <c r="AB153" s="195">
        <v>0</v>
      </c>
      <c r="AC153" s="195">
        <v>0</v>
      </c>
      <c r="AD153" s="195">
        <v>0</v>
      </c>
      <c r="AE153" s="195">
        <v>0</v>
      </c>
      <c r="AF153" s="195">
        <v>0</v>
      </c>
      <c r="AG153" s="195">
        <v>0</v>
      </c>
      <c r="AH153" s="195">
        <v>0</v>
      </c>
      <c r="AI153" s="195">
        <v>0</v>
      </c>
      <c r="AJ153" s="195">
        <v>0</v>
      </c>
      <c r="AK153" s="195">
        <v>0</v>
      </c>
      <c r="AL153" s="195">
        <v>0</v>
      </c>
      <c r="AM153" s="195">
        <v>0</v>
      </c>
      <c r="AN153" s="195">
        <v>0</v>
      </c>
      <c r="AO153" s="195">
        <v>0</v>
      </c>
      <c r="AP153" s="195">
        <v>0</v>
      </c>
      <c r="AQ153" s="195">
        <v>0</v>
      </c>
      <c r="AR153" s="195">
        <v>0</v>
      </c>
      <c r="AS153" s="195">
        <v>0</v>
      </c>
      <c r="AT153" s="195">
        <v>0</v>
      </c>
      <c r="AU153" s="195">
        <v>0</v>
      </c>
      <c r="AV153" s="195">
        <v>0</v>
      </c>
      <c r="AW153" s="195">
        <v>0</v>
      </c>
      <c r="AX153" s="195">
        <v>0</v>
      </c>
      <c r="AY153" s="195">
        <v>0</v>
      </c>
      <c r="AZ153" s="195">
        <v>0</v>
      </c>
      <c r="BA153" s="195">
        <v>0</v>
      </c>
      <c r="BB153" s="195">
        <v>0</v>
      </c>
      <c r="BC153" s="195">
        <v>0</v>
      </c>
      <c r="BD153" s="195">
        <v>0</v>
      </c>
      <c r="BE153" s="195">
        <v>135469</v>
      </c>
      <c r="BF153" s="195">
        <v>0</v>
      </c>
      <c r="BG153" s="195">
        <v>0</v>
      </c>
      <c r="BH153" s="195">
        <v>0</v>
      </c>
      <c r="BI153" s="195">
        <v>0</v>
      </c>
      <c r="BJ153" s="195">
        <v>0</v>
      </c>
      <c r="BK153" s="195">
        <v>0</v>
      </c>
      <c r="BL153" s="195">
        <v>0</v>
      </c>
      <c r="BM153" s="195">
        <v>4349536</v>
      </c>
      <c r="BN153" s="195">
        <v>0</v>
      </c>
      <c r="BO153" s="195">
        <v>0</v>
      </c>
      <c r="BP153" s="195">
        <v>0</v>
      </c>
      <c r="BQ153" s="195">
        <v>0</v>
      </c>
      <c r="BR153" s="195">
        <v>0</v>
      </c>
      <c r="BS153" s="195">
        <v>437830</v>
      </c>
      <c r="BT153" s="195">
        <v>0</v>
      </c>
      <c r="BU153" s="195">
        <v>0</v>
      </c>
      <c r="BV153" s="195">
        <v>393479.76</v>
      </c>
      <c r="BW153" s="195">
        <v>0</v>
      </c>
      <c r="BX153" s="195">
        <v>0</v>
      </c>
      <c r="BY153" s="195">
        <v>0</v>
      </c>
      <c r="BZ153" s="195">
        <v>0</v>
      </c>
      <c r="CA153" s="195">
        <v>0</v>
      </c>
      <c r="CB153" s="195">
        <v>0</v>
      </c>
      <c r="CC153" s="195">
        <v>0</v>
      </c>
      <c r="CD153" s="195">
        <v>0</v>
      </c>
      <c r="CE153" s="195">
        <v>0</v>
      </c>
      <c r="CF153" s="195">
        <v>0</v>
      </c>
      <c r="CG153" s="195">
        <v>0</v>
      </c>
      <c r="CH153" s="195">
        <v>0</v>
      </c>
      <c r="CI153" s="195">
        <v>0</v>
      </c>
      <c r="CJ153" s="195">
        <v>0</v>
      </c>
      <c r="CK153" s="195">
        <v>0</v>
      </c>
      <c r="CL153" s="195">
        <v>0</v>
      </c>
      <c r="CM153" s="195">
        <v>0</v>
      </c>
    </row>
    <row r="154" spans="1:91" ht="24.6">
      <c r="A154" s="125">
        <v>19</v>
      </c>
      <c r="B154" s="243" t="s">
        <v>883</v>
      </c>
      <c r="C154" s="132" t="s">
        <v>483</v>
      </c>
      <c r="D154" s="195">
        <v>0</v>
      </c>
      <c r="E154" s="195">
        <v>0</v>
      </c>
      <c r="F154" s="195">
        <v>0</v>
      </c>
      <c r="G154" s="195">
        <v>0</v>
      </c>
      <c r="H154" s="195">
        <v>0</v>
      </c>
      <c r="I154" s="195">
        <v>0</v>
      </c>
      <c r="J154" s="195">
        <v>0</v>
      </c>
      <c r="K154" s="195">
        <v>0</v>
      </c>
      <c r="L154" s="195">
        <v>0</v>
      </c>
      <c r="M154" s="195">
        <v>0</v>
      </c>
      <c r="N154" s="195">
        <v>0</v>
      </c>
      <c r="O154" s="195">
        <v>0</v>
      </c>
      <c r="P154" s="195">
        <v>4500</v>
      </c>
      <c r="Q154" s="195">
        <v>0</v>
      </c>
      <c r="R154" s="195">
        <v>0</v>
      </c>
      <c r="S154" s="195">
        <v>8780</v>
      </c>
      <c r="T154" s="195">
        <v>0</v>
      </c>
      <c r="U154" s="195">
        <v>0</v>
      </c>
      <c r="V154" s="195">
        <v>0</v>
      </c>
      <c r="W154" s="195">
        <v>0</v>
      </c>
      <c r="X154" s="195">
        <v>464950</v>
      </c>
      <c r="Y154" s="195">
        <v>0</v>
      </c>
      <c r="Z154" s="195">
        <v>0</v>
      </c>
      <c r="AA154" s="195">
        <v>0</v>
      </c>
      <c r="AB154" s="195">
        <v>76900</v>
      </c>
      <c r="AC154" s="195">
        <v>0</v>
      </c>
      <c r="AD154" s="195">
        <v>0</v>
      </c>
      <c r="AE154" s="195">
        <v>0</v>
      </c>
      <c r="AF154" s="195">
        <v>0</v>
      </c>
      <c r="AG154" s="195">
        <v>0</v>
      </c>
      <c r="AH154" s="195">
        <v>0</v>
      </c>
      <c r="AI154" s="195">
        <v>0</v>
      </c>
      <c r="AJ154" s="195">
        <v>0</v>
      </c>
      <c r="AK154" s="195">
        <v>0</v>
      </c>
      <c r="AL154" s="195">
        <v>0</v>
      </c>
      <c r="AM154" s="195">
        <v>0</v>
      </c>
      <c r="AN154" s="195">
        <v>0</v>
      </c>
      <c r="AO154" s="195">
        <v>0</v>
      </c>
      <c r="AP154" s="195">
        <v>0</v>
      </c>
      <c r="AQ154" s="195">
        <v>0</v>
      </c>
      <c r="AR154" s="195">
        <v>0</v>
      </c>
      <c r="AS154" s="195">
        <v>0</v>
      </c>
      <c r="AT154" s="195">
        <v>0</v>
      </c>
      <c r="AU154" s="195">
        <v>0</v>
      </c>
      <c r="AV154" s="195">
        <v>0</v>
      </c>
      <c r="AW154" s="195">
        <v>0</v>
      </c>
      <c r="AX154" s="195">
        <v>376.17</v>
      </c>
      <c r="AY154" s="195">
        <v>0</v>
      </c>
      <c r="AZ154" s="195">
        <v>0</v>
      </c>
      <c r="BA154" s="195">
        <v>0</v>
      </c>
      <c r="BB154" s="195">
        <v>0</v>
      </c>
      <c r="BC154" s="195">
        <v>0</v>
      </c>
      <c r="BD154" s="195">
        <v>131532.5</v>
      </c>
      <c r="BE154" s="195">
        <v>16480</v>
      </c>
      <c r="BF154" s="195">
        <v>0</v>
      </c>
      <c r="BG154" s="195">
        <v>0</v>
      </c>
      <c r="BH154" s="195">
        <v>25750</v>
      </c>
      <c r="BI154" s="195">
        <v>0</v>
      </c>
      <c r="BJ154" s="195">
        <v>0</v>
      </c>
      <c r="BK154" s="195">
        <v>0</v>
      </c>
      <c r="BL154" s="195">
        <v>0</v>
      </c>
      <c r="BM154" s="195">
        <v>0</v>
      </c>
      <c r="BN154" s="195">
        <v>0</v>
      </c>
      <c r="BO154" s="195">
        <v>0</v>
      </c>
      <c r="BP154" s="195">
        <v>0</v>
      </c>
      <c r="BQ154" s="195">
        <v>0</v>
      </c>
      <c r="BR154" s="195">
        <v>0</v>
      </c>
      <c r="BS154" s="195">
        <v>175325</v>
      </c>
      <c r="BT154" s="195">
        <v>0</v>
      </c>
      <c r="BU154" s="195">
        <v>0</v>
      </c>
      <c r="BV154" s="195">
        <v>0</v>
      </c>
      <c r="BW154" s="195">
        <v>0</v>
      </c>
      <c r="BX154" s="195">
        <v>0</v>
      </c>
      <c r="BY154" s="195">
        <v>0</v>
      </c>
      <c r="BZ154" s="195">
        <v>0</v>
      </c>
      <c r="CA154" s="195">
        <v>0</v>
      </c>
      <c r="CB154" s="195">
        <v>0</v>
      </c>
      <c r="CC154" s="195">
        <v>0</v>
      </c>
      <c r="CD154" s="195">
        <v>0</v>
      </c>
      <c r="CE154" s="195">
        <v>0</v>
      </c>
      <c r="CF154" s="195">
        <v>0</v>
      </c>
      <c r="CG154" s="195">
        <v>0</v>
      </c>
      <c r="CH154" s="195">
        <v>0</v>
      </c>
      <c r="CI154" s="195">
        <v>0</v>
      </c>
      <c r="CJ154" s="195">
        <v>0</v>
      </c>
      <c r="CK154" s="195">
        <v>0</v>
      </c>
      <c r="CL154" s="195">
        <v>0</v>
      </c>
      <c r="CM154" s="195">
        <v>0</v>
      </c>
    </row>
    <row r="155" spans="1:91" ht="24.6">
      <c r="A155" s="125">
        <v>19</v>
      </c>
      <c r="B155" s="243" t="s">
        <v>884</v>
      </c>
      <c r="C155" s="147" t="s">
        <v>484</v>
      </c>
      <c r="D155" s="195">
        <v>165267</v>
      </c>
      <c r="E155" s="195">
        <v>80701</v>
      </c>
      <c r="F155" s="195">
        <v>56590</v>
      </c>
      <c r="G155" s="195">
        <v>102970</v>
      </c>
      <c r="H155" s="195">
        <v>57900</v>
      </c>
      <c r="I155" s="195">
        <v>67640</v>
      </c>
      <c r="J155" s="195">
        <v>186940</v>
      </c>
      <c r="K155" s="195">
        <v>70180</v>
      </c>
      <c r="L155" s="195">
        <v>107900</v>
      </c>
      <c r="M155" s="195">
        <v>154401.5</v>
      </c>
      <c r="N155" s="195">
        <v>74500</v>
      </c>
      <c r="O155" s="195">
        <v>37445</v>
      </c>
      <c r="P155" s="195">
        <v>402500</v>
      </c>
      <c r="Q155" s="195">
        <v>206400</v>
      </c>
      <c r="R155" s="195">
        <v>273200</v>
      </c>
      <c r="S155" s="195">
        <v>206410</v>
      </c>
      <c r="T155" s="195">
        <v>239300</v>
      </c>
      <c r="U155" s="195">
        <v>133100</v>
      </c>
      <c r="V155" s="195">
        <v>172500</v>
      </c>
      <c r="W155" s="195">
        <v>115600</v>
      </c>
      <c r="X155" s="195">
        <v>374350</v>
      </c>
      <c r="Y155" s="195">
        <v>46150</v>
      </c>
      <c r="Z155" s="195">
        <v>152200</v>
      </c>
      <c r="AA155" s="195">
        <v>268050</v>
      </c>
      <c r="AB155" s="195">
        <v>135290</v>
      </c>
      <c r="AC155" s="195">
        <v>122300</v>
      </c>
      <c r="AD155" s="195">
        <v>0</v>
      </c>
      <c r="AE155" s="195">
        <v>161900</v>
      </c>
      <c r="AF155" s="195">
        <v>300260</v>
      </c>
      <c r="AG155" s="195">
        <v>197921</v>
      </c>
      <c r="AH155" s="195">
        <v>161280</v>
      </c>
      <c r="AI155" s="195">
        <v>642490</v>
      </c>
      <c r="AJ155" s="195">
        <v>434500</v>
      </c>
      <c r="AK155" s="195">
        <v>401020</v>
      </c>
      <c r="AL155" s="195">
        <v>272605</v>
      </c>
      <c r="AM155" s="195">
        <v>274038</v>
      </c>
      <c r="AN155" s="195">
        <v>34130</v>
      </c>
      <c r="AO155" s="195">
        <v>36870</v>
      </c>
      <c r="AP155" s="195">
        <v>9900</v>
      </c>
      <c r="AQ155" s="195">
        <v>84650</v>
      </c>
      <c r="AR155" s="195">
        <v>16950</v>
      </c>
      <c r="AS155" s="195">
        <v>146500</v>
      </c>
      <c r="AT155" s="195">
        <v>127980</v>
      </c>
      <c r="AU155" s="195">
        <v>273610</v>
      </c>
      <c r="AV155" s="195">
        <v>233290</v>
      </c>
      <c r="AW155" s="195">
        <v>191785</v>
      </c>
      <c r="AX155" s="195">
        <v>90482.75</v>
      </c>
      <c r="AY155" s="195">
        <v>12500</v>
      </c>
      <c r="AZ155" s="195">
        <v>213800</v>
      </c>
      <c r="BA155" s="195">
        <v>0</v>
      </c>
      <c r="BB155" s="195">
        <v>0</v>
      </c>
      <c r="BC155" s="195">
        <v>102150</v>
      </c>
      <c r="BD155" s="195">
        <v>0</v>
      </c>
      <c r="BE155" s="195">
        <v>308340</v>
      </c>
      <c r="BF155" s="195">
        <v>82650</v>
      </c>
      <c r="BG155" s="195">
        <v>0</v>
      </c>
      <c r="BH155" s="195">
        <v>94520</v>
      </c>
      <c r="BI155" s="195">
        <v>226700</v>
      </c>
      <c r="BJ155" s="195">
        <v>82020</v>
      </c>
      <c r="BK155" s="195">
        <v>120240</v>
      </c>
      <c r="BL155" s="195">
        <v>189100</v>
      </c>
      <c r="BM155" s="195">
        <v>0</v>
      </c>
      <c r="BN155" s="195">
        <v>94190</v>
      </c>
      <c r="BO155" s="195">
        <v>54900</v>
      </c>
      <c r="BP155" s="195">
        <v>161417</v>
      </c>
      <c r="BQ155" s="195">
        <v>190155</v>
      </c>
      <c r="BR155" s="195">
        <v>77300</v>
      </c>
      <c r="BS155" s="197">
        <v>0</v>
      </c>
      <c r="BT155" s="197">
        <v>220390</v>
      </c>
      <c r="BU155" s="197">
        <v>183600</v>
      </c>
      <c r="BV155" s="197">
        <v>5830</v>
      </c>
      <c r="BW155" s="195">
        <v>88660</v>
      </c>
      <c r="BX155" s="197">
        <v>146798</v>
      </c>
      <c r="BY155" s="197">
        <v>10400</v>
      </c>
      <c r="BZ155" s="197">
        <v>109028</v>
      </c>
      <c r="CA155" s="197">
        <v>0</v>
      </c>
      <c r="CB155" s="197">
        <v>51100</v>
      </c>
      <c r="CC155" s="197">
        <v>161863</v>
      </c>
      <c r="CD155" s="197">
        <v>153080</v>
      </c>
      <c r="CE155" s="197">
        <v>87180</v>
      </c>
      <c r="CF155" s="195">
        <v>72060</v>
      </c>
      <c r="CG155" s="197">
        <v>1200</v>
      </c>
      <c r="CH155" s="197">
        <v>61050</v>
      </c>
      <c r="CI155" s="197">
        <v>74900</v>
      </c>
      <c r="CJ155" s="195">
        <v>88750</v>
      </c>
      <c r="CK155" s="197">
        <v>363490</v>
      </c>
      <c r="CL155" s="195">
        <v>36350</v>
      </c>
      <c r="CM155" s="195">
        <v>241239</v>
      </c>
    </row>
    <row r="156" spans="1:91" ht="24.6">
      <c r="A156" s="125">
        <v>19</v>
      </c>
      <c r="B156" s="243" t="s">
        <v>885</v>
      </c>
      <c r="C156" s="147" t="s">
        <v>485</v>
      </c>
      <c r="D156" s="195">
        <v>0</v>
      </c>
      <c r="E156" s="195">
        <v>0</v>
      </c>
      <c r="F156" s="195">
        <v>0</v>
      </c>
      <c r="G156" s="195">
        <v>0</v>
      </c>
      <c r="H156" s="195">
        <v>0</v>
      </c>
      <c r="I156" s="195">
        <v>0</v>
      </c>
      <c r="J156" s="195">
        <v>0</v>
      </c>
      <c r="K156" s="195">
        <v>0</v>
      </c>
      <c r="L156" s="195">
        <v>0</v>
      </c>
      <c r="M156" s="195">
        <v>0</v>
      </c>
      <c r="N156" s="195">
        <v>0</v>
      </c>
      <c r="O156" s="195">
        <v>0</v>
      </c>
      <c r="P156" s="195">
        <v>0</v>
      </c>
      <c r="Q156" s="195">
        <v>0</v>
      </c>
      <c r="R156" s="195">
        <v>0</v>
      </c>
      <c r="S156" s="195">
        <v>0</v>
      </c>
      <c r="T156" s="195">
        <v>0</v>
      </c>
      <c r="U156" s="195">
        <v>0</v>
      </c>
      <c r="V156" s="195">
        <v>0</v>
      </c>
      <c r="W156" s="195">
        <v>0</v>
      </c>
      <c r="X156" s="195">
        <v>0</v>
      </c>
      <c r="Y156" s="195">
        <v>0</v>
      </c>
      <c r="Z156" s="195">
        <v>0</v>
      </c>
      <c r="AA156" s="195">
        <v>0</v>
      </c>
      <c r="AB156" s="195">
        <v>0</v>
      </c>
      <c r="AC156" s="195">
        <v>0</v>
      </c>
      <c r="AD156" s="195">
        <v>0</v>
      </c>
      <c r="AE156" s="195">
        <v>0</v>
      </c>
      <c r="AF156" s="195">
        <v>0</v>
      </c>
      <c r="AG156" s="195">
        <v>0</v>
      </c>
      <c r="AH156" s="195">
        <v>0</v>
      </c>
      <c r="AI156" s="195">
        <v>0</v>
      </c>
      <c r="AJ156" s="195">
        <v>0</v>
      </c>
      <c r="AK156" s="195">
        <v>0</v>
      </c>
      <c r="AL156" s="195">
        <v>0</v>
      </c>
      <c r="AM156" s="195">
        <v>0</v>
      </c>
      <c r="AN156" s="195">
        <v>0</v>
      </c>
      <c r="AO156" s="195">
        <v>0</v>
      </c>
      <c r="AP156" s="195">
        <v>0</v>
      </c>
      <c r="AQ156" s="195">
        <v>0</v>
      </c>
      <c r="AR156" s="195">
        <v>0</v>
      </c>
      <c r="AS156" s="195">
        <v>0</v>
      </c>
      <c r="AT156" s="195">
        <v>0</v>
      </c>
      <c r="AU156" s="195">
        <v>0</v>
      </c>
      <c r="AV156" s="195">
        <v>0</v>
      </c>
      <c r="AW156" s="195">
        <v>0</v>
      </c>
      <c r="AX156" s="195">
        <v>0</v>
      </c>
      <c r="AY156" s="195">
        <v>0</v>
      </c>
      <c r="AZ156" s="195">
        <v>0</v>
      </c>
      <c r="BA156" s="195">
        <v>0</v>
      </c>
      <c r="BB156" s="195">
        <v>0</v>
      </c>
      <c r="BC156" s="195">
        <v>0</v>
      </c>
      <c r="BD156" s="195">
        <v>0</v>
      </c>
      <c r="BE156" s="195">
        <v>0</v>
      </c>
      <c r="BF156" s="195">
        <v>0</v>
      </c>
      <c r="BG156" s="195">
        <v>0</v>
      </c>
      <c r="BH156" s="195">
        <v>0</v>
      </c>
      <c r="BI156" s="195">
        <v>0</v>
      </c>
      <c r="BJ156" s="195">
        <v>0</v>
      </c>
      <c r="BK156" s="195">
        <v>0</v>
      </c>
      <c r="BL156" s="195">
        <v>0</v>
      </c>
      <c r="BM156" s="195">
        <v>55000</v>
      </c>
      <c r="BN156" s="195">
        <v>0</v>
      </c>
      <c r="BO156" s="195">
        <v>0</v>
      </c>
      <c r="BP156" s="195">
        <v>0</v>
      </c>
      <c r="BQ156" s="195">
        <v>0</v>
      </c>
      <c r="BR156" s="195">
        <v>0</v>
      </c>
      <c r="BS156" s="197">
        <v>27166532</v>
      </c>
      <c r="BT156" s="197">
        <v>0</v>
      </c>
      <c r="BU156" s="197">
        <v>0</v>
      </c>
      <c r="BV156" s="197">
        <v>0</v>
      </c>
      <c r="BW156" s="195">
        <v>0</v>
      </c>
      <c r="BX156" s="195">
        <v>0</v>
      </c>
      <c r="BY156" s="197">
        <v>0</v>
      </c>
      <c r="BZ156" s="197">
        <v>0</v>
      </c>
      <c r="CA156" s="197">
        <v>0</v>
      </c>
      <c r="CB156" s="197">
        <v>0</v>
      </c>
      <c r="CC156" s="197">
        <v>0</v>
      </c>
      <c r="CD156" s="197">
        <v>12000</v>
      </c>
      <c r="CE156" s="197">
        <v>0</v>
      </c>
      <c r="CF156" s="197">
        <v>0</v>
      </c>
      <c r="CG156" s="195">
        <v>0</v>
      </c>
      <c r="CH156" s="197">
        <v>0</v>
      </c>
      <c r="CI156" s="197">
        <v>0</v>
      </c>
      <c r="CJ156" s="197">
        <v>0</v>
      </c>
      <c r="CK156" s="197">
        <v>0</v>
      </c>
      <c r="CL156" s="195">
        <v>0</v>
      </c>
      <c r="CM156" s="195">
        <v>0</v>
      </c>
    </row>
    <row r="157" spans="1:91" ht="24.6">
      <c r="A157" s="125">
        <v>19</v>
      </c>
      <c r="B157" s="243" t="s">
        <v>886</v>
      </c>
      <c r="C157" s="147" t="s">
        <v>486</v>
      </c>
      <c r="D157" s="195">
        <v>0</v>
      </c>
      <c r="E157" s="195">
        <v>0</v>
      </c>
      <c r="F157" s="195">
        <v>0</v>
      </c>
      <c r="G157" s="195">
        <v>0</v>
      </c>
      <c r="H157" s="195">
        <v>0</v>
      </c>
      <c r="I157" s="195">
        <v>23600</v>
      </c>
      <c r="J157" s="195">
        <v>0</v>
      </c>
      <c r="K157" s="195">
        <v>0</v>
      </c>
      <c r="L157" s="195">
        <v>0</v>
      </c>
      <c r="M157" s="195">
        <v>0</v>
      </c>
      <c r="N157" s="195">
        <v>0</v>
      </c>
      <c r="O157" s="195">
        <v>0</v>
      </c>
      <c r="P157" s="195">
        <v>0</v>
      </c>
      <c r="Q157" s="195">
        <v>0</v>
      </c>
      <c r="R157" s="195">
        <v>0</v>
      </c>
      <c r="S157" s="195">
        <v>0</v>
      </c>
      <c r="T157" s="195">
        <v>0</v>
      </c>
      <c r="U157" s="195">
        <v>0</v>
      </c>
      <c r="V157" s="195">
        <v>0</v>
      </c>
      <c r="W157" s="195">
        <v>0</v>
      </c>
      <c r="X157" s="195">
        <v>100000</v>
      </c>
      <c r="Y157" s="195">
        <v>0</v>
      </c>
      <c r="Z157" s="195">
        <v>116612.53</v>
      </c>
      <c r="AA157" s="195">
        <v>0</v>
      </c>
      <c r="AB157" s="195">
        <v>0</v>
      </c>
      <c r="AC157" s="195">
        <v>0</v>
      </c>
      <c r="AD157" s="195">
        <v>0</v>
      </c>
      <c r="AE157" s="195">
        <v>0</v>
      </c>
      <c r="AF157" s="195">
        <v>0</v>
      </c>
      <c r="AG157" s="195">
        <v>0</v>
      </c>
      <c r="AH157" s="195">
        <v>0</v>
      </c>
      <c r="AI157" s="195">
        <v>0</v>
      </c>
      <c r="AJ157" s="195">
        <v>0</v>
      </c>
      <c r="AK157" s="195">
        <v>0</v>
      </c>
      <c r="AL157" s="195">
        <v>0</v>
      </c>
      <c r="AM157" s="195">
        <v>0</v>
      </c>
      <c r="AN157" s="195">
        <v>0</v>
      </c>
      <c r="AO157" s="195">
        <v>0</v>
      </c>
      <c r="AP157" s="195">
        <v>0</v>
      </c>
      <c r="AQ157" s="195">
        <v>0</v>
      </c>
      <c r="AR157" s="195">
        <v>0</v>
      </c>
      <c r="AS157" s="195">
        <v>0</v>
      </c>
      <c r="AT157" s="195">
        <v>0</v>
      </c>
      <c r="AU157" s="195">
        <v>0</v>
      </c>
      <c r="AV157" s="195">
        <v>0</v>
      </c>
      <c r="AW157" s="195">
        <v>0</v>
      </c>
      <c r="AX157" s="195">
        <v>0</v>
      </c>
      <c r="AY157" s="195">
        <v>0</v>
      </c>
      <c r="AZ157" s="195">
        <v>0</v>
      </c>
      <c r="BA157" s="195">
        <v>0</v>
      </c>
      <c r="BB157" s="195">
        <v>0</v>
      </c>
      <c r="BC157" s="195">
        <v>0</v>
      </c>
      <c r="BD157" s="195">
        <v>0</v>
      </c>
      <c r="BE157" s="195">
        <v>0</v>
      </c>
      <c r="BF157" s="195">
        <v>0</v>
      </c>
      <c r="BG157" s="195">
        <v>0</v>
      </c>
      <c r="BH157" s="195">
        <v>50000</v>
      </c>
      <c r="BI157" s="195">
        <v>0</v>
      </c>
      <c r="BJ157" s="195">
        <v>0</v>
      </c>
      <c r="BK157" s="195">
        <v>0</v>
      </c>
      <c r="BL157" s="195">
        <v>0</v>
      </c>
      <c r="BM157" s="195">
        <v>45000</v>
      </c>
      <c r="BN157" s="195">
        <v>0</v>
      </c>
      <c r="BO157" s="195">
        <v>0</v>
      </c>
      <c r="BP157" s="195">
        <v>0</v>
      </c>
      <c r="BQ157" s="195">
        <v>0</v>
      </c>
      <c r="BR157" s="195">
        <v>0</v>
      </c>
      <c r="BS157" s="197">
        <v>350000</v>
      </c>
      <c r="BT157" s="197">
        <v>0</v>
      </c>
      <c r="BU157" s="197">
        <v>0</v>
      </c>
      <c r="BV157" s="197">
        <v>0</v>
      </c>
      <c r="BW157" s="197">
        <v>0</v>
      </c>
      <c r="BX157" s="197">
        <v>0</v>
      </c>
      <c r="BY157" s="197">
        <v>151880</v>
      </c>
      <c r="BZ157" s="197">
        <v>0</v>
      </c>
      <c r="CA157" s="197">
        <v>0</v>
      </c>
      <c r="CB157" s="197">
        <v>0</v>
      </c>
      <c r="CC157" s="197">
        <v>0</v>
      </c>
      <c r="CD157" s="197">
        <v>25500</v>
      </c>
      <c r="CE157" s="197">
        <v>0</v>
      </c>
      <c r="CF157" s="197">
        <v>0</v>
      </c>
      <c r="CG157" s="197">
        <v>0</v>
      </c>
      <c r="CH157" s="197">
        <v>0</v>
      </c>
      <c r="CI157" s="197">
        <v>0</v>
      </c>
      <c r="CJ157" s="197">
        <v>0</v>
      </c>
      <c r="CK157" s="197">
        <v>0</v>
      </c>
      <c r="CL157" s="197">
        <v>0</v>
      </c>
      <c r="CM157" s="197">
        <v>0</v>
      </c>
    </row>
    <row r="158" spans="1:91" ht="24.6">
      <c r="A158" s="125">
        <v>19</v>
      </c>
      <c r="B158" s="243" t="s">
        <v>887</v>
      </c>
      <c r="C158" s="147" t="s">
        <v>487</v>
      </c>
      <c r="D158" s="195">
        <v>7400040.9299999997</v>
      </c>
      <c r="E158" s="195">
        <v>26850</v>
      </c>
      <c r="F158" s="195">
        <v>143496.9</v>
      </c>
      <c r="G158" s="195">
        <v>288989</v>
      </c>
      <c r="H158" s="195">
        <v>20883</v>
      </c>
      <c r="I158" s="195">
        <v>379798.51</v>
      </c>
      <c r="J158" s="195">
        <v>39075</v>
      </c>
      <c r="K158" s="195">
        <v>182670.77</v>
      </c>
      <c r="L158" s="195">
        <v>114645.83</v>
      </c>
      <c r="M158" s="195">
        <v>20528.43</v>
      </c>
      <c r="N158" s="195">
        <v>226209.07</v>
      </c>
      <c r="O158" s="195">
        <v>7770</v>
      </c>
      <c r="P158" s="195">
        <v>3012529.4</v>
      </c>
      <c r="Q158" s="195">
        <v>37900.74</v>
      </c>
      <c r="R158" s="195">
        <v>288326.21999999997</v>
      </c>
      <c r="S158" s="195">
        <v>41715.949999999997</v>
      </c>
      <c r="T158" s="195">
        <v>46088</v>
      </c>
      <c r="U158" s="195">
        <v>689521.09</v>
      </c>
      <c r="V158" s="195">
        <v>17400</v>
      </c>
      <c r="W158" s="195">
        <v>78055.56</v>
      </c>
      <c r="X158" s="195">
        <v>3130465.1</v>
      </c>
      <c r="Y158" s="195">
        <v>19853</v>
      </c>
      <c r="Z158" s="195">
        <v>36950.6</v>
      </c>
      <c r="AA158" s="195">
        <v>73229</v>
      </c>
      <c r="AB158" s="195">
        <v>33255</v>
      </c>
      <c r="AC158" s="195">
        <v>73273</v>
      </c>
      <c r="AD158" s="195">
        <v>4200</v>
      </c>
      <c r="AE158" s="195">
        <v>35710</v>
      </c>
      <c r="AF158" s="195">
        <v>16279</v>
      </c>
      <c r="AG158" s="195">
        <v>5521</v>
      </c>
      <c r="AH158" s="195">
        <v>27010</v>
      </c>
      <c r="AI158" s="195">
        <v>1640326.97</v>
      </c>
      <c r="AJ158" s="195">
        <v>8200.6</v>
      </c>
      <c r="AK158" s="195">
        <v>20492</v>
      </c>
      <c r="AL158" s="195">
        <v>1184275.46</v>
      </c>
      <c r="AM158" s="195">
        <v>44127</v>
      </c>
      <c r="AN158" s="195">
        <v>81621.95</v>
      </c>
      <c r="AO158" s="195">
        <v>193295.77</v>
      </c>
      <c r="AP158" s="195">
        <v>122731.73</v>
      </c>
      <c r="AQ158" s="195">
        <v>443391</v>
      </c>
      <c r="AR158" s="195">
        <v>78785</v>
      </c>
      <c r="AS158" s="195">
        <v>2595473.2200000002</v>
      </c>
      <c r="AT158" s="195">
        <v>477165.47</v>
      </c>
      <c r="AU158" s="195">
        <v>876930</v>
      </c>
      <c r="AV158" s="195">
        <v>66543</v>
      </c>
      <c r="AW158" s="195">
        <v>16121411</v>
      </c>
      <c r="AX158" s="195">
        <v>15488.23</v>
      </c>
      <c r="AY158" s="195">
        <v>272981.71000000002</v>
      </c>
      <c r="AZ158" s="195">
        <v>21974.3</v>
      </c>
      <c r="BA158" s="195">
        <v>28359.1</v>
      </c>
      <c r="BB158" s="195">
        <v>696261.1</v>
      </c>
      <c r="BC158" s="195">
        <v>2050</v>
      </c>
      <c r="BD158" s="195">
        <v>8338606.0800000001</v>
      </c>
      <c r="BE158" s="195">
        <v>543884.4</v>
      </c>
      <c r="BF158" s="195">
        <v>1749.59</v>
      </c>
      <c r="BG158" s="195">
        <v>65770.23</v>
      </c>
      <c r="BH158" s="195">
        <v>10063256.82</v>
      </c>
      <c r="BI158" s="195">
        <v>0</v>
      </c>
      <c r="BJ158" s="195">
        <v>59529.84</v>
      </c>
      <c r="BK158" s="195">
        <v>11026</v>
      </c>
      <c r="BL158" s="195">
        <v>47346</v>
      </c>
      <c r="BM158" s="195">
        <v>225059.5</v>
      </c>
      <c r="BN158" s="195">
        <v>284967.45</v>
      </c>
      <c r="BO158" s="195">
        <v>264960.25</v>
      </c>
      <c r="BP158" s="195">
        <v>227652.86</v>
      </c>
      <c r="BQ158" s="195">
        <v>150060</v>
      </c>
      <c r="BR158" s="195">
        <v>92681</v>
      </c>
      <c r="BS158" s="197">
        <v>1056121.02</v>
      </c>
      <c r="BT158" s="197">
        <v>2554013</v>
      </c>
      <c r="BU158" s="197">
        <v>2547030.89</v>
      </c>
      <c r="BV158" s="197">
        <v>1306640.1000000001</v>
      </c>
      <c r="BW158" s="197">
        <v>1023424.04</v>
      </c>
      <c r="BX158" s="197">
        <v>121990.97</v>
      </c>
      <c r="BY158" s="197">
        <v>148845.82</v>
      </c>
      <c r="BZ158" s="197">
        <v>188768.06</v>
      </c>
      <c r="CA158" s="197">
        <v>3750</v>
      </c>
      <c r="CB158" s="197">
        <v>29842</v>
      </c>
      <c r="CC158" s="197">
        <v>380845.9</v>
      </c>
      <c r="CD158" s="197">
        <v>114785.08</v>
      </c>
      <c r="CE158" s="197">
        <v>86300</v>
      </c>
      <c r="CF158" s="197">
        <v>741417.4</v>
      </c>
      <c r="CG158" s="195">
        <v>36602.019999999997</v>
      </c>
      <c r="CH158" s="195">
        <v>53860.959999999999</v>
      </c>
      <c r="CI158" s="197">
        <v>32150</v>
      </c>
      <c r="CJ158" s="197">
        <v>762566.35</v>
      </c>
      <c r="CK158" s="197">
        <v>181454.16</v>
      </c>
      <c r="CL158" s="197">
        <v>38835.040000000001</v>
      </c>
      <c r="CM158" s="197">
        <v>150158.41</v>
      </c>
    </row>
    <row r="159" spans="1:91" ht="24.6">
      <c r="A159" s="125">
        <v>19</v>
      </c>
      <c r="B159" s="243" t="s">
        <v>888</v>
      </c>
      <c r="C159" s="147" t="s">
        <v>488</v>
      </c>
      <c r="D159" s="195">
        <v>230689</v>
      </c>
      <c r="E159" s="195">
        <v>0</v>
      </c>
      <c r="F159" s="195">
        <v>0</v>
      </c>
      <c r="G159" s="195">
        <v>0</v>
      </c>
      <c r="H159" s="195">
        <v>0</v>
      </c>
      <c r="I159" s="195">
        <v>300</v>
      </c>
      <c r="J159" s="195">
        <v>0</v>
      </c>
      <c r="K159" s="195">
        <v>0</v>
      </c>
      <c r="L159" s="195">
        <v>6000</v>
      </c>
      <c r="M159" s="195">
        <v>0</v>
      </c>
      <c r="N159" s="195">
        <v>36980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3070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  <c r="AI159" s="195">
        <v>0</v>
      </c>
      <c r="AJ159" s="195">
        <v>0</v>
      </c>
      <c r="AK159" s="195">
        <v>0</v>
      </c>
      <c r="AL159" s="195">
        <v>0</v>
      </c>
      <c r="AM159" s="195">
        <v>0</v>
      </c>
      <c r="AN159" s="195">
        <v>0</v>
      </c>
      <c r="AO159" s="195">
        <v>0</v>
      </c>
      <c r="AP159" s="195">
        <v>0</v>
      </c>
      <c r="AQ159" s="195">
        <v>0</v>
      </c>
      <c r="AR159" s="195">
        <v>0</v>
      </c>
      <c r="AS159" s="195">
        <v>174357</v>
      </c>
      <c r="AT159" s="195">
        <v>0</v>
      </c>
      <c r="AU159" s="195">
        <v>0</v>
      </c>
      <c r="AV159" s="195">
        <v>47450</v>
      </c>
      <c r="AW159" s="195">
        <v>0</v>
      </c>
      <c r="AX159" s="195">
        <v>0</v>
      </c>
      <c r="AY159" s="195">
        <v>0</v>
      </c>
      <c r="AZ159" s="195">
        <v>0</v>
      </c>
      <c r="BA159" s="195">
        <v>835</v>
      </c>
      <c r="BB159" s="195">
        <v>0</v>
      </c>
      <c r="BC159" s="195">
        <v>0</v>
      </c>
      <c r="BD159" s="195">
        <v>14670</v>
      </c>
      <c r="BE159" s="195">
        <v>0</v>
      </c>
      <c r="BF159" s="195">
        <v>0</v>
      </c>
      <c r="BG159" s="195">
        <v>4350</v>
      </c>
      <c r="BH159" s="195">
        <v>26.36</v>
      </c>
      <c r="BI159" s="195">
        <v>0</v>
      </c>
      <c r="BJ159" s="195">
        <v>0</v>
      </c>
      <c r="BK159" s="195">
        <v>0</v>
      </c>
      <c r="BL159" s="195">
        <v>0</v>
      </c>
      <c r="BM159" s="195">
        <v>0</v>
      </c>
      <c r="BN159" s="195">
        <v>0</v>
      </c>
      <c r="BO159" s="195">
        <v>0</v>
      </c>
      <c r="BP159" s="195">
        <v>0</v>
      </c>
      <c r="BQ159" s="195">
        <v>0</v>
      </c>
      <c r="BR159" s="195">
        <v>0</v>
      </c>
      <c r="BS159" s="197">
        <v>0</v>
      </c>
      <c r="BT159" s="197">
        <v>0</v>
      </c>
      <c r="BU159" s="197">
        <v>0</v>
      </c>
      <c r="BV159" s="197">
        <v>0</v>
      </c>
      <c r="BW159" s="197">
        <v>0</v>
      </c>
      <c r="BX159" s="197">
        <v>0</v>
      </c>
      <c r="BY159" s="197">
        <v>0</v>
      </c>
      <c r="BZ159" s="197">
        <v>0</v>
      </c>
      <c r="CA159" s="197">
        <v>0</v>
      </c>
      <c r="CB159" s="197">
        <v>0</v>
      </c>
      <c r="CC159" s="197">
        <v>0</v>
      </c>
      <c r="CD159" s="197">
        <v>0</v>
      </c>
      <c r="CE159" s="197">
        <v>0</v>
      </c>
      <c r="CF159" s="197">
        <v>0</v>
      </c>
      <c r="CG159" s="197">
        <v>0</v>
      </c>
      <c r="CH159" s="197">
        <v>300</v>
      </c>
      <c r="CI159" s="197">
        <v>0</v>
      </c>
      <c r="CJ159" s="197">
        <v>0</v>
      </c>
      <c r="CK159" s="197">
        <v>0</v>
      </c>
      <c r="CL159" s="197">
        <v>0</v>
      </c>
      <c r="CM159" s="197">
        <v>0</v>
      </c>
    </row>
    <row r="160" spans="1:91" ht="24.6">
      <c r="A160" s="125">
        <v>19</v>
      </c>
      <c r="B160" s="243" t="s">
        <v>889</v>
      </c>
      <c r="C160" s="147" t="s">
        <v>1250</v>
      </c>
      <c r="D160" s="195">
        <v>0</v>
      </c>
      <c r="E160" s="195">
        <v>0</v>
      </c>
      <c r="F160" s="195">
        <v>0</v>
      </c>
      <c r="G160" s="195">
        <v>0</v>
      </c>
      <c r="H160" s="195">
        <v>0</v>
      </c>
      <c r="I160" s="195">
        <v>0</v>
      </c>
      <c r="J160" s="195">
        <v>0</v>
      </c>
      <c r="K160" s="195">
        <v>0</v>
      </c>
      <c r="L160" s="195">
        <v>0</v>
      </c>
      <c r="M160" s="195">
        <v>0</v>
      </c>
      <c r="N160" s="195">
        <v>0</v>
      </c>
      <c r="O160" s="195">
        <v>0</v>
      </c>
      <c r="P160" s="195">
        <v>0</v>
      </c>
      <c r="Q160" s="195">
        <v>0</v>
      </c>
      <c r="R160" s="195">
        <v>0</v>
      </c>
      <c r="S160" s="195">
        <v>0</v>
      </c>
      <c r="T160" s="195">
        <v>0</v>
      </c>
      <c r="U160" s="195">
        <v>0</v>
      </c>
      <c r="V160" s="195">
        <v>0</v>
      </c>
      <c r="W160" s="195">
        <v>0</v>
      </c>
      <c r="X160" s="195">
        <v>0</v>
      </c>
      <c r="Y160" s="195">
        <v>0</v>
      </c>
      <c r="Z160" s="195">
        <v>0</v>
      </c>
      <c r="AA160" s="195">
        <v>0</v>
      </c>
      <c r="AB160" s="195">
        <v>0</v>
      </c>
      <c r="AC160" s="195">
        <v>0</v>
      </c>
      <c r="AD160" s="195">
        <v>0</v>
      </c>
      <c r="AE160" s="195">
        <v>0</v>
      </c>
      <c r="AF160" s="195">
        <v>0</v>
      </c>
      <c r="AG160" s="195">
        <v>0</v>
      </c>
      <c r="AH160" s="195">
        <v>0</v>
      </c>
      <c r="AI160" s="195">
        <v>0</v>
      </c>
      <c r="AJ160" s="195">
        <v>0</v>
      </c>
      <c r="AK160" s="195">
        <v>0</v>
      </c>
      <c r="AL160" s="195">
        <v>0</v>
      </c>
      <c r="AM160" s="195">
        <v>0</v>
      </c>
      <c r="AN160" s="195">
        <v>0</v>
      </c>
      <c r="AO160" s="195">
        <v>0</v>
      </c>
      <c r="AP160" s="195">
        <v>0</v>
      </c>
      <c r="AQ160" s="195">
        <v>0</v>
      </c>
      <c r="AR160" s="195">
        <v>0</v>
      </c>
      <c r="AS160" s="195">
        <v>0</v>
      </c>
      <c r="AT160" s="195">
        <v>0</v>
      </c>
      <c r="AU160" s="195">
        <v>0</v>
      </c>
      <c r="AV160" s="195">
        <v>0</v>
      </c>
      <c r="AW160" s="195">
        <v>0</v>
      </c>
      <c r="AX160" s="195">
        <v>0</v>
      </c>
      <c r="AY160" s="195">
        <v>0</v>
      </c>
      <c r="AZ160" s="195">
        <v>0</v>
      </c>
      <c r="BA160" s="195">
        <v>0</v>
      </c>
      <c r="BB160" s="195">
        <v>0</v>
      </c>
      <c r="BC160" s="195">
        <v>0</v>
      </c>
      <c r="BD160" s="195">
        <v>0</v>
      </c>
      <c r="BE160" s="195">
        <v>0</v>
      </c>
      <c r="BF160" s="195">
        <v>0</v>
      </c>
      <c r="BG160" s="195">
        <v>0</v>
      </c>
      <c r="BH160" s="195">
        <v>0</v>
      </c>
      <c r="BI160" s="195">
        <v>0</v>
      </c>
      <c r="BJ160" s="195">
        <v>0</v>
      </c>
      <c r="BK160" s="195">
        <v>0</v>
      </c>
      <c r="BL160" s="195">
        <v>0</v>
      </c>
      <c r="BM160" s="195">
        <v>0</v>
      </c>
      <c r="BN160" s="195">
        <v>0</v>
      </c>
      <c r="BO160" s="195">
        <v>0</v>
      </c>
      <c r="BP160" s="195">
        <v>0</v>
      </c>
      <c r="BQ160" s="195">
        <v>0</v>
      </c>
      <c r="BR160" s="195">
        <v>0</v>
      </c>
      <c r="BS160" s="197">
        <v>0</v>
      </c>
      <c r="BT160" s="197">
        <v>0</v>
      </c>
      <c r="BU160" s="197">
        <v>0</v>
      </c>
      <c r="BV160" s="197">
        <v>0</v>
      </c>
      <c r="BW160" s="197">
        <v>0</v>
      </c>
      <c r="BX160" s="197">
        <v>0</v>
      </c>
      <c r="BY160" s="197">
        <v>0</v>
      </c>
      <c r="BZ160" s="197">
        <v>0</v>
      </c>
      <c r="CA160" s="197">
        <v>0</v>
      </c>
      <c r="CB160" s="197">
        <v>0</v>
      </c>
      <c r="CC160" s="197">
        <v>0</v>
      </c>
      <c r="CD160" s="197">
        <v>0</v>
      </c>
      <c r="CE160" s="197">
        <v>0</v>
      </c>
      <c r="CF160" s="197">
        <v>0</v>
      </c>
      <c r="CG160" s="197">
        <v>0</v>
      </c>
      <c r="CH160" s="197">
        <v>0</v>
      </c>
      <c r="CI160" s="197">
        <v>0</v>
      </c>
      <c r="CJ160" s="197">
        <v>0</v>
      </c>
      <c r="CK160" s="197">
        <v>0</v>
      </c>
      <c r="CL160" s="197">
        <v>0</v>
      </c>
      <c r="CM160" s="197">
        <v>0</v>
      </c>
    </row>
    <row r="161" spans="1:91" ht="24.6">
      <c r="A161" s="125">
        <v>19</v>
      </c>
      <c r="B161" s="243" t="s">
        <v>890</v>
      </c>
      <c r="C161" s="147" t="s">
        <v>1251</v>
      </c>
      <c r="D161" s="195">
        <v>0</v>
      </c>
      <c r="E161" s="195">
        <v>0</v>
      </c>
      <c r="F161" s="195">
        <v>0</v>
      </c>
      <c r="G161" s="195">
        <v>0</v>
      </c>
      <c r="H161" s="195">
        <v>0</v>
      </c>
      <c r="I161" s="195">
        <v>0</v>
      </c>
      <c r="J161" s="195">
        <v>0</v>
      </c>
      <c r="K161" s="195">
        <v>0</v>
      </c>
      <c r="L161" s="195">
        <v>0</v>
      </c>
      <c r="M161" s="195">
        <v>0</v>
      </c>
      <c r="N161" s="195">
        <v>0</v>
      </c>
      <c r="O161" s="195">
        <v>0</v>
      </c>
      <c r="P161" s="195">
        <v>0</v>
      </c>
      <c r="Q161" s="195">
        <v>0</v>
      </c>
      <c r="R161" s="195">
        <v>0</v>
      </c>
      <c r="S161" s="195">
        <v>0</v>
      </c>
      <c r="T161" s="195">
        <v>0</v>
      </c>
      <c r="U161" s="195">
        <v>0</v>
      </c>
      <c r="V161" s="195">
        <v>0</v>
      </c>
      <c r="W161" s="195">
        <v>0</v>
      </c>
      <c r="X161" s="195">
        <v>0</v>
      </c>
      <c r="Y161" s="195">
        <v>0</v>
      </c>
      <c r="Z161" s="195">
        <v>0</v>
      </c>
      <c r="AA161" s="195">
        <v>0</v>
      </c>
      <c r="AB161" s="195">
        <v>0</v>
      </c>
      <c r="AC161" s="195">
        <v>0</v>
      </c>
      <c r="AD161" s="195">
        <v>0</v>
      </c>
      <c r="AE161" s="195">
        <v>0</v>
      </c>
      <c r="AF161" s="195">
        <v>0</v>
      </c>
      <c r="AG161" s="195">
        <v>0</v>
      </c>
      <c r="AH161" s="195">
        <v>0</v>
      </c>
      <c r="AI161" s="195">
        <v>0</v>
      </c>
      <c r="AJ161" s="195">
        <v>0</v>
      </c>
      <c r="AK161" s="195">
        <v>0</v>
      </c>
      <c r="AL161" s="195">
        <v>0</v>
      </c>
      <c r="AM161" s="195">
        <v>0</v>
      </c>
      <c r="AN161" s="195">
        <v>0</v>
      </c>
      <c r="AO161" s="195">
        <v>0</v>
      </c>
      <c r="AP161" s="195">
        <v>0</v>
      </c>
      <c r="AQ161" s="195">
        <v>0</v>
      </c>
      <c r="AR161" s="195">
        <v>0</v>
      </c>
      <c r="AS161" s="195">
        <v>0</v>
      </c>
      <c r="AT161" s="195">
        <v>0</v>
      </c>
      <c r="AU161" s="195">
        <v>0</v>
      </c>
      <c r="AV161" s="195">
        <v>0</v>
      </c>
      <c r="AW161" s="195">
        <v>0</v>
      </c>
      <c r="AX161" s="195">
        <v>0</v>
      </c>
      <c r="AY161" s="195">
        <v>0</v>
      </c>
      <c r="AZ161" s="195">
        <v>0</v>
      </c>
      <c r="BA161" s="195">
        <v>0</v>
      </c>
      <c r="BB161" s="195">
        <v>0</v>
      </c>
      <c r="BC161" s="195">
        <v>0</v>
      </c>
      <c r="BD161" s="195">
        <v>0</v>
      </c>
      <c r="BE161" s="195">
        <v>0</v>
      </c>
      <c r="BF161" s="195">
        <v>0</v>
      </c>
      <c r="BG161" s="195">
        <v>0</v>
      </c>
      <c r="BH161" s="195">
        <v>0</v>
      </c>
      <c r="BI161" s="195">
        <v>0</v>
      </c>
      <c r="BJ161" s="195">
        <v>0</v>
      </c>
      <c r="BK161" s="195">
        <v>0</v>
      </c>
      <c r="BL161" s="195">
        <v>0</v>
      </c>
      <c r="BM161" s="195">
        <v>0</v>
      </c>
      <c r="BN161" s="195">
        <v>0</v>
      </c>
      <c r="BO161" s="195">
        <v>0</v>
      </c>
      <c r="BP161" s="195">
        <v>0</v>
      </c>
      <c r="BQ161" s="195">
        <v>0</v>
      </c>
      <c r="BR161" s="195">
        <v>0</v>
      </c>
      <c r="BS161" s="195">
        <v>0</v>
      </c>
      <c r="BT161" s="195">
        <v>0</v>
      </c>
      <c r="BU161" s="197">
        <v>0</v>
      </c>
      <c r="BV161" s="195">
        <v>0</v>
      </c>
      <c r="BW161" s="195">
        <v>0</v>
      </c>
      <c r="BX161" s="195">
        <v>0</v>
      </c>
      <c r="BY161" s="195">
        <v>0</v>
      </c>
      <c r="BZ161" s="197">
        <v>0</v>
      </c>
      <c r="CA161" s="195">
        <v>0</v>
      </c>
      <c r="CB161" s="195">
        <v>0</v>
      </c>
      <c r="CC161" s="195">
        <v>0</v>
      </c>
      <c r="CD161" s="195">
        <v>0</v>
      </c>
      <c r="CE161" s="195">
        <v>0</v>
      </c>
      <c r="CF161" s="197">
        <v>0</v>
      </c>
      <c r="CG161" s="197">
        <v>0</v>
      </c>
      <c r="CH161" s="195">
        <v>0</v>
      </c>
      <c r="CI161" s="195">
        <v>0</v>
      </c>
      <c r="CJ161" s="197">
        <v>0</v>
      </c>
      <c r="CK161" s="195">
        <v>0</v>
      </c>
      <c r="CL161" s="195">
        <v>0</v>
      </c>
      <c r="CM161" s="195">
        <v>0</v>
      </c>
    </row>
    <row r="162" spans="1:91" ht="24.6">
      <c r="A162" s="125">
        <v>19</v>
      </c>
      <c r="B162" s="243" t="s">
        <v>891</v>
      </c>
      <c r="C162" s="147" t="s">
        <v>1252</v>
      </c>
      <c r="D162" s="195">
        <v>0</v>
      </c>
      <c r="E162" s="195">
        <v>0</v>
      </c>
      <c r="F162" s="195">
        <v>0</v>
      </c>
      <c r="G162" s="195">
        <v>578700</v>
      </c>
      <c r="H162" s="195">
        <v>0</v>
      </c>
      <c r="I162" s="195">
        <v>0</v>
      </c>
      <c r="J162" s="195">
        <v>0</v>
      </c>
      <c r="K162" s="195">
        <v>3352002</v>
      </c>
      <c r="L162" s="195">
        <v>0</v>
      </c>
      <c r="M162" s="195">
        <v>0</v>
      </c>
      <c r="N162" s="195">
        <v>0</v>
      </c>
      <c r="O162" s="195">
        <v>0</v>
      </c>
      <c r="P162" s="195">
        <v>0</v>
      </c>
      <c r="Q162" s="195">
        <v>995100</v>
      </c>
      <c r="R162" s="195">
        <v>3990404</v>
      </c>
      <c r="S162" s="195">
        <v>0</v>
      </c>
      <c r="T162" s="195">
        <v>883800</v>
      </c>
      <c r="U162" s="195">
        <v>845000</v>
      </c>
      <c r="V162" s="195">
        <v>0</v>
      </c>
      <c r="W162" s="195">
        <v>0</v>
      </c>
      <c r="X162" s="195">
        <v>0</v>
      </c>
      <c r="Y162" s="195">
        <v>4881129.24</v>
      </c>
      <c r="Z162" s="195">
        <v>1114650</v>
      </c>
      <c r="AA162" s="195">
        <v>579300</v>
      </c>
      <c r="AB162" s="195">
        <v>499500</v>
      </c>
      <c r="AC162" s="195">
        <v>1478300</v>
      </c>
      <c r="AD162" s="195">
        <v>977820</v>
      </c>
      <c r="AE162" s="195">
        <v>0</v>
      </c>
      <c r="AF162" s="195">
        <v>579300</v>
      </c>
      <c r="AG162" s="195">
        <v>579300</v>
      </c>
      <c r="AH162" s="195">
        <v>8434150.2400000002</v>
      </c>
      <c r="AI162" s="195">
        <v>3644800</v>
      </c>
      <c r="AJ162" s="195">
        <v>79800</v>
      </c>
      <c r="AK162" s="195">
        <v>579300</v>
      </c>
      <c r="AL162" s="195">
        <v>0</v>
      </c>
      <c r="AM162" s="195">
        <v>0</v>
      </c>
      <c r="AN162" s="195">
        <v>0</v>
      </c>
      <c r="AO162" s="195">
        <v>0</v>
      </c>
      <c r="AP162" s="195">
        <v>6138300</v>
      </c>
      <c r="AQ162" s="195">
        <v>0</v>
      </c>
      <c r="AR162" s="195">
        <v>0</v>
      </c>
      <c r="AS162" s="195">
        <v>0</v>
      </c>
      <c r="AT162" s="195">
        <v>2587050</v>
      </c>
      <c r="AU162" s="195">
        <v>0</v>
      </c>
      <c r="AV162" s="195">
        <v>0</v>
      </c>
      <c r="AW162" s="195">
        <v>0</v>
      </c>
      <c r="AX162" s="195">
        <v>999900</v>
      </c>
      <c r="AY162" s="195">
        <v>1696100</v>
      </c>
      <c r="AZ162" s="195">
        <v>1055500</v>
      </c>
      <c r="BA162" s="195">
        <v>0</v>
      </c>
      <c r="BB162" s="195">
        <v>0</v>
      </c>
      <c r="BC162" s="195">
        <v>0</v>
      </c>
      <c r="BD162" s="195">
        <v>0</v>
      </c>
      <c r="BE162" s="195">
        <v>29666130.84</v>
      </c>
      <c r="BF162" s="195">
        <v>1000000</v>
      </c>
      <c r="BG162" s="195">
        <v>0</v>
      </c>
      <c r="BH162" s="195">
        <v>0</v>
      </c>
      <c r="BI162" s="195">
        <v>0</v>
      </c>
      <c r="BJ162" s="195">
        <v>0</v>
      </c>
      <c r="BK162" s="195">
        <v>0</v>
      </c>
      <c r="BL162" s="195">
        <v>0</v>
      </c>
      <c r="BM162" s="195">
        <v>0</v>
      </c>
      <c r="BN162" s="195">
        <v>2657700</v>
      </c>
      <c r="BO162" s="195">
        <v>2217000</v>
      </c>
      <c r="BP162" s="195">
        <v>13886639</v>
      </c>
      <c r="BQ162" s="195">
        <v>2033000</v>
      </c>
      <c r="BR162" s="195">
        <v>0</v>
      </c>
      <c r="BS162" s="195">
        <v>0</v>
      </c>
      <c r="BT162" s="195">
        <v>0</v>
      </c>
      <c r="BU162" s="197">
        <v>0</v>
      </c>
      <c r="BV162" s="195">
        <v>0</v>
      </c>
      <c r="BW162" s="195">
        <v>0</v>
      </c>
      <c r="BX162" s="195">
        <v>0</v>
      </c>
      <c r="BY162" s="195">
        <v>0</v>
      </c>
      <c r="BZ162" s="195">
        <v>0</v>
      </c>
      <c r="CA162" s="195">
        <v>0</v>
      </c>
      <c r="CB162" s="195">
        <v>0</v>
      </c>
      <c r="CC162" s="195">
        <v>0</v>
      </c>
      <c r="CD162" s="195">
        <v>4279500</v>
      </c>
      <c r="CE162" s="195">
        <v>569300</v>
      </c>
      <c r="CF162" s="195">
        <v>1229630</v>
      </c>
      <c r="CG162" s="195">
        <v>494500</v>
      </c>
      <c r="CH162" s="197">
        <v>0</v>
      </c>
      <c r="CI162" s="195">
        <v>0</v>
      </c>
      <c r="CJ162" s="195">
        <v>0</v>
      </c>
      <c r="CK162" s="195">
        <v>0</v>
      </c>
      <c r="CL162" s="195">
        <v>0</v>
      </c>
      <c r="CM162" s="197">
        <v>0</v>
      </c>
    </row>
    <row r="163" spans="1:91" ht="24.6">
      <c r="A163" s="125">
        <v>19</v>
      </c>
      <c r="B163" s="243" t="s">
        <v>892</v>
      </c>
      <c r="C163" s="147" t="s">
        <v>1253</v>
      </c>
      <c r="D163" s="195">
        <v>0</v>
      </c>
      <c r="E163" s="195">
        <v>500000</v>
      </c>
      <c r="F163" s="195">
        <v>533000</v>
      </c>
      <c r="G163" s="195">
        <v>979066.2</v>
      </c>
      <c r="H163" s="195">
        <v>505000</v>
      </c>
      <c r="I163" s="195">
        <v>1824351</v>
      </c>
      <c r="J163" s="195">
        <v>519225</v>
      </c>
      <c r="K163" s="195">
        <v>21200</v>
      </c>
      <c r="L163" s="195">
        <v>505000</v>
      </c>
      <c r="M163" s="195">
        <v>685000</v>
      </c>
      <c r="N163" s="195">
        <v>25000</v>
      </c>
      <c r="O163" s="195">
        <v>0</v>
      </c>
      <c r="P163" s="195">
        <v>832211.15</v>
      </c>
      <c r="Q163" s="195">
        <v>0</v>
      </c>
      <c r="R163" s="195">
        <v>0</v>
      </c>
      <c r="S163" s="195">
        <v>49965</v>
      </c>
      <c r="T163" s="195">
        <v>140175</v>
      </c>
      <c r="U163" s="195">
        <v>0</v>
      </c>
      <c r="V163" s="195">
        <v>5000</v>
      </c>
      <c r="W163" s="195">
        <v>92200</v>
      </c>
      <c r="X163" s="195">
        <v>0</v>
      </c>
      <c r="Y163" s="195">
        <v>5606280</v>
      </c>
      <c r="Z163" s="195">
        <v>121191</v>
      </c>
      <c r="AA163" s="195">
        <v>125000</v>
      </c>
      <c r="AB163" s="195">
        <v>0</v>
      </c>
      <c r="AC163" s="195">
        <v>0</v>
      </c>
      <c r="AD163" s="195">
        <v>0</v>
      </c>
      <c r="AE163" s="195">
        <v>4565336</v>
      </c>
      <c r="AF163" s="195">
        <v>0</v>
      </c>
      <c r="AG163" s="195">
        <v>0</v>
      </c>
      <c r="AH163" s="195">
        <v>0</v>
      </c>
      <c r="AI163" s="195">
        <v>594000</v>
      </c>
      <c r="AJ163" s="195">
        <v>0</v>
      </c>
      <c r="AK163" s="195">
        <v>0</v>
      </c>
      <c r="AL163" s="195">
        <v>666080</v>
      </c>
      <c r="AM163" s="195">
        <v>7000000</v>
      </c>
      <c r="AN163" s="195">
        <v>245955</v>
      </c>
      <c r="AO163" s="195">
        <v>0</v>
      </c>
      <c r="AP163" s="195">
        <v>198400</v>
      </c>
      <c r="AQ163" s="195">
        <v>91380</v>
      </c>
      <c r="AR163" s="195">
        <v>0</v>
      </c>
      <c r="AS163" s="195">
        <v>318950</v>
      </c>
      <c r="AT163" s="195">
        <v>0</v>
      </c>
      <c r="AU163" s="195">
        <v>0</v>
      </c>
      <c r="AV163" s="195">
        <v>1845870</v>
      </c>
      <c r="AW163" s="195">
        <v>0</v>
      </c>
      <c r="AX163" s="195">
        <v>0</v>
      </c>
      <c r="AY163" s="195">
        <v>318591</v>
      </c>
      <c r="AZ163" s="195">
        <v>70050</v>
      </c>
      <c r="BA163" s="195">
        <v>0</v>
      </c>
      <c r="BB163" s="195">
        <v>32513</v>
      </c>
      <c r="BC163" s="195">
        <v>73170</v>
      </c>
      <c r="BD163" s="195">
        <v>0</v>
      </c>
      <c r="BE163" s="195">
        <v>10000000</v>
      </c>
      <c r="BF163" s="195">
        <v>0</v>
      </c>
      <c r="BG163" s="195">
        <v>4000000</v>
      </c>
      <c r="BH163" s="195">
        <v>31695500</v>
      </c>
      <c r="BI163" s="195">
        <v>0</v>
      </c>
      <c r="BJ163" s="195">
        <v>0</v>
      </c>
      <c r="BK163" s="195">
        <v>0</v>
      </c>
      <c r="BL163" s="195">
        <v>0</v>
      </c>
      <c r="BM163" s="195">
        <v>201072</v>
      </c>
      <c r="BN163" s="195">
        <v>0</v>
      </c>
      <c r="BO163" s="195">
        <v>8000</v>
      </c>
      <c r="BP163" s="195">
        <v>1852109</v>
      </c>
      <c r="BQ163" s="195">
        <v>410624</v>
      </c>
      <c r="BR163" s="195">
        <v>0</v>
      </c>
      <c r="BS163" s="197">
        <v>1085400</v>
      </c>
      <c r="BT163" s="195">
        <v>0</v>
      </c>
      <c r="BU163" s="195">
        <v>0</v>
      </c>
      <c r="BV163" s="197">
        <v>0</v>
      </c>
      <c r="BW163" s="195">
        <v>400000</v>
      </c>
      <c r="BX163" s="195">
        <v>879409</v>
      </c>
      <c r="BY163" s="195">
        <v>0</v>
      </c>
      <c r="BZ163" s="195">
        <v>0</v>
      </c>
      <c r="CA163" s="195">
        <v>2761633</v>
      </c>
      <c r="CB163" s="195">
        <v>0</v>
      </c>
      <c r="CC163" s="195">
        <v>124400</v>
      </c>
      <c r="CD163" s="195">
        <v>1804386</v>
      </c>
      <c r="CE163" s="197">
        <v>0</v>
      </c>
      <c r="CF163" s="195">
        <v>2025000</v>
      </c>
      <c r="CG163" s="195">
        <v>0</v>
      </c>
      <c r="CH163" s="195">
        <v>0</v>
      </c>
      <c r="CI163" s="197">
        <v>0</v>
      </c>
      <c r="CJ163" s="195">
        <v>0</v>
      </c>
      <c r="CK163" s="195">
        <v>3285331</v>
      </c>
      <c r="CL163" s="197">
        <v>0</v>
      </c>
      <c r="CM163" s="195">
        <v>0</v>
      </c>
    </row>
    <row r="164" spans="1:91" ht="24.6">
      <c r="A164" s="125">
        <v>19</v>
      </c>
      <c r="B164" s="243" t="s">
        <v>893</v>
      </c>
      <c r="C164" s="147" t="s">
        <v>1254</v>
      </c>
      <c r="D164" s="195">
        <v>0</v>
      </c>
      <c r="E164" s="195">
        <v>0</v>
      </c>
      <c r="F164" s="195">
        <v>3076700</v>
      </c>
      <c r="G164" s="195">
        <v>0</v>
      </c>
      <c r="H164" s="195">
        <v>578700</v>
      </c>
      <c r="I164" s="195">
        <v>0</v>
      </c>
      <c r="J164" s="195">
        <v>0</v>
      </c>
      <c r="K164" s="195">
        <v>0</v>
      </c>
      <c r="L164" s="195">
        <v>229700</v>
      </c>
      <c r="M164" s="195">
        <v>0</v>
      </c>
      <c r="N164" s="195">
        <v>78887159</v>
      </c>
      <c r="O164" s="195">
        <v>1875700</v>
      </c>
      <c r="P164" s="195">
        <v>0</v>
      </c>
      <c r="Q164" s="195">
        <v>0</v>
      </c>
      <c r="R164" s="195">
        <v>0</v>
      </c>
      <c r="S164" s="195">
        <v>0</v>
      </c>
      <c r="T164" s="195">
        <v>0</v>
      </c>
      <c r="U164" s="195">
        <v>0</v>
      </c>
      <c r="V164" s="195">
        <v>0</v>
      </c>
      <c r="W164" s="195">
        <v>0</v>
      </c>
      <c r="X164" s="195">
        <v>0</v>
      </c>
      <c r="Y164" s="195">
        <v>0</v>
      </c>
      <c r="Z164" s="195">
        <v>0</v>
      </c>
      <c r="AA164" s="195">
        <v>0</v>
      </c>
      <c r="AB164" s="195">
        <v>0</v>
      </c>
      <c r="AC164" s="195">
        <v>0</v>
      </c>
      <c r="AD164" s="195">
        <v>0</v>
      </c>
      <c r="AE164" s="195">
        <v>0</v>
      </c>
      <c r="AF164" s="195">
        <v>0</v>
      </c>
      <c r="AG164" s="195">
        <v>0</v>
      </c>
      <c r="AH164" s="195">
        <v>0</v>
      </c>
      <c r="AI164" s="195">
        <v>0</v>
      </c>
      <c r="AJ164" s="195">
        <v>0</v>
      </c>
      <c r="AK164" s="195">
        <v>0</v>
      </c>
      <c r="AL164" s="195">
        <v>0</v>
      </c>
      <c r="AM164" s="195">
        <v>0</v>
      </c>
      <c r="AN164" s="195">
        <v>0</v>
      </c>
      <c r="AO164" s="195">
        <v>0</v>
      </c>
      <c r="AP164" s="195">
        <v>0</v>
      </c>
      <c r="AQ164" s="195">
        <v>0</v>
      </c>
      <c r="AR164" s="195">
        <v>674000</v>
      </c>
      <c r="AS164" s="195">
        <v>0</v>
      </c>
      <c r="AT164" s="195">
        <v>0</v>
      </c>
      <c r="AU164" s="195">
        <v>0</v>
      </c>
      <c r="AV164" s="195">
        <v>4299700</v>
      </c>
      <c r="AW164" s="195">
        <v>1455500</v>
      </c>
      <c r="AX164" s="195">
        <v>0</v>
      </c>
      <c r="AY164" s="195">
        <v>0</v>
      </c>
      <c r="AZ164" s="195">
        <v>999900</v>
      </c>
      <c r="BA164" s="195">
        <v>0</v>
      </c>
      <c r="BB164" s="195">
        <v>0</v>
      </c>
      <c r="BC164" s="195">
        <v>0</v>
      </c>
      <c r="BD164" s="195">
        <v>0</v>
      </c>
      <c r="BE164" s="195">
        <v>997500</v>
      </c>
      <c r="BF164" s="195">
        <v>0</v>
      </c>
      <c r="BG164" s="195">
        <v>2073000</v>
      </c>
      <c r="BH164" s="195">
        <v>251268004</v>
      </c>
      <c r="BI164" s="195">
        <v>0</v>
      </c>
      <c r="BJ164" s="195">
        <v>0</v>
      </c>
      <c r="BK164" s="195">
        <v>0</v>
      </c>
      <c r="BL164" s="195">
        <v>3751400</v>
      </c>
      <c r="BM164" s="195">
        <v>0</v>
      </c>
      <c r="BN164" s="195">
        <v>0</v>
      </c>
      <c r="BO164" s="195">
        <v>0</v>
      </c>
      <c r="BP164" s="195">
        <v>0</v>
      </c>
      <c r="BQ164" s="195">
        <v>0</v>
      </c>
      <c r="BR164" s="195">
        <v>0</v>
      </c>
      <c r="BS164" s="197">
        <v>0</v>
      </c>
      <c r="BT164" s="197">
        <v>0</v>
      </c>
      <c r="BU164" s="197">
        <v>0</v>
      </c>
      <c r="BV164" s="197">
        <v>0</v>
      </c>
      <c r="BW164" s="197">
        <v>0</v>
      </c>
      <c r="BX164" s="197">
        <v>2527300</v>
      </c>
      <c r="BY164" s="197">
        <v>3394000</v>
      </c>
      <c r="BZ164" s="197">
        <v>0</v>
      </c>
      <c r="CA164" s="197">
        <v>0</v>
      </c>
      <c r="CB164" s="197">
        <v>0</v>
      </c>
      <c r="CC164" s="197">
        <v>0</v>
      </c>
      <c r="CD164" s="197">
        <v>0</v>
      </c>
      <c r="CE164" s="197">
        <v>0</v>
      </c>
      <c r="CF164" s="197">
        <v>0</v>
      </c>
      <c r="CG164" s="197">
        <v>0</v>
      </c>
      <c r="CH164" s="197">
        <v>0</v>
      </c>
      <c r="CI164" s="197">
        <v>0</v>
      </c>
      <c r="CJ164" s="197">
        <v>0</v>
      </c>
      <c r="CK164" s="197">
        <v>0</v>
      </c>
      <c r="CL164" s="197">
        <v>508950</v>
      </c>
      <c r="CM164" s="197">
        <v>0</v>
      </c>
    </row>
    <row r="165" spans="1:91" ht="24.6">
      <c r="A165" s="125">
        <v>19</v>
      </c>
      <c r="B165" s="243" t="s">
        <v>894</v>
      </c>
      <c r="C165" s="147" t="s">
        <v>1255</v>
      </c>
      <c r="D165" s="195">
        <v>6929347</v>
      </c>
      <c r="E165" s="195">
        <v>19532.73</v>
      </c>
      <c r="F165" s="195">
        <v>3404325</v>
      </c>
      <c r="G165" s="195">
        <v>3049508.97</v>
      </c>
      <c r="H165" s="195">
        <v>1481614.47</v>
      </c>
      <c r="I165" s="195">
        <v>2081657</v>
      </c>
      <c r="J165" s="195">
        <v>6894296.5099999998</v>
      </c>
      <c r="K165" s="195">
        <v>6901330</v>
      </c>
      <c r="L165" s="195">
        <v>4084892.77</v>
      </c>
      <c r="M165" s="195">
        <v>3258823.34</v>
      </c>
      <c r="N165" s="195">
        <v>9971858</v>
      </c>
      <c r="O165" s="195">
        <v>1396554</v>
      </c>
      <c r="P165" s="195">
        <v>13986381.279999999</v>
      </c>
      <c r="Q165" s="195">
        <v>3485054</v>
      </c>
      <c r="R165" s="195">
        <v>5322504.93</v>
      </c>
      <c r="S165" s="195">
        <v>2257920.48</v>
      </c>
      <c r="T165" s="195">
        <v>2851033</v>
      </c>
      <c r="U165" s="195">
        <v>3395987.74</v>
      </c>
      <c r="V165" s="195">
        <v>3336707.83</v>
      </c>
      <c r="W165" s="195">
        <v>1801476</v>
      </c>
      <c r="X165" s="195">
        <v>0</v>
      </c>
      <c r="Y165" s="195">
        <v>2046034.09</v>
      </c>
      <c r="Z165" s="195">
        <v>4104419</v>
      </c>
      <c r="AA165" s="195">
        <v>2090406.96</v>
      </c>
      <c r="AB165" s="195">
        <v>1383988.11</v>
      </c>
      <c r="AC165" s="195">
        <v>1783139.91</v>
      </c>
      <c r="AD165" s="195">
        <v>1309749.1499999999</v>
      </c>
      <c r="AE165" s="195">
        <v>8425659.3399999999</v>
      </c>
      <c r="AF165" s="195">
        <v>2105808.9500000002</v>
      </c>
      <c r="AG165" s="195">
        <v>1471233.29</v>
      </c>
      <c r="AH165" s="195">
        <v>3265096.4</v>
      </c>
      <c r="AI165" s="195">
        <v>6161927.9100000001</v>
      </c>
      <c r="AJ165" s="195">
        <v>2458971.23</v>
      </c>
      <c r="AK165" s="195">
        <v>2311190</v>
      </c>
      <c r="AL165" s="195">
        <v>26108.799999999999</v>
      </c>
      <c r="AM165" s="195">
        <v>3103603</v>
      </c>
      <c r="AN165" s="195">
        <v>1609736.33</v>
      </c>
      <c r="AO165" s="195">
        <v>5120015.74</v>
      </c>
      <c r="AP165" s="195">
        <v>4993568.28</v>
      </c>
      <c r="AQ165" s="195">
        <v>2703104.84</v>
      </c>
      <c r="AR165" s="195">
        <v>1523275.52</v>
      </c>
      <c r="AS165" s="195">
        <v>444150</v>
      </c>
      <c r="AT165" s="195">
        <v>2118683.2400000002</v>
      </c>
      <c r="AU165" s="195">
        <v>2658419</v>
      </c>
      <c r="AV165" s="195">
        <v>5556898.8399999999</v>
      </c>
      <c r="AW165" s="195">
        <v>2803604.42</v>
      </c>
      <c r="AX165" s="195">
        <v>1874924.18</v>
      </c>
      <c r="AY165" s="195">
        <v>2544804.52</v>
      </c>
      <c r="AZ165" s="195">
        <v>2319130.48</v>
      </c>
      <c r="BA165" s="195">
        <v>1957859</v>
      </c>
      <c r="BB165" s="195">
        <v>7816274</v>
      </c>
      <c r="BC165" s="195">
        <v>2440737</v>
      </c>
      <c r="BD165" s="195">
        <v>722302</v>
      </c>
      <c r="BE165" s="195">
        <v>6284063.3200000003</v>
      </c>
      <c r="BF165" s="195">
        <v>3937715.19</v>
      </c>
      <c r="BG165" s="195">
        <v>4938874.8799999999</v>
      </c>
      <c r="BH165" s="195">
        <v>14904090.050000001</v>
      </c>
      <c r="BI165" s="195">
        <v>346554</v>
      </c>
      <c r="BJ165" s="195">
        <v>2383789.0099999998</v>
      </c>
      <c r="BK165" s="195">
        <v>3860615.75</v>
      </c>
      <c r="BL165" s="195">
        <v>2498514.2599999998</v>
      </c>
      <c r="BM165" s="195">
        <v>0</v>
      </c>
      <c r="BN165" s="195">
        <v>4990351.0999999996</v>
      </c>
      <c r="BO165" s="195">
        <v>3057348.94</v>
      </c>
      <c r="BP165" s="195">
        <v>5070706</v>
      </c>
      <c r="BQ165" s="195">
        <v>4228097.08</v>
      </c>
      <c r="BR165" s="195">
        <v>3640659.63</v>
      </c>
      <c r="BS165" s="195">
        <v>0</v>
      </c>
      <c r="BT165" s="195">
        <v>4637752.84</v>
      </c>
      <c r="BU165" s="195">
        <v>5372339.71</v>
      </c>
      <c r="BV165" s="195">
        <v>5560902.3099999996</v>
      </c>
      <c r="BW165" s="195">
        <v>907210</v>
      </c>
      <c r="BX165" s="195">
        <v>4095443.24</v>
      </c>
      <c r="BY165" s="195">
        <v>9549368.8900000006</v>
      </c>
      <c r="BZ165" s="195">
        <v>2362624.23</v>
      </c>
      <c r="CA165" s="195">
        <v>3125750</v>
      </c>
      <c r="CB165" s="195">
        <v>3423051.78</v>
      </c>
      <c r="CC165" s="195">
        <v>3952291.9</v>
      </c>
      <c r="CD165" s="195">
        <v>8698203.3200000003</v>
      </c>
      <c r="CE165" s="195">
        <v>5102900</v>
      </c>
      <c r="CF165" s="195">
        <v>6463068.6100000003</v>
      </c>
      <c r="CG165" s="195">
        <v>2522882.88</v>
      </c>
      <c r="CH165" s="195">
        <v>2387811</v>
      </c>
      <c r="CI165" s="195">
        <v>3319906.67</v>
      </c>
      <c r="CJ165" s="195">
        <v>2498702</v>
      </c>
      <c r="CK165" s="197">
        <v>9628595</v>
      </c>
      <c r="CL165" s="195">
        <v>2128620.3199999998</v>
      </c>
      <c r="CM165" s="195">
        <v>2057441.42</v>
      </c>
    </row>
    <row r="166" spans="1:91" ht="24.6">
      <c r="A166" s="125">
        <v>19</v>
      </c>
      <c r="B166" s="243" t="s">
        <v>895</v>
      </c>
      <c r="C166" s="147" t="s">
        <v>1256</v>
      </c>
      <c r="D166" s="195">
        <v>0</v>
      </c>
      <c r="E166" s="195">
        <v>0</v>
      </c>
      <c r="F166" s="195">
        <v>0</v>
      </c>
      <c r="G166" s="195">
        <v>0</v>
      </c>
      <c r="H166" s="195">
        <v>0</v>
      </c>
      <c r="I166" s="195">
        <v>0</v>
      </c>
      <c r="J166" s="195">
        <v>0</v>
      </c>
      <c r="K166" s="195">
        <v>0</v>
      </c>
      <c r="L166" s="195">
        <v>0</v>
      </c>
      <c r="M166" s="195">
        <v>0</v>
      </c>
      <c r="N166" s="195">
        <v>0</v>
      </c>
      <c r="O166" s="195">
        <v>0</v>
      </c>
      <c r="P166" s="195">
        <v>0</v>
      </c>
      <c r="Q166" s="195">
        <v>0</v>
      </c>
      <c r="R166" s="195">
        <v>0</v>
      </c>
      <c r="S166" s="195">
        <v>0</v>
      </c>
      <c r="T166" s="195">
        <v>0</v>
      </c>
      <c r="U166" s="195">
        <v>0</v>
      </c>
      <c r="V166" s="195">
        <v>65000</v>
      </c>
      <c r="W166" s="195">
        <v>0</v>
      </c>
      <c r="X166" s="195">
        <v>0</v>
      </c>
      <c r="Y166" s="195">
        <v>0</v>
      </c>
      <c r="Z166" s="195">
        <v>0</v>
      </c>
      <c r="AA166" s="195">
        <v>0</v>
      </c>
      <c r="AB166" s="195">
        <v>0</v>
      </c>
      <c r="AC166" s="195">
        <v>0</v>
      </c>
      <c r="AD166" s="195">
        <v>0</v>
      </c>
      <c r="AE166" s="195">
        <v>0</v>
      </c>
      <c r="AF166" s="195">
        <v>0</v>
      </c>
      <c r="AG166" s="195">
        <v>0</v>
      </c>
      <c r="AH166" s="195">
        <v>0</v>
      </c>
      <c r="AI166" s="195">
        <v>0</v>
      </c>
      <c r="AJ166" s="195">
        <v>0</v>
      </c>
      <c r="AK166" s="195">
        <v>0</v>
      </c>
      <c r="AL166" s="195">
        <v>0</v>
      </c>
      <c r="AM166" s="195">
        <v>0</v>
      </c>
      <c r="AN166" s="195">
        <v>0</v>
      </c>
      <c r="AO166" s="195">
        <v>0</v>
      </c>
      <c r="AP166" s="195">
        <v>0</v>
      </c>
      <c r="AQ166" s="195">
        <v>0</v>
      </c>
      <c r="AR166" s="195">
        <v>0</v>
      </c>
      <c r="AS166" s="195">
        <v>0</v>
      </c>
      <c r="AT166" s="195">
        <v>0</v>
      </c>
      <c r="AU166" s="195">
        <v>7650</v>
      </c>
      <c r="AV166" s="195">
        <v>0</v>
      </c>
      <c r="AW166" s="195">
        <v>0</v>
      </c>
      <c r="AX166" s="195">
        <v>0</v>
      </c>
      <c r="AY166" s="195">
        <v>0</v>
      </c>
      <c r="AZ166" s="195">
        <v>0</v>
      </c>
      <c r="BA166" s="195">
        <v>0</v>
      </c>
      <c r="BB166" s="195">
        <v>0</v>
      </c>
      <c r="BC166" s="195">
        <v>0</v>
      </c>
      <c r="BD166" s="195">
        <v>0</v>
      </c>
      <c r="BE166" s="195">
        <v>1456900</v>
      </c>
      <c r="BF166" s="195">
        <v>0</v>
      </c>
      <c r="BG166" s="195">
        <v>0</v>
      </c>
      <c r="BH166" s="195">
        <v>0</v>
      </c>
      <c r="BI166" s="195">
        <v>23468.34</v>
      </c>
      <c r="BJ166" s="195">
        <v>0</v>
      </c>
      <c r="BK166" s="195">
        <v>0</v>
      </c>
      <c r="BL166" s="195">
        <v>0</v>
      </c>
      <c r="BM166" s="195">
        <v>0</v>
      </c>
      <c r="BN166" s="195">
        <v>0</v>
      </c>
      <c r="BO166" s="195">
        <v>0</v>
      </c>
      <c r="BP166" s="195">
        <v>0</v>
      </c>
      <c r="BQ166" s="195">
        <v>0</v>
      </c>
      <c r="BR166" s="195">
        <v>0</v>
      </c>
      <c r="BS166" s="195">
        <v>0</v>
      </c>
      <c r="BT166" s="195">
        <v>0</v>
      </c>
      <c r="BU166" s="195">
        <v>0</v>
      </c>
      <c r="BV166" s="195">
        <v>50000</v>
      </c>
      <c r="BW166" s="195">
        <v>0</v>
      </c>
      <c r="BX166" s="195">
        <v>0</v>
      </c>
      <c r="BY166" s="195">
        <v>0</v>
      </c>
      <c r="BZ166" s="195">
        <v>0</v>
      </c>
      <c r="CA166" s="195">
        <v>0</v>
      </c>
      <c r="CB166" s="195">
        <v>0</v>
      </c>
      <c r="CC166" s="195">
        <v>0</v>
      </c>
      <c r="CD166" s="195">
        <v>0</v>
      </c>
      <c r="CE166" s="195">
        <v>0</v>
      </c>
      <c r="CF166" s="195">
        <v>0</v>
      </c>
      <c r="CG166" s="195">
        <v>0</v>
      </c>
      <c r="CH166" s="195">
        <v>0</v>
      </c>
      <c r="CI166" s="195">
        <v>0</v>
      </c>
      <c r="CJ166" s="195">
        <v>0</v>
      </c>
      <c r="CK166" s="195">
        <v>0</v>
      </c>
      <c r="CL166" s="195">
        <v>0</v>
      </c>
      <c r="CM166" s="195">
        <v>0</v>
      </c>
    </row>
    <row r="167" spans="1:91" ht="24.6">
      <c r="A167" s="125">
        <v>19</v>
      </c>
      <c r="B167" s="243" t="s">
        <v>896</v>
      </c>
      <c r="C167" s="147" t="s">
        <v>1257</v>
      </c>
      <c r="D167" s="195">
        <v>0</v>
      </c>
      <c r="E167" s="195">
        <v>8128700</v>
      </c>
      <c r="F167" s="195">
        <v>0</v>
      </c>
      <c r="G167" s="195">
        <v>0</v>
      </c>
      <c r="H167" s="195">
        <v>0</v>
      </c>
      <c r="I167" s="195">
        <v>0</v>
      </c>
      <c r="J167" s="195">
        <v>0</v>
      </c>
      <c r="K167" s="195">
        <v>0</v>
      </c>
      <c r="L167" s="195">
        <v>0</v>
      </c>
      <c r="M167" s="195">
        <v>0</v>
      </c>
      <c r="N167" s="195">
        <v>0</v>
      </c>
      <c r="O167" s="195">
        <v>0</v>
      </c>
      <c r="P167" s="195">
        <v>0</v>
      </c>
      <c r="Q167" s="195">
        <v>0</v>
      </c>
      <c r="R167" s="195">
        <v>0</v>
      </c>
      <c r="S167" s="195">
        <v>0</v>
      </c>
      <c r="T167" s="195">
        <v>0</v>
      </c>
      <c r="U167" s="195">
        <v>0</v>
      </c>
      <c r="V167" s="195">
        <v>0</v>
      </c>
      <c r="W167" s="195">
        <v>0</v>
      </c>
      <c r="X167" s="195">
        <v>0</v>
      </c>
      <c r="Y167" s="195">
        <v>780</v>
      </c>
      <c r="Z167" s="195">
        <v>0</v>
      </c>
      <c r="AA167" s="195">
        <v>0</v>
      </c>
      <c r="AB167" s="195">
        <v>46500</v>
      </c>
      <c r="AC167" s="195">
        <v>0</v>
      </c>
      <c r="AD167" s="195">
        <v>37000</v>
      </c>
      <c r="AE167" s="195">
        <v>0</v>
      </c>
      <c r="AF167" s="195">
        <v>0</v>
      </c>
      <c r="AG167" s="195">
        <v>0</v>
      </c>
      <c r="AH167" s="195">
        <v>0</v>
      </c>
      <c r="AI167" s="195">
        <v>0</v>
      </c>
      <c r="AJ167" s="195">
        <v>5000</v>
      </c>
      <c r="AK167" s="195">
        <v>0</v>
      </c>
      <c r="AL167" s="195">
        <v>0</v>
      </c>
      <c r="AM167" s="195">
        <v>0</v>
      </c>
      <c r="AN167" s="195">
        <v>1650000</v>
      </c>
      <c r="AO167" s="195">
        <v>0</v>
      </c>
      <c r="AP167" s="195">
        <v>0</v>
      </c>
      <c r="AQ167" s="195">
        <v>0</v>
      </c>
      <c r="AR167" s="195">
        <v>0</v>
      </c>
      <c r="AS167" s="195">
        <v>0</v>
      </c>
      <c r="AT167" s="195">
        <v>0</v>
      </c>
      <c r="AU167" s="195">
        <v>0</v>
      </c>
      <c r="AV167" s="195">
        <v>0</v>
      </c>
      <c r="AW167" s="195">
        <v>0</v>
      </c>
      <c r="AX167" s="195">
        <v>12200</v>
      </c>
      <c r="AY167" s="195">
        <v>0</v>
      </c>
      <c r="AZ167" s="195">
        <v>0</v>
      </c>
      <c r="BA167" s="195">
        <v>0</v>
      </c>
      <c r="BB167" s="195">
        <v>0</v>
      </c>
      <c r="BC167" s="195">
        <v>0</v>
      </c>
      <c r="BD167" s="195">
        <v>0</v>
      </c>
      <c r="BE167" s="195">
        <v>0</v>
      </c>
      <c r="BF167" s="195">
        <v>0</v>
      </c>
      <c r="BG167" s="195">
        <v>0</v>
      </c>
      <c r="BH167" s="195">
        <v>0</v>
      </c>
      <c r="BI167" s="195">
        <v>0</v>
      </c>
      <c r="BJ167" s="195">
        <v>0</v>
      </c>
      <c r="BK167" s="195">
        <v>0</v>
      </c>
      <c r="BL167" s="195">
        <v>30155.21</v>
      </c>
      <c r="BM167" s="195">
        <v>0</v>
      </c>
      <c r="BN167" s="195">
        <v>0</v>
      </c>
      <c r="BO167" s="195">
        <v>0</v>
      </c>
      <c r="BP167" s="195">
        <v>0</v>
      </c>
      <c r="BQ167" s="195">
        <v>0</v>
      </c>
      <c r="BR167" s="195">
        <v>0</v>
      </c>
      <c r="BS167" s="195">
        <v>0</v>
      </c>
      <c r="BT167" s="195">
        <v>0</v>
      </c>
      <c r="BU167" s="195">
        <v>0</v>
      </c>
      <c r="BV167" s="195">
        <v>0</v>
      </c>
      <c r="BW167" s="195">
        <v>0</v>
      </c>
      <c r="BX167" s="195">
        <v>0</v>
      </c>
      <c r="BY167" s="195">
        <v>0</v>
      </c>
      <c r="BZ167" s="195">
        <v>0</v>
      </c>
      <c r="CA167" s="195">
        <v>0</v>
      </c>
      <c r="CB167" s="195">
        <v>0</v>
      </c>
      <c r="CC167" s="195">
        <v>0</v>
      </c>
      <c r="CD167" s="195">
        <v>0</v>
      </c>
      <c r="CE167" s="195">
        <v>0</v>
      </c>
      <c r="CF167" s="195">
        <v>0</v>
      </c>
      <c r="CG167" s="195">
        <v>0</v>
      </c>
      <c r="CH167" s="195">
        <v>0</v>
      </c>
      <c r="CI167" s="195">
        <v>0</v>
      </c>
      <c r="CJ167" s="195">
        <v>0</v>
      </c>
      <c r="CK167" s="195">
        <v>0</v>
      </c>
      <c r="CL167" s="195">
        <v>0</v>
      </c>
      <c r="CM167" s="195">
        <v>0</v>
      </c>
    </row>
    <row r="168" spans="1:91" ht="24.6">
      <c r="A168" s="125">
        <v>19</v>
      </c>
      <c r="B168" s="243" t="s">
        <v>897</v>
      </c>
      <c r="C168" s="147" t="s">
        <v>1258</v>
      </c>
      <c r="D168" s="195">
        <v>0</v>
      </c>
      <c r="E168" s="195">
        <v>2591113</v>
      </c>
      <c r="F168" s="195">
        <v>210418</v>
      </c>
      <c r="G168" s="195">
        <v>372677</v>
      </c>
      <c r="H168" s="195">
        <v>41400</v>
      </c>
      <c r="I168" s="195">
        <v>0</v>
      </c>
      <c r="J168" s="195">
        <v>366795</v>
      </c>
      <c r="K168" s="195">
        <v>354746</v>
      </c>
      <c r="L168" s="195">
        <v>334500</v>
      </c>
      <c r="M168" s="195">
        <v>158611</v>
      </c>
      <c r="N168" s="195">
        <v>530851</v>
      </c>
      <c r="O168" s="195">
        <v>0</v>
      </c>
      <c r="P168" s="195">
        <v>0</v>
      </c>
      <c r="Q168" s="195">
        <v>281558</v>
      </c>
      <c r="R168" s="195">
        <v>274061</v>
      </c>
      <c r="S168" s="195">
        <v>401314.25</v>
      </c>
      <c r="T168" s="195">
        <v>541726.53</v>
      </c>
      <c r="U168" s="195">
        <v>131750</v>
      </c>
      <c r="V168" s="195">
        <v>189938.5</v>
      </c>
      <c r="W168" s="195">
        <v>112858</v>
      </c>
      <c r="X168" s="195">
        <v>0</v>
      </c>
      <c r="Y168" s="195">
        <v>80340</v>
      </c>
      <c r="Z168" s="195">
        <v>186037.5</v>
      </c>
      <c r="AA168" s="195">
        <v>0</v>
      </c>
      <c r="AB168" s="195">
        <v>0</v>
      </c>
      <c r="AC168" s="195">
        <v>176000</v>
      </c>
      <c r="AD168" s="195">
        <v>0</v>
      </c>
      <c r="AE168" s="195">
        <v>236720.25</v>
      </c>
      <c r="AF168" s="195">
        <v>210255</v>
      </c>
      <c r="AG168" s="195">
        <v>0</v>
      </c>
      <c r="AH168" s="195">
        <v>170525.75</v>
      </c>
      <c r="AI168" s="195">
        <v>721920</v>
      </c>
      <c r="AJ168" s="195">
        <v>143545.5</v>
      </c>
      <c r="AK168" s="195">
        <v>189553.5</v>
      </c>
      <c r="AL168" s="195">
        <v>0</v>
      </c>
      <c r="AM168" s="195">
        <v>121683.92</v>
      </c>
      <c r="AN168" s="195">
        <v>546848</v>
      </c>
      <c r="AO168" s="195">
        <v>317667</v>
      </c>
      <c r="AP168" s="195">
        <v>212175</v>
      </c>
      <c r="AQ168" s="195">
        <v>155215</v>
      </c>
      <c r="AR168" s="195">
        <v>102490</v>
      </c>
      <c r="AS168" s="195">
        <v>0</v>
      </c>
      <c r="AT168" s="195">
        <v>177710</v>
      </c>
      <c r="AU168" s="195">
        <v>70700</v>
      </c>
      <c r="AV168" s="195">
        <v>574442.75</v>
      </c>
      <c r="AW168" s="195">
        <v>185100</v>
      </c>
      <c r="AX168" s="195">
        <v>215590</v>
      </c>
      <c r="AY168" s="195">
        <v>200320</v>
      </c>
      <c r="AZ168" s="195">
        <v>174120</v>
      </c>
      <c r="BA168" s="195">
        <v>60433</v>
      </c>
      <c r="BB168" s="195">
        <v>1007563.25</v>
      </c>
      <c r="BC168" s="195">
        <v>230644</v>
      </c>
      <c r="BD168" s="195">
        <v>0</v>
      </c>
      <c r="BE168" s="195">
        <v>422964</v>
      </c>
      <c r="BF168" s="195">
        <v>374075</v>
      </c>
      <c r="BG168" s="195">
        <v>83899</v>
      </c>
      <c r="BH168" s="195">
        <v>890332.8</v>
      </c>
      <c r="BI168" s="195">
        <v>45054.5</v>
      </c>
      <c r="BJ168" s="195">
        <v>3260</v>
      </c>
      <c r="BK168" s="195">
        <v>62140</v>
      </c>
      <c r="BL168" s="195">
        <v>133696</v>
      </c>
      <c r="BM168" s="195">
        <v>0</v>
      </c>
      <c r="BN168" s="195">
        <v>497563</v>
      </c>
      <c r="BO168" s="195">
        <v>114580</v>
      </c>
      <c r="BP168" s="195">
        <v>364874.5</v>
      </c>
      <c r="BQ168" s="195">
        <v>249005</v>
      </c>
      <c r="BR168" s="195">
        <v>57060</v>
      </c>
      <c r="BS168" s="195">
        <v>0</v>
      </c>
      <c r="BT168" s="195">
        <v>102190</v>
      </c>
      <c r="BU168" s="195">
        <v>307354</v>
      </c>
      <c r="BV168" s="195">
        <v>0</v>
      </c>
      <c r="BW168" s="195">
        <v>81099</v>
      </c>
      <c r="BX168" s="195">
        <v>344745</v>
      </c>
      <c r="BY168" s="195">
        <v>566911.25</v>
      </c>
      <c r="BZ168" s="195">
        <v>93498</v>
      </c>
      <c r="CA168" s="195">
        <v>71501.75</v>
      </c>
      <c r="CB168" s="195">
        <v>267594.25</v>
      </c>
      <c r="CC168" s="195">
        <v>570517.75</v>
      </c>
      <c r="CD168" s="195">
        <v>245796</v>
      </c>
      <c r="CE168" s="195">
        <v>95080.75</v>
      </c>
      <c r="CF168" s="195">
        <v>530830</v>
      </c>
      <c r="CG168" s="195">
        <v>108869.25</v>
      </c>
      <c r="CH168" s="195">
        <v>112573</v>
      </c>
      <c r="CI168" s="195">
        <v>413143.36</v>
      </c>
      <c r="CJ168" s="195">
        <v>211801</v>
      </c>
      <c r="CK168" s="195">
        <v>303042</v>
      </c>
      <c r="CL168" s="195">
        <v>105722</v>
      </c>
      <c r="CM168" s="195">
        <v>260811</v>
      </c>
    </row>
    <row r="169" spans="1:91" ht="24.6">
      <c r="A169" s="125">
        <v>19</v>
      </c>
      <c r="B169" s="243" t="s">
        <v>898</v>
      </c>
      <c r="C169" s="147" t="s">
        <v>489</v>
      </c>
      <c r="D169" s="195">
        <v>0</v>
      </c>
      <c r="E169" s="195">
        <v>0</v>
      </c>
      <c r="F169" s="195">
        <v>0</v>
      </c>
      <c r="G169" s="195">
        <v>0</v>
      </c>
      <c r="H169" s="195">
        <v>0</v>
      </c>
      <c r="I169" s="195">
        <v>0</v>
      </c>
      <c r="J169" s="195">
        <v>0</v>
      </c>
      <c r="K169" s="195">
        <v>0</v>
      </c>
      <c r="L169" s="195">
        <v>0</v>
      </c>
      <c r="M169" s="195">
        <v>0</v>
      </c>
      <c r="N169" s="195">
        <v>0</v>
      </c>
      <c r="O169" s="195">
        <v>0</v>
      </c>
      <c r="P169" s="195">
        <v>0</v>
      </c>
      <c r="Q169" s="195">
        <v>0</v>
      </c>
      <c r="R169" s="195">
        <v>0</v>
      </c>
      <c r="S169" s="195">
        <v>0</v>
      </c>
      <c r="T169" s="195">
        <v>0</v>
      </c>
      <c r="U169" s="195">
        <v>0</v>
      </c>
      <c r="V169" s="195">
        <v>0</v>
      </c>
      <c r="W169" s="195">
        <v>0</v>
      </c>
      <c r="X169" s="195">
        <v>0</v>
      </c>
      <c r="Y169" s="195">
        <v>0</v>
      </c>
      <c r="Z169" s="195">
        <v>0</v>
      </c>
      <c r="AA169" s="195">
        <v>0</v>
      </c>
      <c r="AB169" s="195">
        <v>0</v>
      </c>
      <c r="AC169" s="195">
        <v>0</v>
      </c>
      <c r="AD169" s="195">
        <v>0</v>
      </c>
      <c r="AE169" s="195">
        <v>0</v>
      </c>
      <c r="AF169" s="195">
        <v>0</v>
      </c>
      <c r="AG169" s="195">
        <v>0</v>
      </c>
      <c r="AH169" s="195">
        <v>0</v>
      </c>
      <c r="AI169" s="195">
        <v>0</v>
      </c>
      <c r="AJ169" s="195">
        <v>0</v>
      </c>
      <c r="AK169" s="195">
        <v>0</v>
      </c>
      <c r="AL169" s="195">
        <v>0</v>
      </c>
      <c r="AM169" s="195">
        <v>0</v>
      </c>
      <c r="AN169" s="195">
        <v>0</v>
      </c>
      <c r="AO169" s="195">
        <v>0</v>
      </c>
      <c r="AP169" s="195">
        <v>0</v>
      </c>
      <c r="AQ169" s="195">
        <v>0</v>
      </c>
      <c r="AR169" s="195">
        <v>0</v>
      </c>
      <c r="AS169" s="195">
        <v>0</v>
      </c>
      <c r="AT169" s="195">
        <v>0</v>
      </c>
      <c r="AU169" s="195">
        <v>0</v>
      </c>
      <c r="AV169" s="195">
        <v>0</v>
      </c>
      <c r="AW169" s="195">
        <v>0</v>
      </c>
      <c r="AX169" s="195">
        <v>335000</v>
      </c>
      <c r="AY169" s="195">
        <v>0</v>
      </c>
      <c r="AZ169" s="195">
        <v>0</v>
      </c>
      <c r="BA169" s="195">
        <v>0</v>
      </c>
      <c r="BB169" s="195">
        <v>0</v>
      </c>
      <c r="BC169" s="195">
        <v>0</v>
      </c>
      <c r="BD169" s="195">
        <v>0</v>
      </c>
      <c r="BE169" s="195">
        <v>0</v>
      </c>
      <c r="BF169" s="195">
        <v>0</v>
      </c>
      <c r="BG169" s="195">
        <v>0</v>
      </c>
      <c r="BH169" s="195">
        <v>0</v>
      </c>
      <c r="BI169" s="195">
        <v>0</v>
      </c>
      <c r="BJ169" s="195">
        <v>0</v>
      </c>
      <c r="BK169" s="195">
        <v>0</v>
      </c>
      <c r="BL169" s="195">
        <v>0</v>
      </c>
      <c r="BM169" s="195">
        <v>0</v>
      </c>
      <c r="BN169" s="195">
        <v>0</v>
      </c>
      <c r="BO169" s="195">
        <v>0</v>
      </c>
      <c r="BP169" s="195">
        <v>0</v>
      </c>
      <c r="BQ169" s="195">
        <v>0</v>
      </c>
      <c r="BR169" s="195">
        <v>0</v>
      </c>
      <c r="BS169" s="195">
        <v>0</v>
      </c>
      <c r="BT169" s="195">
        <v>0</v>
      </c>
      <c r="BU169" s="195">
        <v>0</v>
      </c>
      <c r="BV169" s="195">
        <v>0</v>
      </c>
      <c r="BW169" s="195">
        <v>0</v>
      </c>
      <c r="BX169" s="195">
        <v>0</v>
      </c>
      <c r="BY169" s="195">
        <v>0</v>
      </c>
      <c r="BZ169" s="195">
        <v>0</v>
      </c>
      <c r="CA169" s="195">
        <v>0</v>
      </c>
      <c r="CB169" s="195">
        <v>0</v>
      </c>
      <c r="CC169" s="195">
        <v>0</v>
      </c>
      <c r="CD169" s="195">
        <v>0</v>
      </c>
      <c r="CE169" s="195">
        <v>0</v>
      </c>
      <c r="CF169" s="195">
        <v>0</v>
      </c>
      <c r="CG169" s="195">
        <v>0</v>
      </c>
      <c r="CH169" s="195">
        <v>0</v>
      </c>
      <c r="CI169" s="195">
        <v>0</v>
      </c>
      <c r="CJ169" s="195">
        <v>0</v>
      </c>
      <c r="CK169" s="195">
        <v>0</v>
      </c>
      <c r="CL169" s="195">
        <v>0</v>
      </c>
      <c r="CM169" s="195">
        <v>0</v>
      </c>
    </row>
    <row r="170" spans="1:91" ht="24.6">
      <c r="A170" s="125">
        <v>19</v>
      </c>
      <c r="B170" s="243" t="s">
        <v>899</v>
      </c>
      <c r="C170" s="147" t="s">
        <v>490</v>
      </c>
      <c r="D170" s="195">
        <v>1530730</v>
      </c>
      <c r="E170" s="195">
        <v>240710</v>
      </c>
      <c r="F170" s="195">
        <v>428520</v>
      </c>
      <c r="G170" s="195">
        <v>310630</v>
      </c>
      <c r="H170" s="195">
        <v>125940</v>
      </c>
      <c r="I170" s="195">
        <v>307895</v>
      </c>
      <c r="J170" s="195">
        <v>388530</v>
      </c>
      <c r="K170" s="195">
        <v>481075</v>
      </c>
      <c r="L170" s="195">
        <v>194250</v>
      </c>
      <c r="M170" s="195">
        <v>77660</v>
      </c>
      <c r="N170" s="195">
        <v>638660</v>
      </c>
      <c r="O170" s="195">
        <v>132288</v>
      </c>
      <c r="P170" s="195">
        <v>1093620</v>
      </c>
      <c r="Q170" s="195">
        <v>502200</v>
      </c>
      <c r="R170" s="195">
        <v>339210</v>
      </c>
      <c r="S170" s="195">
        <v>653060</v>
      </c>
      <c r="T170" s="195">
        <v>438480</v>
      </c>
      <c r="U170" s="195">
        <v>485070</v>
      </c>
      <c r="V170" s="195">
        <v>388050</v>
      </c>
      <c r="W170" s="195">
        <v>147300</v>
      </c>
      <c r="X170" s="195">
        <v>1801830</v>
      </c>
      <c r="Y170" s="195">
        <v>267630</v>
      </c>
      <c r="Z170" s="195">
        <v>589470</v>
      </c>
      <c r="AA170" s="195">
        <v>396420</v>
      </c>
      <c r="AB170" s="195">
        <v>113730</v>
      </c>
      <c r="AC170" s="195">
        <v>261990</v>
      </c>
      <c r="AD170" s="195">
        <v>231750</v>
      </c>
      <c r="AE170" s="195">
        <v>720810</v>
      </c>
      <c r="AF170" s="195">
        <v>185940</v>
      </c>
      <c r="AG170" s="195">
        <v>202848</v>
      </c>
      <c r="AH170" s="195">
        <v>242220</v>
      </c>
      <c r="AI170" s="195">
        <v>492460</v>
      </c>
      <c r="AJ170" s="195">
        <v>292150</v>
      </c>
      <c r="AK170" s="195">
        <v>225810</v>
      </c>
      <c r="AL170" s="195">
        <v>2517394</v>
      </c>
      <c r="AM170" s="195">
        <v>203340</v>
      </c>
      <c r="AN170" s="195">
        <v>99900</v>
      </c>
      <c r="AO170" s="195">
        <v>328080</v>
      </c>
      <c r="AP170" s="195">
        <v>411960</v>
      </c>
      <c r="AQ170" s="195">
        <v>300540</v>
      </c>
      <c r="AR170" s="195">
        <v>118800</v>
      </c>
      <c r="AS170" s="195">
        <v>0</v>
      </c>
      <c r="AT170" s="195">
        <v>313740</v>
      </c>
      <c r="AU170" s="195">
        <v>96884</v>
      </c>
      <c r="AV170" s="195">
        <v>396352</v>
      </c>
      <c r="AW170" s="195">
        <v>143640</v>
      </c>
      <c r="AX170" s="195">
        <v>204600.5</v>
      </c>
      <c r="AY170" s="195">
        <v>336095</v>
      </c>
      <c r="AZ170" s="195">
        <v>259258</v>
      </c>
      <c r="BA170" s="195">
        <v>182850</v>
      </c>
      <c r="BB170" s="195">
        <v>0</v>
      </c>
      <c r="BC170" s="195">
        <v>208290</v>
      </c>
      <c r="BD170" s="195">
        <v>2017350</v>
      </c>
      <c r="BE170" s="195">
        <v>678010</v>
      </c>
      <c r="BF170" s="195">
        <v>288510</v>
      </c>
      <c r="BG170" s="195">
        <v>280830</v>
      </c>
      <c r="BH170" s="195">
        <v>1167400</v>
      </c>
      <c r="BI170" s="195">
        <v>405120</v>
      </c>
      <c r="BJ170" s="195">
        <v>157560</v>
      </c>
      <c r="BK170" s="195">
        <v>351330</v>
      </c>
      <c r="BL170" s="195">
        <v>322110</v>
      </c>
      <c r="BM170" s="195">
        <v>557700</v>
      </c>
      <c r="BN170" s="195">
        <v>568110</v>
      </c>
      <c r="BO170" s="195">
        <v>334590</v>
      </c>
      <c r="BP170" s="195">
        <v>767280</v>
      </c>
      <c r="BQ170" s="195">
        <v>0</v>
      </c>
      <c r="BR170" s="195">
        <v>312780</v>
      </c>
      <c r="BS170" s="195">
        <v>3491150</v>
      </c>
      <c r="BT170" s="195">
        <v>523584</v>
      </c>
      <c r="BU170" s="195">
        <v>513447</v>
      </c>
      <c r="BV170" s="195">
        <v>1325904</v>
      </c>
      <c r="BW170" s="195">
        <v>63670</v>
      </c>
      <c r="BX170" s="195">
        <v>379720</v>
      </c>
      <c r="BY170" s="195">
        <v>965490</v>
      </c>
      <c r="BZ170" s="195">
        <v>187920</v>
      </c>
      <c r="CA170" s="195">
        <v>365373</v>
      </c>
      <c r="CB170" s="195">
        <v>231720</v>
      </c>
      <c r="CC170" s="195">
        <v>1074759</v>
      </c>
      <c r="CD170" s="195">
        <v>828872</v>
      </c>
      <c r="CE170" s="195">
        <v>542776</v>
      </c>
      <c r="CF170" s="195">
        <v>944370</v>
      </c>
      <c r="CG170" s="195">
        <v>368864</v>
      </c>
      <c r="CH170" s="195">
        <v>280600</v>
      </c>
      <c r="CI170" s="195">
        <v>299665</v>
      </c>
      <c r="CJ170" s="195">
        <v>364110</v>
      </c>
      <c r="CK170" s="195">
        <v>898224</v>
      </c>
      <c r="CL170" s="195">
        <v>266453</v>
      </c>
      <c r="CM170" s="195">
        <v>262440</v>
      </c>
    </row>
    <row r="171" spans="1:91" ht="24.6">
      <c r="A171" s="125">
        <v>20</v>
      </c>
      <c r="B171" s="243" t="s">
        <v>900</v>
      </c>
      <c r="C171" s="147" t="s">
        <v>491</v>
      </c>
      <c r="D171" s="195">
        <v>249278379.18000001</v>
      </c>
      <c r="E171" s="195">
        <v>34431218.609999999</v>
      </c>
      <c r="F171" s="195">
        <v>34762873.140000001</v>
      </c>
      <c r="G171" s="195">
        <v>37194804.859999999</v>
      </c>
      <c r="H171" s="195">
        <v>26519129.109999999</v>
      </c>
      <c r="I171" s="195">
        <v>40007534.969999999</v>
      </c>
      <c r="J171" s="195">
        <v>50735656.359999999</v>
      </c>
      <c r="K171" s="195">
        <v>52408692.280000001</v>
      </c>
      <c r="L171" s="195">
        <v>33529258.77</v>
      </c>
      <c r="M171" s="195">
        <v>32324170.629999999</v>
      </c>
      <c r="N171" s="195">
        <v>73225834.329999998</v>
      </c>
      <c r="O171" s="195">
        <v>10030759.99</v>
      </c>
      <c r="P171" s="195">
        <v>114991819.42</v>
      </c>
      <c r="Q171" s="195">
        <v>30405235.07</v>
      </c>
      <c r="R171" s="195">
        <v>29176489.370000001</v>
      </c>
      <c r="S171" s="195">
        <v>48528151</v>
      </c>
      <c r="T171" s="195">
        <v>30704061.609999999</v>
      </c>
      <c r="U171" s="195">
        <v>27680838.760000002</v>
      </c>
      <c r="V171" s="195">
        <v>28940886.879999999</v>
      </c>
      <c r="W171" s="195">
        <v>17342699.260000002</v>
      </c>
      <c r="X171" s="195">
        <v>300906378.23000002</v>
      </c>
      <c r="Y171" s="195">
        <v>21436584.199999999</v>
      </c>
      <c r="Z171" s="195">
        <v>39213723.299999997</v>
      </c>
      <c r="AA171" s="195">
        <v>27425039.699999999</v>
      </c>
      <c r="AB171" s="195">
        <v>18167885.760000002</v>
      </c>
      <c r="AC171" s="195">
        <v>22146181.699999999</v>
      </c>
      <c r="AD171" s="195">
        <v>26182146.670000002</v>
      </c>
      <c r="AE171" s="195">
        <v>80080111.620000005</v>
      </c>
      <c r="AF171" s="195">
        <v>28227694.640000001</v>
      </c>
      <c r="AG171" s="195">
        <v>24666381.309999999</v>
      </c>
      <c r="AH171" s="195">
        <v>29527526.059999999</v>
      </c>
      <c r="AI171" s="195">
        <v>49806738.509999998</v>
      </c>
      <c r="AJ171" s="195">
        <v>24604449.670000002</v>
      </c>
      <c r="AK171" s="195">
        <v>17794947.41</v>
      </c>
      <c r="AL171" s="195">
        <v>472350918.24000001</v>
      </c>
      <c r="AM171" s="195">
        <v>31383167.420000002</v>
      </c>
      <c r="AN171" s="195">
        <v>24955870</v>
      </c>
      <c r="AO171" s="195">
        <v>51526318.619999997</v>
      </c>
      <c r="AP171" s="195">
        <v>56083842.5</v>
      </c>
      <c r="AQ171" s="195">
        <v>30544735.48</v>
      </c>
      <c r="AR171" s="195">
        <v>15897690</v>
      </c>
      <c r="AS171" s="195">
        <v>98742266.379999995</v>
      </c>
      <c r="AT171" s="195">
        <v>27621266.449999999</v>
      </c>
      <c r="AU171" s="195">
        <v>45255134.619999997</v>
      </c>
      <c r="AV171" s="195">
        <v>61283379.990000002</v>
      </c>
      <c r="AW171" s="195">
        <v>30536848.710000001</v>
      </c>
      <c r="AX171" s="195">
        <v>19816811.609999999</v>
      </c>
      <c r="AY171" s="195">
        <v>35599020.969999999</v>
      </c>
      <c r="AZ171" s="195">
        <v>24400350</v>
      </c>
      <c r="BA171" s="195">
        <v>23911190</v>
      </c>
      <c r="BB171" s="195">
        <v>136467264.08000001</v>
      </c>
      <c r="BC171" s="195">
        <v>24339838.059999999</v>
      </c>
      <c r="BD171" s="195">
        <v>254024483.78</v>
      </c>
      <c r="BE171" s="195">
        <v>76619734.109999999</v>
      </c>
      <c r="BF171" s="195">
        <v>31441911.68</v>
      </c>
      <c r="BG171" s="195">
        <v>26456680.559999999</v>
      </c>
      <c r="BH171" s="195">
        <v>140011050.41</v>
      </c>
      <c r="BI171" s="195">
        <v>19993446.359999999</v>
      </c>
      <c r="BJ171" s="195">
        <v>13715573.24</v>
      </c>
      <c r="BK171" s="195">
        <v>16851535.140000001</v>
      </c>
      <c r="BL171" s="195">
        <v>15020002.57</v>
      </c>
      <c r="BM171" s="195">
        <v>193370198.19999999</v>
      </c>
      <c r="BN171" s="195">
        <v>48943113.049999997</v>
      </c>
      <c r="BO171" s="195">
        <v>38133522.950000003</v>
      </c>
      <c r="BP171" s="195">
        <v>54761837.450000003</v>
      </c>
      <c r="BQ171" s="195">
        <v>37301652.920000002</v>
      </c>
      <c r="BR171" s="195">
        <v>24951528.91</v>
      </c>
      <c r="BS171" s="197">
        <v>714806801.13999999</v>
      </c>
      <c r="BT171" s="197">
        <v>39344226.759999998</v>
      </c>
      <c r="BU171" s="197">
        <v>39817024.850000001</v>
      </c>
      <c r="BV171" s="197">
        <v>129492129.26000001</v>
      </c>
      <c r="BW171" s="197">
        <v>12198040</v>
      </c>
      <c r="BX171" s="197">
        <v>31359937.109999999</v>
      </c>
      <c r="BY171" s="197">
        <v>75014736.599999994</v>
      </c>
      <c r="BZ171" s="195">
        <v>24117691.289999999</v>
      </c>
      <c r="CA171" s="197">
        <v>25522547.77</v>
      </c>
      <c r="CB171" s="197">
        <v>32987606.760000002</v>
      </c>
      <c r="CC171" s="197">
        <v>39746780.5</v>
      </c>
      <c r="CD171" s="197">
        <v>75135418.540000007</v>
      </c>
      <c r="CE171" s="197">
        <v>41502774.409999996</v>
      </c>
      <c r="CF171" s="197">
        <v>58968537.659999996</v>
      </c>
      <c r="CG171" s="195">
        <v>21104013.050000001</v>
      </c>
      <c r="CH171" s="197">
        <v>24348985.16</v>
      </c>
      <c r="CI171" s="197">
        <v>18597642</v>
      </c>
      <c r="CJ171" s="197">
        <v>21730562.969999999</v>
      </c>
      <c r="CK171" s="197">
        <v>70617334.989999995</v>
      </c>
      <c r="CL171" s="195">
        <v>14346148.380000001</v>
      </c>
      <c r="CM171" s="197">
        <v>13339264.189999999</v>
      </c>
    </row>
    <row r="172" spans="1:91" ht="24.6">
      <c r="A172" s="125">
        <v>20</v>
      </c>
      <c r="B172" s="243" t="s">
        <v>901</v>
      </c>
      <c r="C172" s="147" t="s">
        <v>492</v>
      </c>
      <c r="D172" s="195">
        <v>15751380</v>
      </c>
      <c r="E172" s="195">
        <v>1249200</v>
      </c>
      <c r="F172" s="195">
        <v>532260</v>
      </c>
      <c r="G172" s="195">
        <v>998272.9</v>
      </c>
      <c r="H172" s="195">
        <v>337960</v>
      </c>
      <c r="I172" s="195">
        <v>105670</v>
      </c>
      <c r="J172" s="195">
        <v>1528966.77</v>
      </c>
      <c r="K172" s="195">
        <v>918780</v>
      </c>
      <c r="L172" s="195">
        <v>844920</v>
      </c>
      <c r="M172" s="195">
        <v>348540</v>
      </c>
      <c r="N172" s="195">
        <v>2073843.55</v>
      </c>
      <c r="O172" s="195">
        <v>630750</v>
      </c>
      <c r="P172" s="195">
        <v>12967340</v>
      </c>
      <c r="Q172" s="195">
        <v>546430</v>
      </c>
      <c r="R172" s="195">
        <v>1929500</v>
      </c>
      <c r="S172" s="195">
        <v>5811530</v>
      </c>
      <c r="T172" s="195">
        <v>936440</v>
      </c>
      <c r="U172" s="195">
        <v>1173940</v>
      </c>
      <c r="V172" s="195">
        <v>632360</v>
      </c>
      <c r="W172" s="195">
        <v>356270</v>
      </c>
      <c r="X172" s="195">
        <v>11707560</v>
      </c>
      <c r="Y172" s="195">
        <v>1098330</v>
      </c>
      <c r="Z172" s="195">
        <v>2011920</v>
      </c>
      <c r="AA172" s="195">
        <v>1177970</v>
      </c>
      <c r="AB172" s="195">
        <v>1634250</v>
      </c>
      <c r="AC172" s="195">
        <v>1233471.6100000001</v>
      </c>
      <c r="AD172" s="195">
        <v>1030470</v>
      </c>
      <c r="AE172" s="195">
        <v>4621950</v>
      </c>
      <c r="AF172" s="195">
        <v>969060</v>
      </c>
      <c r="AG172" s="195">
        <v>1245480</v>
      </c>
      <c r="AH172" s="195">
        <v>267510</v>
      </c>
      <c r="AI172" s="195">
        <v>2497320</v>
      </c>
      <c r="AJ172" s="195">
        <v>2039890</v>
      </c>
      <c r="AK172" s="195">
        <v>2646920</v>
      </c>
      <c r="AL172" s="195">
        <v>23261108.710000001</v>
      </c>
      <c r="AM172" s="195">
        <v>1664130</v>
      </c>
      <c r="AN172" s="195">
        <v>1062794.19</v>
      </c>
      <c r="AO172" s="195">
        <v>6739291</v>
      </c>
      <c r="AP172" s="195">
        <v>1017510</v>
      </c>
      <c r="AQ172" s="195">
        <v>2407780</v>
      </c>
      <c r="AR172" s="195">
        <v>997225.33</v>
      </c>
      <c r="AS172" s="195">
        <v>1215300</v>
      </c>
      <c r="AT172" s="195">
        <v>1843540</v>
      </c>
      <c r="AU172" s="195">
        <v>1333620</v>
      </c>
      <c r="AV172" s="195">
        <v>2204100</v>
      </c>
      <c r="AW172" s="195">
        <v>1524546.13</v>
      </c>
      <c r="AX172" s="195">
        <v>1430740</v>
      </c>
      <c r="AY172" s="195">
        <v>4789020</v>
      </c>
      <c r="AZ172" s="195">
        <v>2351780</v>
      </c>
      <c r="BA172" s="195">
        <v>1631120</v>
      </c>
      <c r="BB172" s="195">
        <v>5215160</v>
      </c>
      <c r="BC172" s="195">
        <v>1290100</v>
      </c>
      <c r="BD172" s="195">
        <v>17325754.510000002</v>
      </c>
      <c r="BE172" s="195">
        <v>1611200.36</v>
      </c>
      <c r="BF172" s="195">
        <v>2256354</v>
      </c>
      <c r="BG172" s="195">
        <v>601534.84</v>
      </c>
      <c r="BH172" s="195">
        <v>2524690</v>
      </c>
      <c r="BI172" s="195">
        <v>1612040</v>
      </c>
      <c r="BJ172" s="195">
        <v>670520</v>
      </c>
      <c r="BK172" s="195">
        <v>1294324.8400000001</v>
      </c>
      <c r="BL172" s="195">
        <v>1096420</v>
      </c>
      <c r="BM172" s="195">
        <v>9637350</v>
      </c>
      <c r="BN172" s="195">
        <v>3043470</v>
      </c>
      <c r="BO172" s="195">
        <v>1852990</v>
      </c>
      <c r="BP172" s="195">
        <v>1426801.94</v>
      </c>
      <c r="BQ172" s="195">
        <v>2421950</v>
      </c>
      <c r="BR172" s="195">
        <v>1267140</v>
      </c>
      <c r="BS172" s="197">
        <v>22393023.789999999</v>
      </c>
      <c r="BT172" s="195">
        <v>2918120</v>
      </c>
      <c r="BU172" s="195">
        <v>4095170</v>
      </c>
      <c r="BV172" s="195">
        <v>5423431.9400000004</v>
      </c>
      <c r="BW172" s="195">
        <v>0</v>
      </c>
      <c r="BX172" s="195">
        <v>3599208.99</v>
      </c>
      <c r="BY172" s="195">
        <v>4187306</v>
      </c>
      <c r="BZ172" s="195">
        <v>1534990</v>
      </c>
      <c r="CA172" s="195">
        <v>766710</v>
      </c>
      <c r="CB172" s="195">
        <v>2267300</v>
      </c>
      <c r="CC172" s="195">
        <v>2889020</v>
      </c>
      <c r="CD172" s="195">
        <v>2007680</v>
      </c>
      <c r="CE172" s="195">
        <v>1884240</v>
      </c>
      <c r="CF172" s="195">
        <v>2661640.84</v>
      </c>
      <c r="CG172" s="195">
        <v>180590</v>
      </c>
      <c r="CH172" s="195">
        <v>1190080</v>
      </c>
      <c r="CI172" s="195">
        <v>959220</v>
      </c>
      <c r="CJ172" s="195">
        <v>3466220</v>
      </c>
      <c r="CK172" s="195">
        <v>2735293.33</v>
      </c>
      <c r="CL172" s="195">
        <v>424370</v>
      </c>
      <c r="CM172" s="195">
        <v>1181980</v>
      </c>
    </row>
    <row r="173" spans="1:91" ht="24.6">
      <c r="A173" s="125">
        <v>20</v>
      </c>
      <c r="B173" s="243" t="s">
        <v>902</v>
      </c>
      <c r="C173" s="147" t="s">
        <v>1259</v>
      </c>
      <c r="D173" s="195">
        <v>123870.97</v>
      </c>
      <c r="E173" s="195">
        <v>0</v>
      </c>
      <c r="F173" s="195">
        <v>0</v>
      </c>
      <c r="G173" s="195">
        <v>0</v>
      </c>
      <c r="H173" s="195">
        <v>0</v>
      </c>
      <c r="I173" s="195">
        <v>0</v>
      </c>
      <c r="J173" s="195">
        <v>0</v>
      </c>
      <c r="K173" s="195">
        <v>0</v>
      </c>
      <c r="L173" s="195">
        <v>0</v>
      </c>
      <c r="M173" s="195">
        <v>0</v>
      </c>
      <c r="N173" s="195">
        <v>0</v>
      </c>
      <c r="O173" s="195">
        <v>0</v>
      </c>
      <c r="P173" s="195">
        <v>120000</v>
      </c>
      <c r="Q173" s="195">
        <v>0</v>
      </c>
      <c r="R173" s="195">
        <v>0</v>
      </c>
      <c r="S173" s="195">
        <v>0</v>
      </c>
      <c r="T173" s="195">
        <v>0</v>
      </c>
      <c r="U173" s="195">
        <v>0</v>
      </c>
      <c r="V173" s="195">
        <v>0</v>
      </c>
      <c r="W173" s="195">
        <v>0</v>
      </c>
      <c r="X173" s="195">
        <v>120000</v>
      </c>
      <c r="Y173" s="195">
        <v>0</v>
      </c>
      <c r="Z173" s="195">
        <v>0</v>
      </c>
      <c r="AA173" s="195">
        <v>0</v>
      </c>
      <c r="AB173" s="195">
        <v>0</v>
      </c>
      <c r="AC173" s="195">
        <v>0</v>
      </c>
      <c r="AD173" s="195">
        <v>0</v>
      </c>
      <c r="AE173" s="195">
        <v>0</v>
      </c>
      <c r="AF173" s="195">
        <v>0</v>
      </c>
      <c r="AG173" s="195">
        <v>0</v>
      </c>
      <c r="AH173" s="195">
        <v>0</v>
      </c>
      <c r="AI173" s="195">
        <v>0</v>
      </c>
      <c r="AJ173" s="195">
        <v>0</v>
      </c>
      <c r="AK173" s="195">
        <v>0</v>
      </c>
      <c r="AL173" s="195">
        <v>110000</v>
      </c>
      <c r="AM173" s="195">
        <v>0</v>
      </c>
      <c r="AN173" s="195">
        <v>0</v>
      </c>
      <c r="AO173" s="195">
        <v>0</v>
      </c>
      <c r="AP173" s="195">
        <v>0</v>
      </c>
      <c r="AQ173" s="195">
        <v>0</v>
      </c>
      <c r="AR173" s="195">
        <v>0</v>
      </c>
      <c r="AS173" s="195">
        <v>110038.71</v>
      </c>
      <c r="AT173" s="195">
        <v>0</v>
      </c>
      <c r="AU173" s="195">
        <v>0</v>
      </c>
      <c r="AV173" s="195">
        <v>0</v>
      </c>
      <c r="AW173" s="195">
        <v>0</v>
      </c>
      <c r="AX173" s="195">
        <v>0</v>
      </c>
      <c r="AY173" s="195">
        <v>0</v>
      </c>
      <c r="AZ173" s="195">
        <v>0</v>
      </c>
      <c r="BA173" s="195">
        <v>0</v>
      </c>
      <c r="BB173" s="195">
        <v>110100</v>
      </c>
      <c r="BC173" s="195">
        <v>0</v>
      </c>
      <c r="BD173" s="195">
        <v>120000</v>
      </c>
      <c r="BE173" s="195">
        <v>0</v>
      </c>
      <c r="BF173" s="195">
        <v>0</v>
      </c>
      <c r="BG173" s="195">
        <v>0</v>
      </c>
      <c r="BH173" s="195">
        <v>70119.350000000006</v>
      </c>
      <c r="BI173" s="195">
        <v>0</v>
      </c>
      <c r="BJ173" s="195">
        <v>0</v>
      </c>
      <c r="BK173" s="195">
        <v>0</v>
      </c>
      <c r="BL173" s="195">
        <v>0</v>
      </c>
      <c r="BM173" s="195">
        <v>276813.78999999998</v>
      </c>
      <c r="BN173" s="195">
        <v>0</v>
      </c>
      <c r="BO173" s="195">
        <v>0</v>
      </c>
      <c r="BP173" s="195">
        <v>0</v>
      </c>
      <c r="BQ173" s="195">
        <v>0</v>
      </c>
      <c r="BR173" s="195">
        <v>0</v>
      </c>
      <c r="BS173" s="197">
        <v>120000</v>
      </c>
      <c r="BT173" s="197">
        <v>0</v>
      </c>
      <c r="BU173" s="197">
        <v>0</v>
      </c>
      <c r="BV173" s="197">
        <v>120000</v>
      </c>
      <c r="BW173" s="195">
        <v>0</v>
      </c>
      <c r="BX173" s="197">
        <v>0</v>
      </c>
      <c r="BY173" s="197">
        <v>0</v>
      </c>
      <c r="BZ173" s="197">
        <v>0</v>
      </c>
      <c r="CA173" s="197">
        <v>0</v>
      </c>
      <c r="CB173" s="197">
        <v>0</v>
      </c>
      <c r="CC173" s="197">
        <v>0</v>
      </c>
      <c r="CD173" s="197">
        <v>0</v>
      </c>
      <c r="CE173" s="197">
        <v>0</v>
      </c>
      <c r="CF173" s="197">
        <v>0</v>
      </c>
      <c r="CG173" s="197">
        <v>0</v>
      </c>
      <c r="CH173" s="197">
        <v>0</v>
      </c>
      <c r="CI173" s="197">
        <v>0</v>
      </c>
      <c r="CJ173" s="197">
        <v>0</v>
      </c>
      <c r="CK173" s="197">
        <v>0</v>
      </c>
      <c r="CL173" s="195">
        <v>0</v>
      </c>
      <c r="CM173" s="195">
        <v>0</v>
      </c>
    </row>
    <row r="174" spans="1:91" ht="24.6">
      <c r="A174" s="125">
        <v>20</v>
      </c>
      <c r="B174" s="243" t="s">
        <v>903</v>
      </c>
      <c r="C174" s="147" t="s">
        <v>493</v>
      </c>
      <c r="D174" s="195">
        <v>18263914.120000001</v>
      </c>
      <c r="E174" s="195">
        <v>2011449.03</v>
      </c>
      <c r="F174" s="195">
        <v>1720001.29</v>
      </c>
      <c r="G174" s="195">
        <v>1987254.85</v>
      </c>
      <c r="H174" s="195">
        <v>1332586.54</v>
      </c>
      <c r="I174" s="195">
        <v>2507864.0499999998</v>
      </c>
      <c r="J174" s="195">
        <v>3806935.71</v>
      </c>
      <c r="K174" s="195">
        <v>3376626.59</v>
      </c>
      <c r="L174" s="195">
        <v>2090055.94</v>
      </c>
      <c r="M174" s="195">
        <v>1816717.24</v>
      </c>
      <c r="N174" s="195">
        <v>4204468.9400000004</v>
      </c>
      <c r="O174" s="195">
        <v>549727.96</v>
      </c>
      <c r="P174" s="195">
        <v>9567455.2799999993</v>
      </c>
      <c r="Q174" s="195">
        <v>2125188.71</v>
      </c>
      <c r="R174" s="195">
        <v>1425936.13</v>
      </c>
      <c r="S174" s="195">
        <v>3258188.38</v>
      </c>
      <c r="T174" s="195">
        <v>1789243.65</v>
      </c>
      <c r="U174" s="195">
        <v>1395994.2</v>
      </c>
      <c r="V174" s="195">
        <v>1953452.04</v>
      </c>
      <c r="W174" s="195">
        <v>1228880.1000000001</v>
      </c>
      <c r="X174" s="195">
        <v>18098374.73</v>
      </c>
      <c r="Y174" s="195">
        <v>1069464.51</v>
      </c>
      <c r="Z174" s="195">
        <v>2235558.0099999998</v>
      </c>
      <c r="AA174" s="195">
        <v>1622374.19</v>
      </c>
      <c r="AB174" s="195">
        <v>999306.46</v>
      </c>
      <c r="AC174" s="195">
        <v>1270514.01</v>
      </c>
      <c r="AD174" s="195">
        <v>1643751.08</v>
      </c>
      <c r="AE174" s="195">
        <v>5020103.4800000004</v>
      </c>
      <c r="AF174" s="195">
        <v>1380287.1</v>
      </c>
      <c r="AG174" s="195">
        <v>1354793.55</v>
      </c>
      <c r="AH174" s="195">
        <v>1754016.64</v>
      </c>
      <c r="AI174" s="195">
        <v>3329295.47</v>
      </c>
      <c r="AJ174" s="195">
        <v>1323378.42</v>
      </c>
      <c r="AK174" s="195">
        <v>1180197.6499999999</v>
      </c>
      <c r="AL174" s="195">
        <v>33405027.27</v>
      </c>
      <c r="AM174" s="195">
        <v>1812105.8</v>
      </c>
      <c r="AN174" s="195">
        <v>1208023.1100000001</v>
      </c>
      <c r="AO174" s="195">
        <v>3383099.6</v>
      </c>
      <c r="AP174" s="195">
        <v>3568253.03</v>
      </c>
      <c r="AQ174" s="195">
        <v>1530963.98</v>
      </c>
      <c r="AR174" s="195">
        <v>877700</v>
      </c>
      <c r="AS174" s="195">
        <v>6824217.2000000002</v>
      </c>
      <c r="AT174" s="195">
        <v>1537414.51</v>
      </c>
      <c r="AU174" s="195">
        <v>2760082.69</v>
      </c>
      <c r="AV174" s="195">
        <v>3854579.16</v>
      </c>
      <c r="AW174" s="195">
        <v>1895919.35</v>
      </c>
      <c r="AX174" s="195">
        <v>1137439.78</v>
      </c>
      <c r="AY174" s="195">
        <v>2349711.83</v>
      </c>
      <c r="AZ174" s="195">
        <v>1553597.32</v>
      </c>
      <c r="BA174" s="195">
        <v>1459809.36</v>
      </c>
      <c r="BB174" s="195">
        <v>9819890.9399999995</v>
      </c>
      <c r="BC174" s="195">
        <v>1725221.5</v>
      </c>
      <c r="BD174" s="195">
        <v>17471363.390000001</v>
      </c>
      <c r="BE174" s="195">
        <v>4641501.32</v>
      </c>
      <c r="BF174" s="195">
        <v>1721304.66</v>
      </c>
      <c r="BG174" s="195">
        <v>1418704.02</v>
      </c>
      <c r="BH174" s="195">
        <v>9768060.5399999991</v>
      </c>
      <c r="BI174" s="195">
        <v>1221664.56</v>
      </c>
      <c r="BJ174" s="195">
        <v>872685.48</v>
      </c>
      <c r="BK174" s="195">
        <v>1111464.53</v>
      </c>
      <c r="BL174" s="195">
        <v>964920.8</v>
      </c>
      <c r="BM174" s="195">
        <v>15917022.75</v>
      </c>
      <c r="BN174" s="195">
        <v>2955785.61</v>
      </c>
      <c r="BO174" s="195">
        <v>2025989.42</v>
      </c>
      <c r="BP174" s="195">
        <v>3625292.37</v>
      </c>
      <c r="BQ174" s="195">
        <v>2380677.39</v>
      </c>
      <c r="BR174" s="195">
        <v>881738.06</v>
      </c>
      <c r="BS174" s="195">
        <v>48463437.780000001</v>
      </c>
      <c r="BT174" s="195">
        <v>2214970.5699999998</v>
      </c>
      <c r="BU174" s="195">
        <v>2689970.74</v>
      </c>
      <c r="BV174" s="197">
        <v>9312182.0399999991</v>
      </c>
      <c r="BW174" s="195">
        <v>721348.06</v>
      </c>
      <c r="BX174" s="195">
        <v>1956180</v>
      </c>
      <c r="BY174" s="195">
        <v>5251227.3</v>
      </c>
      <c r="BZ174" s="195">
        <v>1794251.18</v>
      </c>
      <c r="CA174" s="195">
        <v>1678530.94</v>
      </c>
      <c r="CB174" s="195">
        <v>2471323.5299999998</v>
      </c>
      <c r="CC174" s="195">
        <v>2446558.73</v>
      </c>
      <c r="CD174" s="195">
        <v>5176576.42</v>
      </c>
      <c r="CE174" s="195">
        <v>3074309.21</v>
      </c>
      <c r="CF174" s="195">
        <v>4569782.1500000004</v>
      </c>
      <c r="CG174" s="195">
        <v>1317001.72</v>
      </c>
      <c r="CH174" s="195">
        <v>1472800</v>
      </c>
      <c r="CI174" s="195">
        <v>1169583.3400000001</v>
      </c>
      <c r="CJ174" s="195">
        <v>1714839.99</v>
      </c>
      <c r="CK174" s="195">
        <v>5781412.9100000001</v>
      </c>
      <c r="CL174" s="195">
        <v>1083931.19</v>
      </c>
      <c r="CM174" s="195">
        <v>735006.45</v>
      </c>
    </row>
    <row r="175" spans="1:91" ht="24.6">
      <c r="A175" s="125">
        <v>20</v>
      </c>
      <c r="B175" s="243" t="s">
        <v>904</v>
      </c>
      <c r="C175" s="126" t="s">
        <v>1260</v>
      </c>
      <c r="D175" s="195">
        <v>194274.19</v>
      </c>
      <c r="E175" s="195">
        <v>243106.97</v>
      </c>
      <c r="F175" s="195">
        <v>118800</v>
      </c>
      <c r="G175" s="195">
        <v>118800</v>
      </c>
      <c r="H175" s="195">
        <v>0</v>
      </c>
      <c r="I175" s="195">
        <v>0</v>
      </c>
      <c r="J175" s="195">
        <v>118800</v>
      </c>
      <c r="K175" s="195">
        <v>118800</v>
      </c>
      <c r="L175" s="195">
        <v>0</v>
      </c>
      <c r="M175" s="195">
        <v>0</v>
      </c>
      <c r="N175" s="195">
        <v>237600</v>
      </c>
      <c r="O175" s="195">
        <v>0</v>
      </c>
      <c r="P175" s="195">
        <v>235666.67</v>
      </c>
      <c r="Q175" s="195">
        <v>0</v>
      </c>
      <c r="R175" s="195">
        <v>0</v>
      </c>
      <c r="S175" s="195">
        <v>70993.55</v>
      </c>
      <c r="T175" s="195">
        <v>237600</v>
      </c>
      <c r="U175" s="195">
        <v>0</v>
      </c>
      <c r="V175" s="195">
        <v>81506.45</v>
      </c>
      <c r="W175" s="195">
        <v>0</v>
      </c>
      <c r="X175" s="195">
        <v>294853</v>
      </c>
      <c r="Y175" s="195">
        <v>118800</v>
      </c>
      <c r="Z175" s="195">
        <v>0</v>
      </c>
      <c r="AA175" s="195">
        <v>118800</v>
      </c>
      <c r="AB175" s="195">
        <v>0</v>
      </c>
      <c r="AC175" s="195">
        <v>237600</v>
      </c>
      <c r="AD175" s="195">
        <v>29700</v>
      </c>
      <c r="AE175" s="195">
        <v>118800</v>
      </c>
      <c r="AF175" s="195">
        <v>118800</v>
      </c>
      <c r="AG175" s="195">
        <v>0</v>
      </c>
      <c r="AH175" s="195">
        <v>148622.57999999999</v>
      </c>
      <c r="AI175" s="195">
        <v>27960</v>
      </c>
      <c r="AJ175" s="195">
        <v>257058.07</v>
      </c>
      <c r="AK175" s="195">
        <v>0</v>
      </c>
      <c r="AL175" s="195">
        <v>1244393.21</v>
      </c>
      <c r="AM175" s="195">
        <v>39600</v>
      </c>
      <c r="AN175" s="195">
        <v>0</v>
      </c>
      <c r="AO175" s="195">
        <v>118800</v>
      </c>
      <c r="AP175" s="195">
        <v>131422.57999999999</v>
      </c>
      <c r="AQ175" s="195">
        <v>118800</v>
      </c>
      <c r="AR175" s="195">
        <v>0</v>
      </c>
      <c r="AS175" s="195">
        <v>267300</v>
      </c>
      <c r="AT175" s="195">
        <v>0</v>
      </c>
      <c r="AU175" s="195">
        <v>98213.33</v>
      </c>
      <c r="AV175" s="195">
        <v>118800</v>
      </c>
      <c r="AW175" s="195">
        <v>69300</v>
      </c>
      <c r="AX175" s="195">
        <v>0</v>
      </c>
      <c r="AY175" s="195">
        <v>305651.62</v>
      </c>
      <c r="AZ175" s="195">
        <v>124080</v>
      </c>
      <c r="BA175" s="195">
        <v>0</v>
      </c>
      <c r="BB175" s="195">
        <v>457954.84</v>
      </c>
      <c r="BC175" s="195">
        <v>0</v>
      </c>
      <c r="BD175" s="195">
        <v>743638.71</v>
      </c>
      <c r="BE175" s="195">
        <v>118800</v>
      </c>
      <c r="BF175" s="195">
        <v>118800</v>
      </c>
      <c r="BG175" s="195">
        <v>118800</v>
      </c>
      <c r="BH175" s="195">
        <v>618258.06000000006</v>
      </c>
      <c r="BI175" s="195">
        <v>99000</v>
      </c>
      <c r="BJ175" s="195">
        <v>0</v>
      </c>
      <c r="BK175" s="195">
        <v>0</v>
      </c>
      <c r="BL175" s="195">
        <v>118800</v>
      </c>
      <c r="BM175" s="195">
        <v>363400</v>
      </c>
      <c r="BN175" s="195">
        <v>118800</v>
      </c>
      <c r="BO175" s="195">
        <v>0</v>
      </c>
      <c r="BP175" s="195">
        <v>118800</v>
      </c>
      <c r="BQ175" s="195">
        <v>0</v>
      </c>
      <c r="BR175" s="195">
        <v>0</v>
      </c>
      <c r="BS175" s="195">
        <v>4202615.8099999996</v>
      </c>
      <c r="BT175" s="195">
        <v>118800</v>
      </c>
      <c r="BU175" s="195">
        <v>118800</v>
      </c>
      <c r="BV175" s="195">
        <v>364990</v>
      </c>
      <c r="BW175" s="195">
        <v>0</v>
      </c>
      <c r="BX175" s="195">
        <v>118800</v>
      </c>
      <c r="BY175" s="195">
        <v>118800</v>
      </c>
      <c r="BZ175" s="195">
        <v>152400</v>
      </c>
      <c r="CA175" s="195">
        <v>237600</v>
      </c>
      <c r="CB175" s="195">
        <v>118800</v>
      </c>
      <c r="CC175" s="195">
        <v>118800</v>
      </c>
      <c r="CD175" s="195">
        <v>237600</v>
      </c>
      <c r="CE175" s="195">
        <v>94041.94</v>
      </c>
      <c r="CF175" s="195">
        <v>237600</v>
      </c>
      <c r="CG175" s="195">
        <v>0</v>
      </c>
      <c r="CH175" s="195">
        <v>0</v>
      </c>
      <c r="CI175" s="195">
        <v>0</v>
      </c>
      <c r="CJ175" s="195">
        <v>0</v>
      </c>
      <c r="CK175" s="195">
        <v>0</v>
      </c>
      <c r="CL175" s="195">
        <v>0</v>
      </c>
      <c r="CM175" s="195">
        <v>59712.9</v>
      </c>
    </row>
    <row r="176" spans="1:91" ht="24.6">
      <c r="A176" s="125">
        <v>20</v>
      </c>
      <c r="B176" s="243" t="s">
        <v>905</v>
      </c>
      <c r="C176" s="126" t="s">
        <v>494</v>
      </c>
      <c r="D176" s="195">
        <v>0</v>
      </c>
      <c r="E176" s="195">
        <v>0</v>
      </c>
      <c r="F176" s="195">
        <v>0</v>
      </c>
      <c r="G176" s="195">
        <v>0</v>
      </c>
      <c r="H176" s="195">
        <v>0</v>
      </c>
      <c r="I176" s="195">
        <v>0</v>
      </c>
      <c r="J176" s="195">
        <v>0</v>
      </c>
      <c r="K176" s="195">
        <v>0</v>
      </c>
      <c r="L176" s="195">
        <v>0</v>
      </c>
      <c r="M176" s="195">
        <v>0</v>
      </c>
      <c r="N176" s="195">
        <v>130300</v>
      </c>
      <c r="O176" s="195">
        <v>0</v>
      </c>
      <c r="P176" s="195">
        <v>0</v>
      </c>
      <c r="Q176" s="195">
        <v>0</v>
      </c>
      <c r="R176" s="195">
        <v>0</v>
      </c>
      <c r="S176" s="195">
        <v>0</v>
      </c>
      <c r="T176" s="195">
        <v>0</v>
      </c>
      <c r="U176" s="195">
        <v>0</v>
      </c>
      <c r="V176" s="195">
        <v>0</v>
      </c>
      <c r="W176" s="195">
        <v>0</v>
      </c>
      <c r="X176" s="195">
        <v>3965220</v>
      </c>
      <c r="Y176" s="195">
        <v>39115</v>
      </c>
      <c r="Z176" s="195">
        <v>86457.5</v>
      </c>
      <c r="AA176" s="195">
        <v>319810</v>
      </c>
      <c r="AB176" s="195">
        <v>5240</v>
      </c>
      <c r="AC176" s="195">
        <v>158340</v>
      </c>
      <c r="AD176" s="195">
        <v>0</v>
      </c>
      <c r="AE176" s="195">
        <v>2178238.75</v>
      </c>
      <c r="AF176" s="195">
        <v>134680</v>
      </c>
      <c r="AG176" s="195">
        <v>685730</v>
      </c>
      <c r="AH176" s="195">
        <v>0</v>
      </c>
      <c r="AI176" s="195">
        <v>317500</v>
      </c>
      <c r="AJ176" s="195">
        <v>562900</v>
      </c>
      <c r="AK176" s="195">
        <v>634280</v>
      </c>
      <c r="AL176" s="195">
        <v>13916453.5</v>
      </c>
      <c r="AM176" s="195">
        <v>0</v>
      </c>
      <c r="AN176" s="195">
        <v>0</v>
      </c>
      <c r="AO176" s="195">
        <v>0</v>
      </c>
      <c r="AP176" s="195">
        <v>0</v>
      </c>
      <c r="AQ176" s="195">
        <v>322160</v>
      </c>
      <c r="AR176" s="195">
        <v>0</v>
      </c>
      <c r="AS176" s="195">
        <v>0</v>
      </c>
      <c r="AT176" s="195">
        <v>0</v>
      </c>
      <c r="AU176" s="195">
        <v>0</v>
      </c>
      <c r="AV176" s="195">
        <v>669548</v>
      </c>
      <c r="AW176" s="195">
        <v>0</v>
      </c>
      <c r="AX176" s="195">
        <v>0</v>
      </c>
      <c r="AY176" s="195">
        <v>0</v>
      </c>
      <c r="AZ176" s="195">
        <v>0</v>
      </c>
      <c r="BA176" s="195">
        <v>0</v>
      </c>
      <c r="BB176" s="195">
        <v>4007909</v>
      </c>
      <c r="BC176" s="195">
        <v>131570</v>
      </c>
      <c r="BD176" s="195">
        <v>0</v>
      </c>
      <c r="BE176" s="195">
        <v>0</v>
      </c>
      <c r="BF176" s="195">
        <v>0</v>
      </c>
      <c r="BG176" s="195">
        <v>0</v>
      </c>
      <c r="BH176" s="195">
        <v>0</v>
      </c>
      <c r="BI176" s="195">
        <v>0</v>
      </c>
      <c r="BJ176" s="195">
        <v>0</v>
      </c>
      <c r="BK176" s="195">
        <v>0</v>
      </c>
      <c r="BL176" s="195">
        <v>0</v>
      </c>
      <c r="BM176" s="195">
        <v>0</v>
      </c>
      <c r="BN176" s="195">
        <v>0</v>
      </c>
      <c r="BO176" s="195">
        <v>0</v>
      </c>
      <c r="BP176" s="195">
        <v>0</v>
      </c>
      <c r="BQ176" s="195">
        <v>0</v>
      </c>
      <c r="BR176" s="195">
        <v>0</v>
      </c>
      <c r="BS176" s="195">
        <v>0</v>
      </c>
      <c r="BT176" s="195">
        <v>137440.5</v>
      </c>
      <c r="BU176" s="195">
        <v>0</v>
      </c>
      <c r="BV176" s="195">
        <v>0</v>
      </c>
      <c r="BW176" s="195">
        <v>0</v>
      </c>
      <c r="BX176" s="195">
        <v>0</v>
      </c>
      <c r="BY176" s="195">
        <v>0</v>
      </c>
      <c r="BZ176" s="195">
        <v>0</v>
      </c>
      <c r="CA176" s="195">
        <v>0</v>
      </c>
      <c r="CB176" s="195">
        <v>311480</v>
      </c>
      <c r="CC176" s="195">
        <v>0</v>
      </c>
      <c r="CD176" s="195">
        <v>0</v>
      </c>
      <c r="CE176" s="195">
        <v>0</v>
      </c>
      <c r="CF176" s="195">
        <v>554200</v>
      </c>
      <c r="CG176" s="195">
        <v>0</v>
      </c>
      <c r="CH176" s="195">
        <v>0</v>
      </c>
      <c r="CI176" s="195">
        <v>0</v>
      </c>
      <c r="CJ176" s="195">
        <v>0</v>
      </c>
      <c r="CK176" s="195">
        <v>0</v>
      </c>
      <c r="CL176" s="195">
        <v>59120</v>
      </c>
      <c r="CM176" s="195">
        <v>0</v>
      </c>
    </row>
    <row r="177" spans="1:91" ht="24.6">
      <c r="A177" s="125">
        <v>20</v>
      </c>
      <c r="B177" s="243" t="s">
        <v>906</v>
      </c>
      <c r="C177" s="126" t="s">
        <v>495</v>
      </c>
      <c r="D177" s="195">
        <v>552449.37</v>
      </c>
      <c r="E177" s="195">
        <v>0</v>
      </c>
      <c r="F177" s="195">
        <v>0</v>
      </c>
      <c r="G177" s="195">
        <v>117401.60000000001</v>
      </c>
      <c r="H177" s="195">
        <v>0</v>
      </c>
      <c r="I177" s="195">
        <v>30796.240000000002</v>
      </c>
      <c r="J177" s="195">
        <v>12758.95</v>
      </c>
      <c r="K177" s="195">
        <v>0</v>
      </c>
      <c r="L177" s="195">
        <v>52430.31</v>
      </c>
      <c r="M177" s="195">
        <v>0</v>
      </c>
      <c r="N177" s="195">
        <v>139973.49</v>
      </c>
      <c r="O177" s="195">
        <v>0</v>
      </c>
      <c r="P177" s="195">
        <v>81546.78</v>
      </c>
      <c r="Q177" s="195">
        <v>22102.080000000002</v>
      </c>
      <c r="R177" s="195">
        <v>8052.6</v>
      </c>
      <c r="S177" s="195">
        <v>12563.36</v>
      </c>
      <c r="T177" s="195">
        <v>19402.099999999999</v>
      </c>
      <c r="U177" s="195">
        <v>4025.32</v>
      </c>
      <c r="V177" s="195">
        <v>0</v>
      </c>
      <c r="W177" s="195">
        <v>0</v>
      </c>
      <c r="X177" s="195">
        <v>809951.76</v>
      </c>
      <c r="Y177" s="195">
        <v>40362.959999999999</v>
      </c>
      <c r="Z177" s="195">
        <v>92990.54</v>
      </c>
      <c r="AA177" s="195">
        <v>1799.55</v>
      </c>
      <c r="AB177" s="195">
        <v>24890.79</v>
      </c>
      <c r="AC177" s="195">
        <v>7797.3</v>
      </c>
      <c r="AD177" s="195">
        <v>52615.23</v>
      </c>
      <c r="AE177" s="195">
        <v>130282.95</v>
      </c>
      <c r="AF177" s="195">
        <v>52542.27</v>
      </c>
      <c r="AG177" s="195">
        <v>0</v>
      </c>
      <c r="AH177" s="195">
        <v>12035.1</v>
      </c>
      <c r="AI177" s="195">
        <v>33767.56</v>
      </c>
      <c r="AJ177" s="195">
        <v>0</v>
      </c>
      <c r="AK177" s="195">
        <v>169.35</v>
      </c>
      <c r="AL177" s="195">
        <v>1687522.89</v>
      </c>
      <c r="AM177" s="195">
        <v>66059.11</v>
      </c>
      <c r="AN177" s="195">
        <v>40665.03</v>
      </c>
      <c r="AO177" s="195">
        <v>113156.17</v>
      </c>
      <c r="AP177" s="195">
        <v>210015.59</v>
      </c>
      <c r="AQ177" s="195">
        <v>84385.47</v>
      </c>
      <c r="AR177" s="195">
        <v>16574.88</v>
      </c>
      <c r="AS177" s="195">
        <v>141331.24</v>
      </c>
      <c r="AT177" s="195">
        <v>0</v>
      </c>
      <c r="AU177" s="195">
        <v>53836.99</v>
      </c>
      <c r="AV177" s="195">
        <v>107915.85</v>
      </c>
      <c r="AW177" s="195">
        <v>26754.240000000002</v>
      </c>
      <c r="AX177" s="195">
        <v>17995.59</v>
      </c>
      <c r="AY177" s="195">
        <v>242147.78</v>
      </c>
      <c r="AZ177" s="195">
        <v>14382.09</v>
      </c>
      <c r="BA177" s="195">
        <v>51854.65</v>
      </c>
      <c r="BB177" s="195">
        <v>358046.37</v>
      </c>
      <c r="BC177" s="195">
        <v>45046.55</v>
      </c>
      <c r="BD177" s="195">
        <v>345380.67</v>
      </c>
      <c r="BE177" s="195">
        <v>0</v>
      </c>
      <c r="BF177" s="195">
        <v>73445.47</v>
      </c>
      <c r="BG177" s="195">
        <v>0</v>
      </c>
      <c r="BH177" s="195">
        <v>123382.8</v>
      </c>
      <c r="BI177" s="195">
        <v>16137.76</v>
      </c>
      <c r="BJ177" s="195">
        <v>37385.61</v>
      </c>
      <c r="BK177" s="195">
        <v>0</v>
      </c>
      <c r="BL177" s="195">
        <v>1778.7</v>
      </c>
      <c r="BM177" s="195">
        <v>164530.46</v>
      </c>
      <c r="BN177" s="195">
        <v>84404.160000000003</v>
      </c>
      <c r="BO177" s="195">
        <v>27947.13</v>
      </c>
      <c r="BP177" s="195">
        <v>21882</v>
      </c>
      <c r="BQ177" s="195">
        <v>22176.58</v>
      </c>
      <c r="BR177" s="195">
        <v>9190.44</v>
      </c>
      <c r="BS177" s="197">
        <v>1650331.87</v>
      </c>
      <c r="BT177" s="197">
        <v>55949.67</v>
      </c>
      <c r="BU177" s="197">
        <v>0</v>
      </c>
      <c r="BV177" s="197">
        <v>206066.73</v>
      </c>
      <c r="BW177" s="197">
        <v>5251.68</v>
      </c>
      <c r="BX177" s="197">
        <v>121618.21</v>
      </c>
      <c r="BY177" s="197">
        <v>93258.58</v>
      </c>
      <c r="BZ177" s="197">
        <v>0</v>
      </c>
      <c r="CA177" s="197">
        <v>60100.83</v>
      </c>
      <c r="CB177" s="197">
        <v>15111.3</v>
      </c>
      <c r="CC177" s="197">
        <v>101971.57</v>
      </c>
      <c r="CD177" s="197">
        <v>61807.48</v>
      </c>
      <c r="CE177" s="197">
        <v>11276.68</v>
      </c>
      <c r="CF177" s="197">
        <v>158031.92000000001</v>
      </c>
      <c r="CG177" s="197">
        <v>35284.83</v>
      </c>
      <c r="CH177" s="197">
        <v>30628.21</v>
      </c>
      <c r="CI177" s="197">
        <v>0</v>
      </c>
      <c r="CJ177" s="197">
        <v>30023.7</v>
      </c>
      <c r="CK177" s="197">
        <v>82226.100000000006</v>
      </c>
      <c r="CL177" s="197">
        <v>11102.16</v>
      </c>
      <c r="CM177" s="197">
        <v>140441.20000000001</v>
      </c>
    </row>
    <row r="178" spans="1:91" ht="24.6">
      <c r="A178" s="125">
        <v>20</v>
      </c>
      <c r="B178" s="243" t="s">
        <v>907</v>
      </c>
      <c r="C178" s="126" t="s">
        <v>496</v>
      </c>
      <c r="D178" s="195">
        <v>0</v>
      </c>
      <c r="E178" s="195">
        <v>0</v>
      </c>
      <c r="F178" s="195">
        <v>94220.13</v>
      </c>
      <c r="G178" s="195">
        <v>0</v>
      </c>
      <c r="H178" s="195">
        <v>0</v>
      </c>
      <c r="I178" s="195">
        <v>0</v>
      </c>
      <c r="J178" s="195">
        <v>0</v>
      </c>
      <c r="K178" s="195">
        <v>0</v>
      </c>
      <c r="L178" s="195">
        <v>0</v>
      </c>
      <c r="M178" s="195">
        <v>0</v>
      </c>
      <c r="N178" s="195">
        <v>0</v>
      </c>
      <c r="O178" s="195">
        <v>0</v>
      </c>
      <c r="P178" s="195">
        <v>0</v>
      </c>
      <c r="Q178" s="195">
        <v>0</v>
      </c>
      <c r="R178" s="195">
        <v>0</v>
      </c>
      <c r="S178" s="195">
        <v>0</v>
      </c>
      <c r="T178" s="195">
        <v>0</v>
      </c>
      <c r="U178" s="195">
        <v>0</v>
      </c>
      <c r="V178" s="195">
        <v>0</v>
      </c>
      <c r="W178" s="195">
        <v>0</v>
      </c>
      <c r="X178" s="195">
        <v>0</v>
      </c>
      <c r="Y178" s="195">
        <v>2728.8</v>
      </c>
      <c r="Z178" s="195">
        <v>0</v>
      </c>
      <c r="AA178" s="195">
        <v>0</v>
      </c>
      <c r="AB178" s="195">
        <v>0</v>
      </c>
      <c r="AC178" s="195">
        <v>0</v>
      </c>
      <c r="AD178" s="195">
        <v>0</v>
      </c>
      <c r="AE178" s="195">
        <v>0</v>
      </c>
      <c r="AF178" s="195">
        <v>0</v>
      </c>
      <c r="AG178" s="195">
        <v>0</v>
      </c>
      <c r="AH178" s="195">
        <v>0</v>
      </c>
      <c r="AI178" s="195">
        <v>0</v>
      </c>
      <c r="AJ178" s="195">
        <v>34682.339999999997</v>
      </c>
      <c r="AK178" s="195">
        <v>0</v>
      </c>
      <c r="AL178" s="195">
        <v>0</v>
      </c>
      <c r="AM178" s="195">
        <v>12097.56</v>
      </c>
      <c r="AN178" s="195">
        <v>0</v>
      </c>
      <c r="AO178" s="195">
        <v>0</v>
      </c>
      <c r="AP178" s="195">
        <v>0</v>
      </c>
      <c r="AQ178" s="195">
        <v>0</v>
      </c>
      <c r="AR178" s="195">
        <v>0</v>
      </c>
      <c r="AS178" s="195">
        <v>0</v>
      </c>
      <c r="AT178" s="195">
        <v>0</v>
      </c>
      <c r="AU178" s="195">
        <v>0</v>
      </c>
      <c r="AV178" s="195">
        <v>0</v>
      </c>
      <c r="AW178" s="195">
        <v>0</v>
      </c>
      <c r="AX178" s="195">
        <v>0</v>
      </c>
      <c r="AY178" s="195">
        <v>0</v>
      </c>
      <c r="AZ178" s="195">
        <v>15864.45</v>
      </c>
      <c r="BA178" s="195">
        <v>0</v>
      </c>
      <c r="BB178" s="195">
        <v>0</v>
      </c>
      <c r="BC178" s="195">
        <v>0</v>
      </c>
      <c r="BD178" s="195">
        <v>190023.72</v>
      </c>
      <c r="BE178" s="195">
        <v>0</v>
      </c>
      <c r="BF178" s="195">
        <v>0</v>
      </c>
      <c r="BG178" s="195">
        <v>0</v>
      </c>
      <c r="BH178" s="195">
        <v>0</v>
      </c>
      <c r="BI178" s="195">
        <v>0</v>
      </c>
      <c r="BJ178" s="195">
        <v>0</v>
      </c>
      <c r="BK178" s="195">
        <v>0</v>
      </c>
      <c r="BL178" s="195">
        <v>0</v>
      </c>
      <c r="BM178" s="195">
        <v>28199.07</v>
      </c>
      <c r="BN178" s="195">
        <v>0</v>
      </c>
      <c r="BO178" s="195">
        <v>0</v>
      </c>
      <c r="BP178" s="195">
        <v>0</v>
      </c>
      <c r="BQ178" s="195">
        <v>0</v>
      </c>
      <c r="BR178" s="195">
        <v>0</v>
      </c>
      <c r="BS178" s="197">
        <v>23011.919999999998</v>
      </c>
      <c r="BT178" s="197">
        <v>0</v>
      </c>
      <c r="BU178" s="197">
        <v>0</v>
      </c>
      <c r="BV178" s="197">
        <v>15192.54</v>
      </c>
      <c r="BW178" s="197">
        <v>0</v>
      </c>
      <c r="BX178" s="197">
        <v>0</v>
      </c>
      <c r="BY178" s="197">
        <v>9070.75</v>
      </c>
      <c r="BZ178" s="197">
        <v>36339.72</v>
      </c>
      <c r="CA178" s="197">
        <v>0</v>
      </c>
      <c r="CB178" s="197">
        <v>0</v>
      </c>
      <c r="CC178" s="197">
        <v>0</v>
      </c>
      <c r="CD178" s="197">
        <v>4908.7700000000004</v>
      </c>
      <c r="CE178" s="197">
        <v>0</v>
      </c>
      <c r="CF178" s="197">
        <v>0</v>
      </c>
      <c r="CG178" s="197">
        <v>0</v>
      </c>
      <c r="CH178" s="197">
        <v>0</v>
      </c>
      <c r="CI178" s="197">
        <v>0</v>
      </c>
      <c r="CJ178" s="197">
        <v>0</v>
      </c>
      <c r="CK178" s="197">
        <v>8480.2800000000007</v>
      </c>
      <c r="CL178" s="197">
        <v>0</v>
      </c>
      <c r="CM178" s="197">
        <v>0</v>
      </c>
    </row>
    <row r="179" spans="1:91" ht="24.6">
      <c r="A179" s="125">
        <v>20</v>
      </c>
      <c r="B179" s="243" t="s">
        <v>908</v>
      </c>
      <c r="C179" s="126" t="s">
        <v>497</v>
      </c>
      <c r="D179" s="195">
        <v>0</v>
      </c>
      <c r="E179" s="195">
        <v>0</v>
      </c>
      <c r="F179" s="195">
        <v>0</v>
      </c>
      <c r="G179" s="195">
        <v>2053.6</v>
      </c>
      <c r="H179" s="195">
        <v>2046.6</v>
      </c>
      <c r="I179" s="195">
        <v>0</v>
      </c>
      <c r="J179" s="195">
        <v>0</v>
      </c>
      <c r="K179" s="195">
        <v>0</v>
      </c>
      <c r="L179" s="195">
        <v>0</v>
      </c>
      <c r="M179" s="195">
        <v>0</v>
      </c>
      <c r="N179" s="195">
        <v>0</v>
      </c>
      <c r="O179" s="195">
        <v>0</v>
      </c>
      <c r="P179" s="195">
        <v>0</v>
      </c>
      <c r="Q179" s="195">
        <v>0</v>
      </c>
      <c r="R179" s="195">
        <v>0</v>
      </c>
      <c r="S179" s="195">
        <v>0</v>
      </c>
      <c r="T179" s="195">
        <v>0</v>
      </c>
      <c r="U179" s="195">
        <v>8727.7999999999993</v>
      </c>
      <c r="V179" s="195">
        <v>4620.6000000000004</v>
      </c>
      <c r="W179" s="195">
        <v>0</v>
      </c>
      <c r="X179" s="195">
        <v>0</v>
      </c>
      <c r="Y179" s="195">
        <v>0</v>
      </c>
      <c r="Z179" s="195">
        <v>0</v>
      </c>
      <c r="AA179" s="195">
        <v>2941.4</v>
      </c>
      <c r="AB179" s="195">
        <v>0</v>
      </c>
      <c r="AC179" s="195">
        <v>0</v>
      </c>
      <c r="AD179" s="195">
        <v>12279.6</v>
      </c>
      <c r="AE179" s="195">
        <v>40003.199999999997</v>
      </c>
      <c r="AF179" s="195">
        <v>12279.6</v>
      </c>
      <c r="AG179" s="195">
        <v>0</v>
      </c>
      <c r="AH179" s="195">
        <v>0</v>
      </c>
      <c r="AI179" s="195">
        <v>0</v>
      </c>
      <c r="AJ179" s="195">
        <v>0</v>
      </c>
      <c r="AK179" s="195">
        <v>0</v>
      </c>
      <c r="AL179" s="195">
        <v>0</v>
      </c>
      <c r="AM179" s="195">
        <v>7701</v>
      </c>
      <c r="AN179" s="195">
        <v>0</v>
      </c>
      <c r="AO179" s="195">
        <v>0</v>
      </c>
      <c r="AP179" s="195">
        <v>0</v>
      </c>
      <c r="AQ179" s="195">
        <v>0</v>
      </c>
      <c r="AR179" s="195">
        <v>0</v>
      </c>
      <c r="AS179" s="195">
        <v>2728.8</v>
      </c>
      <c r="AT179" s="195">
        <v>43113.09</v>
      </c>
      <c r="AU179" s="195">
        <v>0</v>
      </c>
      <c r="AV179" s="195">
        <v>7143.4</v>
      </c>
      <c r="AW179" s="195">
        <v>0</v>
      </c>
      <c r="AX179" s="195">
        <v>0</v>
      </c>
      <c r="AY179" s="195">
        <v>0</v>
      </c>
      <c r="AZ179" s="195">
        <v>0</v>
      </c>
      <c r="BA179" s="195">
        <v>0</v>
      </c>
      <c r="BB179" s="195">
        <v>0</v>
      </c>
      <c r="BC179" s="195">
        <v>0</v>
      </c>
      <c r="BD179" s="195">
        <v>4107.2</v>
      </c>
      <c r="BE179" s="195">
        <v>0</v>
      </c>
      <c r="BF179" s="195">
        <v>0</v>
      </c>
      <c r="BG179" s="195">
        <v>0</v>
      </c>
      <c r="BH179" s="195">
        <v>0</v>
      </c>
      <c r="BI179" s="195">
        <v>0</v>
      </c>
      <c r="BJ179" s="195">
        <v>0</v>
      </c>
      <c r="BK179" s="195">
        <v>0</v>
      </c>
      <c r="BL179" s="195">
        <v>0</v>
      </c>
      <c r="BM179" s="195">
        <v>2046.6</v>
      </c>
      <c r="BN179" s="195">
        <v>0</v>
      </c>
      <c r="BO179" s="195">
        <v>0</v>
      </c>
      <c r="BP179" s="195">
        <v>34661.49</v>
      </c>
      <c r="BQ179" s="195">
        <v>1540.2</v>
      </c>
      <c r="BR179" s="195">
        <v>0</v>
      </c>
      <c r="BS179" s="197">
        <v>7187.6</v>
      </c>
      <c r="BT179" s="197">
        <v>0</v>
      </c>
      <c r="BU179" s="197">
        <v>0</v>
      </c>
      <c r="BV179" s="197">
        <v>0</v>
      </c>
      <c r="BW179" s="195">
        <v>0</v>
      </c>
      <c r="BX179" s="197">
        <v>0</v>
      </c>
      <c r="BY179" s="197">
        <v>0</v>
      </c>
      <c r="BZ179" s="197">
        <v>12016.9</v>
      </c>
      <c r="CA179" s="197">
        <v>8214.4</v>
      </c>
      <c r="CB179" s="197">
        <v>0</v>
      </c>
      <c r="CC179" s="197">
        <v>0</v>
      </c>
      <c r="CD179" s="197">
        <v>0</v>
      </c>
      <c r="CE179" s="197">
        <v>12321.6</v>
      </c>
      <c r="CF179" s="197">
        <v>0</v>
      </c>
      <c r="CG179" s="197">
        <v>0</v>
      </c>
      <c r="CH179" s="197">
        <v>11575.16</v>
      </c>
      <c r="CI179" s="197">
        <v>0</v>
      </c>
      <c r="CJ179" s="197">
        <v>0</v>
      </c>
      <c r="CK179" s="197">
        <v>12279.6</v>
      </c>
      <c r="CL179" s="195">
        <v>0</v>
      </c>
      <c r="CM179" s="195">
        <v>0</v>
      </c>
    </row>
    <row r="180" spans="1:91" ht="24.6">
      <c r="A180" s="125">
        <v>20</v>
      </c>
      <c r="B180" s="243" t="s">
        <v>909</v>
      </c>
      <c r="C180" s="126" t="s">
        <v>498</v>
      </c>
      <c r="D180" s="195">
        <v>0</v>
      </c>
      <c r="E180" s="195">
        <v>0</v>
      </c>
      <c r="F180" s="195">
        <v>0</v>
      </c>
      <c r="G180" s="195">
        <v>0</v>
      </c>
      <c r="H180" s="195">
        <v>0</v>
      </c>
      <c r="I180" s="195">
        <v>0</v>
      </c>
      <c r="J180" s="195">
        <v>0</v>
      </c>
      <c r="K180" s="195">
        <v>0</v>
      </c>
      <c r="L180" s="195">
        <v>0</v>
      </c>
      <c r="M180" s="195">
        <v>0</v>
      </c>
      <c r="N180" s="195">
        <v>0</v>
      </c>
      <c r="O180" s="195">
        <v>0</v>
      </c>
      <c r="P180" s="195">
        <v>0</v>
      </c>
      <c r="Q180" s="195">
        <v>0</v>
      </c>
      <c r="R180" s="195">
        <v>0</v>
      </c>
      <c r="S180" s="195">
        <v>0</v>
      </c>
      <c r="T180" s="195">
        <v>0</v>
      </c>
      <c r="U180" s="195">
        <v>513.4</v>
      </c>
      <c r="V180" s="195">
        <v>4107.2</v>
      </c>
      <c r="W180" s="195">
        <v>0</v>
      </c>
      <c r="X180" s="195">
        <v>0</v>
      </c>
      <c r="Y180" s="195">
        <v>5457.6</v>
      </c>
      <c r="Z180" s="195">
        <v>0</v>
      </c>
      <c r="AA180" s="195">
        <v>6822</v>
      </c>
      <c r="AB180" s="195">
        <v>0</v>
      </c>
      <c r="AC180" s="195">
        <v>3411</v>
      </c>
      <c r="AD180" s="195">
        <v>0</v>
      </c>
      <c r="AE180" s="195">
        <v>0</v>
      </c>
      <c r="AF180" s="195">
        <v>0</v>
      </c>
      <c r="AG180" s="195">
        <v>0</v>
      </c>
      <c r="AH180" s="195">
        <v>29707.200000000001</v>
      </c>
      <c r="AI180" s="195">
        <v>0</v>
      </c>
      <c r="AJ180" s="195">
        <v>0</v>
      </c>
      <c r="AK180" s="195">
        <v>0</v>
      </c>
      <c r="AL180" s="195">
        <v>37389.800000000003</v>
      </c>
      <c r="AM180" s="195">
        <v>1540.2</v>
      </c>
      <c r="AN180" s="195">
        <v>2046.6</v>
      </c>
      <c r="AO180" s="195">
        <v>0</v>
      </c>
      <c r="AP180" s="195">
        <v>0</v>
      </c>
      <c r="AQ180" s="195">
        <v>0</v>
      </c>
      <c r="AR180" s="195">
        <v>0</v>
      </c>
      <c r="AS180" s="195">
        <v>0</v>
      </c>
      <c r="AT180" s="195">
        <v>3080.4</v>
      </c>
      <c r="AU180" s="195">
        <v>0</v>
      </c>
      <c r="AV180" s="195">
        <v>0</v>
      </c>
      <c r="AW180" s="195">
        <v>0</v>
      </c>
      <c r="AX180" s="195">
        <v>0</v>
      </c>
      <c r="AY180" s="195">
        <v>16372.8</v>
      </c>
      <c r="AZ180" s="195">
        <v>0</v>
      </c>
      <c r="BA180" s="195">
        <v>0</v>
      </c>
      <c r="BB180" s="195">
        <v>0</v>
      </c>
      <c r="BC180" s="195">
        <v>0</v>
      </c>
      <c r="BD180" s="195">
        <v>2053.6</v>
      </c>
      <c r="BE180" s="195">
        <v>0</v>
      </c>
      <c r="BF180" s="195">
        <v>0</v>
      </c>
      <c r="BG180" s="195">
        <v>0</v>
      </c>
      <c r="BH180" s="195">
        <v>0</v>
      </c>
      <c r="BI180" s="195">
        <v>0</v>
      </c>
      <c r="BJ180" s="195">
        <v>0</v>
      </c>
      <c r="BK180" s="195">
        <v>0</v>
      </c>
      <c r="BL180" s="195">
        <v>0</v>
      </c>
      <c r="BM180" s="195">
        <v>6139.8</v>
      </c>
      <c r="BN180" s="195">
        <v>0</v>
      </c>
      <c r="BO180" s="195">
        <v>0</v>
      </c>
      <c r="BP180" s="195">
        <v>0</v>
      </c>
      <c r="BQ180" s="195">
        <v>0</v>
      </c>
      <c r="BR180" s="195">
        <v>0</v>
      </c>
      <c r="BS180" s="195">
        <v>11294.8</v>
      </c>
      <c r="BT180" s="195">
        <v>0</v>
      </c>
      <c r="BU180" s="197">
        <v>0</v>
      </c>
      <c r="BV180" s="197">
        <v>0</v>
      </c>
      <c r="BW180" s="197">
        <v>0</v>
      </c>
      <c r="BX180" s="197">
        <v>0</v>
      </c>
      <c r="BY180" s="197">
        <v>0</v>
      </c>
      <c r="BZ180" s="197">
        <v>0</v>
      </c>
      <c r="CA180" s="197">
        <v>0</v>
      </c>
      <c r="CB180" s="197">
        <v>7187.6</v>
      </c>
      <c r="CC180" s="197">
        <v>0</v>
      </c>
      <c r="CD180" s="197">
        <v>0</v>
      </c>
      <c r="CE180" s="197">
        <v>0</v>
      </c>
      <c r="CF180" s="197">
        <v>0</v>
      </c>
      <c r="CG180" s="197">
        <v>0</v>
      </c>
      <c r="CH180" s="197">
        <v>0</v>
      </c>
      <c r="CI180" s="197">
        <v>0</v>
      </c>
      <c r="CJ180" s="197">
        <v>0</v>
      </c>
      <c r="CK180" s="197">
        <v>0</v>
      </c>
      <c r="CL180" s="197">
        <v>0</v>
      </c>
      <c r="CM180" s="197">
        <v>0</v>
      </c>
    </row>
    <row r="181" spans="1:91" ht="24.6">
      <c r="A181" s="125">
        <v>20</v>
      </c>
      <c r="B181" s="243" t="s">
        <v>910</v>
      </c>
      <c r="C181" s="126" t="s">
        <v>499</v>
      </c>
      <c r="D181" s="195">
        <v>429228.39</v>
      </c>
      <c r="E181" s="195">
        <v>742490</v>
      </c>
      <c r="F181" s="195">
        <v>2585040</v>
      </c>
      <c r="G181" s="195">
        <v>1775160</v>
      </c>
      <c r="H181" s="195">
        <v>1148400</v>
      </c>
      <c r="I181" s="195">
        <v>1084860</v>
      </c>
      <c r="J181" s="195">
        <v>2289240</v>
      </c>
      <c r="K181" s="195">
        <v>2609040</v>
      </c>
      <c r="L181" s="195">
        <v>0</v>
      </c>
      <c r="M181" s="195">
        <v>2050087</v>
      </c>
      <c r="N181" s="195">
        <v>762000</v>
      </c>
      <c r="O181" s="195">
        <v>0</v>
      </c>
      <c r="P181" s="195">
        <v>1112460</v>
      </c>
      <c r="Q181" s="195">
        <v>401370</v>
      </c>
      <c r="R181" s="195">
        <v>1087872</v>
      </c>
      <c r="S181" s="195">
        <v>1368650</v>
      </c>
      <c r="T181" s="195">
        <v>1361420</v>
      </c>
      <c r="U181" s="195">
        <v>1906472.9</v>
      </c>
      <c r="V181" s="195">
        <v>1650500</v>
      </c>
      <c r="W181" s="195">
        <v>1844680</v>
      </c>
      <c r="X181" s="195">
        <v>2371440</v>
      </c>
      <c r="Y181" s="195">
        <v>766410</v>
      </c>
      <c r="Z181" s="195">
        <v>295000</v>
      </c>
      <c r="AA181" s="195">
        <v>581885.93000000005</v>
      </c>
      <c r="AB181" s="195">
        <v>0</v>
      </c>
      <c r="AC181" s="195">
        <v>676920</v>
      </c>
      <c r="AD181" s="195">
        <v>1970220</v>
      </c>
      <c r="AE181" s="195">
        <v>4375320</v>
      </c>
      <c r="AF181" s="195">
        <v>1034880</v>
      </c>
      <c r="AG181" s="195">
        <v>1423290</v>
      </c>
      <c r="AH181" s="195">
        <v>0</v>
      </c>
      <c r="AI181" s="195">
        <v>1768860</v>
      </c>
      <c r="AJ181" s="195">
        <v>646380</v>
      </c>
      <c r="AK181" s="195">
        <v>0</v>
      </c>
      <c r="AL181" s="195">
        <v>3621371</v>
      </c>
      <c r="AM181" s="195">
        <v>993606.77</v>
      </c>
      <c r="AN181" s="195">
        <v>1953120</v>
      </c>
      <c r="AO181" s="195">
        <v>1189200</v>
      </c>
      <c r="AP181" s="195">
        <v>114600</v>
      </c>
      <c r="AQ181" s="195">
        <v>1513500</v>
      </c>
      <c r="AR181" s="195">
        <v>1049770</v>
      </c>
      <c r="AS181" s="195">
        <v>1201320</v>
      </c>
      <c r="AT181" s="195">
        <v>1508890</v>
      </c>
      <c r="AU181" s="195">
        <v>0</v>
      </c>
      <c r="AV181" s="195">
        <v>1336980</v>
      </c>
      <c r="AW181" s="195">
        <v>792660</v>
      </c>
      <c r="AX181" s="195">
        <v>1861340</v>
      </c>
      <c r="AY181" s="195">
        <v>2230360</v>
      </c>
      <c r="AZ181" s="195">
        <v>1124760</v>
      </c>
      <c r="BA181" s="195">
        <v>305520</v>
      </c>
      <c r="BB181" s="195">
        <v>747597</v>
      </c>
      <c r="BC181" s="195">
        <v>0</v>
      </c>
      <c r="BD181" s="195">
        <v>8281140</v>
      </c>
      <c r="BE181" s="195">
        <v>1500003.2</v>
      </c>
      <c r="BF181" s="195">
        <v>1095518.3899999999</v>
      </c>
      <c r="BG181" s="195">
        <v>1055400</v>
      </c>
      <c r="BH181" s="195">
        <v>1372320</v>
      </c>
      <c r="BI181" s="195">
        <v>574677.93999999994</v>
      </c>
      <c r="BJ181" s="195">
        <v>0</v>
      </c>
      <c r="BK181" s="195">
        <v>0</v>
      </c>
      <c r="BL181" s="195">
        <v>0</v>
      </c>
      <c r="BM181" s="195">
        <v>1577206.66</v>
      </c>
      <c r="BN181" s="195">
        <v>1451040</v>
      </c>
      <c r="BO181" s="195">
        <v>1387740</v>
      </c>
      <c r="BP181" s="195">
        <v>796960</v>
      </c>
      <c r="BQ181" s="195">
        <v>707400</v>
      </c>
      <c r="BR181" s="195">
        <v>0</v>
      </c>
      <c r="BS181" s="197">
        <v>4680240</v>
      </c>
      <c r="BT181" s="197">
        <v>766006.3</v>
      </c>
      <c r="BU181" s="197">
        <v>198040</v>
      </c>
      <c r="BV181" s="197">
        <v>1761300</v>
      </c>
      <c r="BW181" s="197">
        <v>0</v>
      </c>
      <c r="BX181" s="197">
        <v>1847930</v>
      </c>
      <c r="BY181" s="197">
        <v>738780</v>
      </c>
      <c r="BZ181" s="197">
        <v>1371920</v>
      </c>
      <c r="CA181" s="197">
        <v>308040</v>
      </c>
      <c r="CB181" s="197">
        <v>650940</v>
      </c>
      <c r="CC181" s="197">
        <v>755370</v>
      </c>
      <c r="CD181" s="197">
        <v>0</v>
      </c>
      <c r="CE181" s="197">
        <v>2242500</v>
      </c>
      <c r="CF181" s="197">
        <v>369360</v>
      </c>
      <c r="CG181" s="197">
        <v>712740</v>
      </c>
      <c r="CH181" s="197">
        <v>752100</v>
      </c>
      <c r="CI181" s="195">
        <v>377070</v>
      </c>
      <c r="CJ181" s="197">
        <v>0</v>
      </c>
      <c r="CK181" s="197">
        <v>63790</v>
      </c>
      <c r="CL181" s="197">
        <v>0</v>
      </c>
      <c r="CM181" s="197">
        <v>0</v>
      </c>
    </row>
    <row r="182" spans="1:91" ht="24.6">
      <c r="A182" s="125">
        <v>20</v>
      </c>
      <c r="B182" s="243" t="s">
        <v>911</v>
      </c>
      <c r="C182" s="126" t="s">
        <v>500</v>
      </c>
      <c r="D182" s="195">
        <v>1426118</v>
      </c>
      <c r="E182" s="195">
        <v>0</v>
      </c>
      <c r="F182" s="195">
        <v>479940</v>
      </c>
      <c r="G182" s="195">
        <v>0</v>
      </c>
      <c r="H182" s="195">
        <v>0</v>
      </c>
      <c r="I182" s="195">
        <v>0</v>
      </c>
      <c r="J182" s="195">
        <v>0</v>
      </c>
      <c r="K182" s="195">
        <v>0</v>
      </c>
      <c r="L182" s="195">
        <v>2612220</v>
      </c>
      <c r="M182" s="195">
        <v>1611160</v>
      </c>
      <c r="N182" s="195">
        <v>0</v>
      </c>
      <c r="O182" s="195">
        <v>0</v>
      </c>
      <c r="P182" s="195">
        <v>1108200</v>
      </c>
      <c r="Q182" s="195">
        <v>1656180</v>
      </c>
      <c r="R182" s="195">
        <v>386770</v>
      </c>
      <c r="S182" s="195">
        <v>458410</v>
      </c>
      <c r="T182" s="195">
        <v>491740</v>
      </c>
      <c r="U182" s="195">
        <v>1462860</v>
      </c>
      <c r="V182" s="195">
        <v>1564420</v>
      </c>
      <c r="W182" s="195">
        <v>648620</v>
      </c>
      <c r="X182" s="195">
        <v>1770000</v>
      </c>
      <c r="Y182" s="195">
        <v>802570</v>
      </c>
      <c r="Z182" s="195">
        <v>0</v>
      </c>
      <c r="AA182" s="195">
        <v>2140527.7999999998</v>
      </c>
      <c r="AB182" s="195">
        <v>752100</v>
      </c>
      <c r="AC182" s="195">
        <v>751186</v>
      </c>
      <c r="AD182" s="195">
        <v>0</v>
      </c>
      <c r="AE182" s="195">
        <v>379320</v>
      </c>
      <c r="AF182" s="195">
        <v>0</v>
      </c>
      <c r="AG182" s="195">
        <v>0</v>
      </c>
      <c r="AH182" s="195">
        <v>2218140</v>
      </c>
      <c r="AI182" s="195">
        <v>0</v>
      </c>
      <c r="AJ182" s="195">
        <v>1364390</v>
      </c>
      <c r="AK182" s="195">
        <v>0</v>
      </c>
      <c r="AL182" s="195">
        <v>2647080</v>
      </c>
      <c r="AM182" s="195">
        <v>371670</v>
      </c>
      <c r="AN182" s="195">
        <v>412740</v>
      </c>
      <c r="AO182" s="195">
        <v>0</v>
      </c>
      <c r="AP182" s="195">
        <v>524860</v>
      </c>
      <c r="AQ182" s="195">
        <v>0</v>
      </c>
      <c r="AR182" s="195">
        <v>358490</v>
      </c>
      <c r="AS182" s="195">
        <v>0</v>
      </c>
      <c r="AT182" s="195">
        <v>1414080</v>
      </c>
      <c r="AU182" s="195">
        <v>742030</v>
      </c>
      <c r="AV182" s="195">
        <v>0</v>
      </c>
      <c r="AW182" s="195">
        <v>0</v>
      </c>
      <c r="AX182" s="195">
        <v>399040</v>
      </c>
      <c r="AY182" s="195">
        <v>1293680</v>
      </c>
      <c r="AZ182" s="195">
        <v>1818000</v>
      </c>
      <c r="BA182" s="195">
        <v>755340</v>
      </c>
      <c r="BB182" s="195">
        <v>773140</v>
      </c>
      <c r="BC182" s="195">
        <v>0</v>
      </c>
      <c r="BD182" s="195">
        <v>410700</v>
      </c>
      <c r="BE182" s="195">
        <v>1011476.8</v>
      </c>
      <c r="BF182" s="195">
        <v>305520</v>
      </c>
      <c r="BG182" s="195">
        <v>359400</v>
      </c>
      <c r="BH182" s="195">
        <v>1102560</v>
      </c>
      <c r="BI182" s="195">
        <v>0</v>
      </c>
      <c r="BJ182" s="195">
        <v>0</v>
      </c>
      <c r="BK182" s="195">
        <v>0</v>
      </c>
      <c r="BL182" s="195">
        <v>0</v>
      </c>
      <c r="BM182" s="195">
        <v>4958286.7699999996</v>
      </c>
      <c r="BN182" s="195">
        <v>48650</v>
      </c>
      <c r="BO182" s="195">
        <v>352740</v>
      </c>
      <c r="BP182" s="195">
        <v>773660</v>
      </c>
      <c r="BQ182" s="195">
        <v>1051860</v>
      </c>
      <c r="BR182" s="195">
        <v>0</v>
      </c>
      <c r="BS182" s="195">
        <v>3487680</v>
      </c>
      <c r="BT182" s="195">
        <v>402590</v>
      </c>
      <c r="BU182" s="195">
        <v>970010</v>
      </c>
      <c r="BV182" s="195">
        <v>0</v>
      </c>
      <c r="BW182" s="195">
        <v>0</v>
      </c>
      <c r="BX182" s="195">
        <v>0</v>
      </c>
      <c r="BY182" s="195">
        <v>392700</v>
      </c>
      <c r="BZ182" s="195">
        <v>812910</v>
      </c>
      <c r="CA182" s="195">
        <v>0</v>
      </c>
      <c r="CB182" s="195">
        <v>1439460</v>
      </c>
      <c r="CC182" s="195">
        <v>0</v>
      </c>
      <c r="CD182" s="195">
        <v>0</v>
      </c>
      <c r="CE182" s="195">
        <v>419400</v>
      </c>
      <c r="CF182" s="195">
        <v>0</v>
      </c>
      <c r="CG182" s="195">
        <v>0</v>
      </c>
      <c r="CH182" s="195">
        <v>802122</v>
      </c>
      <c r="CI182" s="195">
        <v>371610</v>
      </c>
      <c r="CJ182" s="195">
        <v>300600</v>
      </c>
      <c r="CK182" s="195">
        <v>698270</v>
      </c>
      <c r="CL182" s="195">
        <v>0</v>
      </c>
      <c r="CM182" s="195">
        <v>0</v>
      </c>
    </row>
    <row r="183" spans="1:91" ht="24.6">
      <c r="A183" s="125">
        <v>21</v>
      </c>
      <c r="B183" s="243" t="s">
        <v>912</v>
      </c>
      <c r="C183" s="126" t="s">
        <v>501</v>
      </c>
      <c r="D183" s="195">
        <v>28499326.129999999</v>
      </c>
      <c r="E183" s="195">
        <v>1486375</v>
      </c>
      <c r="F183" s="195">
        <v>2435531.42</v>
      </c>
      <c r="G183" s="195">
        <v>1124919</v>
      </c>
      <c r="H183" s="195">
        <v>3319793.1</v>
      </c>
      <c r="I183" s="195">
        <v>1591184.25</v>
      </c>
      <c r="J183" s="195">
        <v>5166805</v>
      </c>
      <c r="K183" s="195">
        <v>7821207.6399999997</v>
      </c>
      <c r="L183" s="195">
        <v>2329974.08</v>
      </c>
      <c r="M183" s="195">
        <v>8533728.5399999991</v>
      </c>
      <c r="N183" s="195">
        <v>2818254.6</v>
      </c>
      <c r="O183" s="195">
        <v>2021835</v>
      </c>
      <c r="P183" s="195">
        <v>11436619.08</v>
      </c>
      <c r="Q183" s="195">
        <v>1430352</v>
      </c>
      <c r="R183" s="195">
        <v>2877850</v>
      </c>
      <c r="S183" s="195">
        <v>503658</v>
      </c>
      <c r="T183" s="195">
        <v>1337748.75</v>
      </c>
      <c r="U183" s="195">
        <v>165600</v>
      </c>
      <c r="V183" s="195">
        <v>125840</v>
      </c>
      <c r="W183" s="195">
        <v>707993</v>
      </c>
      <c r="X183" s="195">
        <v>23659293.079999998</v>
      </c>
      <c r="Y183" s="195">
        <v>3496544.87</v>
      </c>
      <c r="Z183" s="195">
        <v>9452536.0600000005</v>
      </c>
      <c r="AA183" s="195">
        <v>3207428.5</v>
      </c>
      <c r="AB183" s="195">
        <v>3709130</v>
      </c>
      <c r="AC183" s="195">
        <v>1905855.98</v>
      </c>
      <c r="AD183" s="195">
        <v>2258029.66</v>
      </c>
      <c r="AE183" s="195">
        <v>11473926</v>
      </c>
      <c r="AF183" s="195">
        <v>3349220</v>
      </c>
      <c r="AG183" s="195">
        <v>4539310</v>
      </c>
      <c r="AH183" s="195">
        <v>1790610</v>
      </c>
      <c r="AI183" s="195">
        <v>6552515</v>
      </c>
      <c r="AJ183" s="195">
        <v>3148286</v>
      </c>
      <c r="AK183" s="195">
        <v>1574785.65</v>
      </c>
      <c r="AL183" s="195">
        <v>52922060.93</v>
      </c>
      <c r="AM183" s="195">
        <v>4053209.18</v>
      </c>
      <c r="AN183" s="195">
        <v>1907202</v>
      </c>
      <c r="AO183" s="195">
        <v>1969071.55</v>
      </c>
      <c r="AP183" s="195">
        <v>9931069.6500000004</v>
      </c>
      <c r="AQ183" s="195">
        <v>6168641.4199999999</v>
      </c>
      <c r="AR183" s="195">
        <v>1285127.73</v>
      </c>
      <c r="AS183" s="195">
        <v>26029598.93</v>
      </c>
      <c r="AT183" s="195">
        <v>5221628</v>
      </c>
      <c r="AU183" s="195">
        <v>9321894</v>
      </c>
      <c r="AV183" s="195">
        <v>4483482.4400000004</v>
      </c>
      <c r="AW183" s="195">
        <v>3280589.93</v>
      </c>
      <c r="AX183" s="195">
        <v>1942933.46</v>
      </c>
      <c r="AY183" s="195">
        <v>1177470.19</v>
      </c>
      <c r="AZ183" s="195">
        <v>3798367.67</v>
      </c>
      <c r="BA183" s="195">
        <v>4355207</v>
      </c>
      <c r="BB183" s="195">
        <v>5588584.29</v>
      </c>
      <c r="BC183" s="195">
        <v>2197123.54</v>
      </c>
      <c r="BD183" s="195">
        <v>28878841.890000001</v>
      </c>
      <c r="BE183" s="195">
        <v>1338880</v>
      </c>
      <c r="BF183" s="195">
        <v>1263914.97</v>
      </c>
      <c r="BG183" s="195">
        <v>2488035.5699999998</v>
      </c>
      <c r="BH183" s="195">
        <v>6233458.5</v>
      </c>
      <c r="BI183" s="195">
        <v>2768503</v>
      </c>
      <c r="BJ183" s="195">
        <v>1192848</v>
      </c>
      <c r="BK183" s="195">
        <v>3658327.78</v>
      </c>
      <c r="BL183" s="195">
        <v>6297978.5599999996</v>
      </c>
      <c r="BM183" s="195">
        <v>5059170</v>
      </c>
      <c r="BN183" s="195">
        <v>2937270</v>
      </c>
      <c r="BO183" s="195">
        <v>2102257</v>
      </c>
      <c r="BP183" s="195">
        <v>2950193.36</v>
      </c>
      <c r="BQ183" s="195">
        <v>334800</v>
      </c>
      <c r="BR183" s="195">
        <v>3255392.92</v>
      </c>
      <c r="BS183" s="197">
        <v>61774652</v>
      </c>
      <c r="BT183" s="195">
        <v>2334472.34</v>
      </c>
      <c r="BU183" s="195">
        <v>6101787.4699999997</v>
      </c>
      <c r="BV183" s="197">
        <v>25514133.890000001</v>
      </c>
      <c r="BW183" s="195">
        <v>1136051</v>
      </c>
      <c r="BX183" s="195">
        <v>316830</v>
      </c>
      <c r="BY183" s="197">
        <v>5161914</v>
      </c>
      <c r="BZ183" s="195">
        <v>2415685</v>
      </c>
      <c r="CA183" s="195">
        <v>2060709</v>
      </c>
      <c r="CB183" s="197">
        <v>2916211.25</v>
      </c>
      <c r="CC183" s="195">
        <v>5497007.5</v>
      </c>
      <c r="CD183" s="195">
        <v>11865195.84</v>
      </c>
      <c r="CE183" s="195">
        <v>3177342</v>
      </c>
      <c r="CF183" s="195">
        <v>7334001.1600000001</v>
      </c>
      <c r="CG183" s="195">
        <v>5646837.0199999996</v>
      </c>
      <c r="CH183" s="195">
        <v>1916522.75</v>
      </c>
      <c r="CI183" s="195">
        <v>3319759.99</v>
      </c>
      <c r="CJ183" s="195">
        <v>1269319.3600000001</v>
      </c>
      <c r="CK183" s="197">
        <v>4171283.09</v>
      </c>
      <c r="CL183" s="195">
        <v>2715665.44</v>
      </c>
      <c r="CM183" s="197">
        <v>1049518.71</v>
      </c>
    </row>
    <row r="184" spans="1:91" ht="24.6">
      <c r="A184" s="125">
        <v>21</v>
      </c>
      <c r="B184" s="243" t="s">
        <v>913</v>
      </c>
      <c r="C184" s="126" t="s">
        <v>502</v>
      </c>
      <c r="D184" s="195">
        <v>3134122</v>
      </c>
      <c r="E184" s="195">
        <v>0</v>
      </c>
      <c r="F184" s="195">
        <v>258555</v>
      </c>
      <c r="G184" s="195">
        <v>0</v>
      </c>
      <c r="H184" s="195">
        <v>0</v>
      </c>
      <c r="I184" s="195">
        <v>238050</v>
      </c>
      <c r="J184" s="195">
        <v>670910</v>
      </c>
      <c r="K184" s="195">
        <v>385350</v>
      </c>
      <c r="L184" s="195">
        <v>374984</v>
      </c>
      <c r="M184" s="195">
        <v>1407138.08</v>
      </c>
      <c r="N184" s="195">
        <v>0</v>
      </c>
      <c r="O184" s="195">
        <v>144600</v>
      </c>
      <c r="P184" s="195">
        <v>6784975.96</v>
      </c>
      <c r="Q184" s="195">
        <v>438105</v>
      </c>
      <c r="R184" s="195">
        <v>212700</v>
      </c>
      <c r="S184" s="195">
        <v>165554</v>
      </c>
      <c r="T184" s="195">
        <v>1080278.25</v>
      </c>
      <c r="U184" s="195">
        <v>0</v>
      </c>
      <c r="V184" s="195">
        <v>0</v>
      </c>
      <c r="W184" s="195">
        <v>232240</v>
      </c>
      <c r="X184" s="195">
        <v>1730960</v>
      </c>
      <c r="Y184" s="195">
        <v>1186010</v>
      </c>
      <c r="Z184" s="195">
        <v>2697035.25</v>
      </c>
      <c r="AA184" s="195">
        <v>481765</v>
      </c>
      <c r="AB184" s="195">
        <v>13800</v>
      </c>
      <c r="AC184" s="195">
        <v>1205958</v>
      </c>
      <c r="AD184" s="195">
        <v>1869105</v>
      </c>
      <c r="AE184" s="195">
        <v>304285</v>
      </c>
      <c r="AF184" s="195">
        <v>0</v>
      </c>
      <c r="AG184" s="195">
        <v>785591</v>
      </c>
      <c r="AH184" s="195">
        <v>3222555</v>
      </c>
      <c r="AI184" s="195">
        <v>568450</v>
      </c>
      <c r="AJ184" s="195">
        <v>989512</v>
      </c>
      <c r="AK184" s="195">
        <v>3269750</v>
      </c>
      <c r="AL184" s="195">
        <v>7167910.25</v>
      </c>
      <c r="AM184" s="195">
        <v>795139.5</v>
      </c>
      <c r="AN184" s="195">
        <v>24150</v>
      </c>
      <c r="AO184" s="195">
        <v>350850</v>
      </c>
      <c r="AP184" s="195">
        <v>404650.53</v>
      </c>
      <c r="AQ184" s="195">
        <v>0</v>
      </c>
      <c r="AR184" s="195">
        <v>362400</v>
      </c>
      <c r="AS184" s="195">
        <v>536088</v>
      </c>
      <c r="AT184" s="195">
        <v>2104410.4</v>
      </c>
      <c r="AU184" s="195">
        <v>2651826</v>
      </c>
      <c r="AV184" s="195">
        <v>1859281.62</v>
      </c>
      <c r="AW184" s="195">
        <v>195840</v>
      </c>
      <c r="AX184" s="195">
        <v>539263.80000000005</v>
      </c>
      <c r="AY184" s="195">
        <v>72240</v>
      </c>
      <c r="AZ184" s="195">
        <v>1278136</v>
      </c>
      <c r="BA184" s="195">
        <v>2628328</v>
      </c>
      <c r="BB184" s="195">
        <v>7089486.8399999999</v>
      </c>
      <c r="BC184" s="195">
        <v>1335800</v>
      </c>
      <c r="BD184" s="195">
        <v>10270166</v>
      </c>
      <c r="BE184" s="195">
        <v>226800</v>
      </c>
      <c r="BF184" s="195">
        <v>0</v>
      </c>
      <c r="BG184" s="195">
        <v>4522680</v>
      </c>
      <c r="BH184" s="195">
        <v>0</v>
      </c>
      <c r="BI184" s="195">
        <v>581110</v>
      </c>
      <c r="BJ184" s="195">
        <v>2827979</v>
      </c>
      <c r="BK184" s="195">
        <v>527126.68000000005</v>
      </c>
      <c r="BL184" s="195">
        <v>1546398</v>
      </c>
      <c r="BM184" s="195">
        <v>2189083</v>
      </c>
      <c r="BN184" s="195">
        <v>549639</v>
      </c>
      <c r="BO184" s="195">
        <v>387710</v>
      </c>
      <c r="BP184" s="195">
        <v>485684</v>
      </c>
      <c r="BQ184" s="195">
        <v>4177414.5</v>
      </c>
      <c r="BR184" s="195">
        <v>563694.24</v>
      </c>
      <c r="BS184" s="195">
        <v>11164719</v>
      </c>
      <c r="BT184" s="195">
        <v>1163317</v>
      </c>
      <c r="BU184" s="195">
        <v>2863375.03</v>
      </c>
      <c r="BV184" s="197">
        <v>3515729.79</v>
      </c>
      <c r="BW184" s="197">
        <v>458215</v>
      </c>
      <c r="BX184" s="197">
        <v>1333478</v>
      </c>
      <c r="BY184" s="197">
        <v>824258</v>
      </c>
      <c r="BZ184" s="197">
        <v>1528505</v>
      </c>
      <c r="CA184" s="195">
        <v>1308595</v>
      </c>
      <c r="CB184" s="195">
        <v>1423257.48</v>
      </c>
      <c r="CC184" s="195">
        <v>557068</v>
      </c>
      <c r="CD184" s="195">
        <v>411820</v>
      </c>
      <c r="CE184" s="197">
        <v>841438</v>
      </c>
      <c r="CF184" s="195">
        <v>2457810</v>
      </c>
      <c r="CG184" s="195">
        <v>0</v>
      </c>
      <c r="CH184" s="197">
        <v>1221897</v>
      </c>
      <c r="CI184" s="195">
        <v>1052176</v>
      </c>
      <c r="CJ184" s="195">
        <v>696455.54</v>
      </c>
      <c r="CK184" s="195">
        <v>5283414.4000000004</v>
      </c>
      <c r="CL184" s="195">
        <v>744663.7</v>
      </c>
      <c r="CM184" s="195">
        <v>5606.45</v>
      </c>
    </row>
    <row r="185" spans="1:91" ht="24.6">
      <c r="A185" s="125">
        <v>21</v>
      </c>
      <c r="B185" s="243" t="s">
        <v>914</v>
      </c>
      <c r="C185" s="126" t="s">
        <v>503</v>
      </c>
      <c r="D185" s="195">
        <v>41780798</v>
      </c>
      <c r="E185" s="195">
        <v>6699392</v>
      </c>
      <c r="F185" s="195">
        <v>208450</v>
      </c>
      <c r="G185" s="195">
        <v>3277193</v>
      </c>
      <c r="H185" s="195">
        <v>3769792</v>
      </c>
      <c r="I185" s="195">
        <v>6123774.8799999999</v>
      </c>
      <c r="J185" s="195">
        <v>3639787</v>
      </c>
      <c r="K185" s="195">
        <v>10072235.42</v>
      </c>
      <c r="L185" s="195">
        <v>4727349</v>
      </c>
      <c r="M185" s="195">
        <v>3932772.49</v>
      </c>
      <c r="N185" s="195">
        <v>13456462</v>
      </c>
      <c r="O185" s="195">
        <v>1957200</v>
      </c>
      <c r="P185" s="195">
        <v>22804378.149999999</v>
      </c>
      <c r="Q185" s="195">
        <v>6294225.46</v>
      </c>
      <c r="R185" s="195">
        <v>7203987.3300000001</v>
      </c>
      <c r="S185" s="195">
        <v>11151633.890000001</v>
      </c>
      <c r="T185" s="195">
        <v>7682364.6699999999</v>
      </c>
      <c r="U185" s="195">
        <v>6717130</v>
      </c>
      <c r="V185" s="195">
        <v>6726489</v>
      </c>
      <c r="W185" s="195">
        <v>4651800</v>
      </c>
      <c r="X185" s="195">
        <v>45276477.479999997</v>
      </c>
      <c r="Y185" s="195">
        <v>2637449.9500000002</v>
      </c>
      <c r="Z185" s="195">
        <v>5977899.4500000002</v>
      </c>
      <c r="AA185" s="195">
        <v>8489087.6099999994</v>
      </c>
      <c r="AB185" s="195">
        <v>3875937</v>
      </c>
      <c r="AC185" s="195">
        <v>3661116.27</v>
      </c>
      <c r="AD185" s="195">
        <v>5377988.0099999998</v>
      </c>
      <c r="AE185" s="195">
        <v>15328345.65</v>
      </c>
      <c r="AF185" s="195">
        <v>2460002.44</v>
      </c>
      <c r="AG185" s="195">
        <v>4258120</v>
      </c>
      <c r="AH185" s="195">
        <v>1853015.28</v>
      </c>
      <c r="AI185" s="195">
        <v>12359079</v>
      </c>
      <c r="AJ185" s="195">
        <v>4337010</v>
      </c>
      <c r="AK185" s="195">
        <v>235920</v>
      </c>
      <c r="AL185" s="195">
        <v>93112748.079999998</v>
      </c>
      <c r="AM185" s="195">
        <v>4723770</v>
      </c>
      <c r="AN185" s="195">
        <v>8311976</v>
      </c>
      <c r="AO185" s="195">
        <v>7203640.4500000002</v>
      </c>
      <c r="AP185" s="195">
        <v>12681814.91</v>
      </c>
      <c r="AQ185" s="195">
        <v>8701130</v>
      </c>
      <c r="AR185" s="195">
        <v>3324017.45</v>
      </c>
      <c r="AS185" s="195">
        <v>21479732.27</v>
      </c>
      <c r="AT185" s="195">
        <v>3734791.6</v>
      </c>
      <c r="AU185" s="195">
        <v>8100301</v>
      </c>
      <c r="AV185" s="195">
        <v>11208820</v>
      </c>
      <c r="AW185" s="195">
        <v>8091727</v>
      </c>
      <c r="AX185" s="195">
        <v>5179141.05</v>
      </c>
      <c r="AY185" s="195">
        <v>8376302.9199999999</v>
      </c>
      <c r="AZ185" s="195">
        <v>6792867.5099999998</v>
      </c>
      <c r="BA185" s="195">
        <v>4775650</v>
      </c>
      <c r="BB185" s="195">
        <v>5181704.4400000004</v>
      </c>
      <c r="BC185" s="195">
        <v>8457134.5600000005</v>
      </c>
      <c r="BD185" s="195">
        <v>33827237.299999997</v>
      </c>
      <c r="BE185" s="195">
        <v>8587494</v>
      </c>
      <c r="BF185" s="195">
        <v>3459660</v>
      </c>
      <c r="BG185" s="195">
        <v>5132040</v>
      </c>
      <c r="BH185" s="195">
        <v>17250276.859999999</v>
      </c>
      <c r="BI185" s="195">
        <v>3314362.66</v>
      </c>
      <c r="BJ185" s="195">
        <v>1270234</v>
      </c>
      <c r="BK185" s="195">
        <v>1986644</v>
      </c>
      <c r="BL185" s="195">
        <v>1340360</v>
      </c>
      <c r="BM185" s="195">
        <v>29466968</v>
      </c>
      <c r="BN185" s="195">
        <v>8894908</v>
      </c>
      <c r="BO185" s="195">
        <v>7708480</v>
      </c>
      <c r="BP185" s="195">
        <v>11369358.539999999</v>
      </c>
      <c r="BQ185" s="195">
        <v>2505046.4500000002</v>
      </c>
      <c r="BR185" s="195">
        <v>7840291</v>
      </c>
      <c r="BS185" s="197">
        <v>143599915</v>
      </c>
      <c r="BT185" s="197">
        <v>8498305.7300000004</v>
      </c>
      <c r="BU185" s="197">
        <v>7325909.1600000001</v>
      </c>
      <c r="BV185" s="197">
        <v>20254690.460000001</v>
      </c>
      <c r="BW185" s="195">
        <v>1518920</v>
      </c>
      <c r="BX185" s="197">
        <v>3821531.75</v>
      </c>
      <c r="BY185" s="197">
        <v>18765573.739999998</v>
      </c>
      <c r="BZ185" s="197">
        <v>3124040</v>
      </c>
      <c r="CA185" s="195">
        <v>6100227</v>
      </c>
      <c r="CB185" s="197">
        <v>6156744</v>
      </c>
      <c r="CC185" s="195">
        <v>7001738.9400000004</v>
      </c>
      <c r="CD185" s="197">
        <v>16257114.17</v>
      </c>
      <c r="CE185" s="197">
        <v>6813830</v>
      </c>
      <c r="CF185" s="197">
        <v>15896872.65</v>
      </c>
      <c r="CG185" s="197">
        <v>3885150</v>
      </c>
      <c r="CH185" s="197">
        <v>3265120</v>
      </c>
      <c r="CI185" s="197">
        <v>4060756.9</v>
      </c>
      <c r="CJ185" s="197">
        <v>3649198.04</v>
      </c>
      <c r="CK185" s="197">
        <v>7555349.3399999999</v>
      </c>
      <c r="CL185" s="197">
        <v>3657535.68</v>
      </c>
      <c r="CM185" s="197">
        <v>1100389.03</v>
      </c>
    </row>
    <row r="186" spans="1:91" ht="24.6">
      <c r="A186" s="125">
        <v>21</v>
      </c>
      <c r="B186" s="243" t="s">
        <v>915</v>
      </c>
      <c r="C186" s="126" t="s">
        <v>504</v>
      </c>
      <c r="D186" s="195">
        <v>10698537</v>
      </c>
      <c r="E186" s="195">
        <v>3616570</v>
      </c>
      <c r="F186" s="195">
        <v>6009126.9299999997</v>
      </c>
      <c r="G186" s="195">
        <v>1947814</v>
      </c>
      <c r="H186" s="195">
        <v>486588</v>
      </c>
      <c r="I186" s="195">
        <v>2487669.2599999998</v>
      </c>
      <c r="J186" s="195">
        <v>500693</v>
      </c>
      <c r="K186" s="195">
        <v>555441.09</v>
      </c>
      <c r="L186" s="195">
        <v>3336033.9</v>
      </c>
      <c r="M186" s="195">
        <v>2019923</v>
      </c>
      <c r="N186" s="195">
        <v>2118910</v>
      </c>
      <c r="O186" s="195">
        <v>144960</v>
      </c>
      <c r="P186" s="195">
        <v>17007623.59</v>
      </c>
      <c r="Q186" s="195">
        <v>4637590</v>
      </c>
      <c r="R186" s="195">
        <v>4037415.6</v>
      </c>
      <c r="S186" s="195">
        <v>3474275.5</v>
      </c>
      <c r="T186" s="195">
        <v>3571748.82</v>
      </c>
      <c r="U186" s="195">
        <v>2052330</v>
      </c>
      <c r="V186" s="195">
        <v>2302030</v>
      </c>
      <c r="W186" s="195">
        <v>1847613.98</v>
      </c>
      <c r="X186" s="195">
        <v>14631480.83</v>
      </c>
      <c r="Y186" s="195">
        <v>2552880</v>
      </c>
      <c r="Z186" s="195">
        <v>3357952.48</v>
      </c>
      <c r="AA186" s="195">
        <v>1651622.08</v>
      </c>
      <c r="AB186" s="195">
        <v>127740</v>
      </c>
      <c r="AC186" s="195">
        <v>1372520.4</v>
      </c>
      <c r="AD186" s="195">
        <v>0</v>
      </c>
      <c r="AE186" s="195">
        <v>3439940.73</v>
      </c>
      <c r="AF186" s="195">
        <v>328380</v>
      </c>
      <c r="AG186" s="195">
        <v>1373815</v>
      </c>
      <c r="AH186" s="195">
        <v>4295921.22</v>
      </c>
      <c r="AI186" s="195">
        <v>852000</v>
      </c>
      <c r="AJ186" s="195">
        <v>2366463</v>
      </c>
      <c r="AK186" s="195">
        <v>3183383.11</v>
      </c>
      <c r="AL186" s="195">
        <v>38841878.710000001</v>
      </c>
      <c r="AM186" s="195">
        <v>1832200</v>
      </c>
      <c r="AN186" s="195">
        <v>772090</v>
      </c>
      <c r="AO186" s="195">
        <v>10464443.119999999</v>
      </c>
      <c r="AP186" s="195">
        <v>793200</v>
      </c>
      <c r="AQ186" s="195">
        <v>175780</v>
      </c>
      <c r="AR186" s="195">
        <v>2179326.13</v>
      </c>
      <c r="AS186" s="195">
        <v>7425115.7999999998</v>
      </c>
      <c r="AT186" s="195">
        <v>2454120</v>
      </c>
      <c r="AU186" s="195">
        <v>7438242</v>
      </c>
      <c r="AV186" s="195">
        <v>4275440</v>
      </c>
      <c r="AW186" s="195">
        <v>2299820</v>
      </c>
      <c r="AX186" s="195">
        <v>1638490</v>
      </c>
      <c r="AY186" s="195">
        <v>3424245.2</v>
      </c>
      <c r="AZ186" s="195">
        <v>1992903.87</v>
      </c>
      <c r="BA186" s="195">
        <v>2964026</v>
      </c>
      <c r="BB186" s="195">
        <v>29849239.940000001</v>
      </c>
      <c r="BC186" s="195">
        <v>1365000</v>
      </c>
      <c r="BD186" s="195">
        <v>9719702</v>
      </c>
      <c r="BE186" s="195">
        <v>5217285</v>
      </c>
      <c r="BF186" s="195">
        <v>1802960</v>
      </c>
      <c r="BG186" s="195">
        <v>2094611.61</v>
      </c>
      <c r="BH186" s="195">
        <v>7745208</v>
      </c>
      <c r="BI186" s="195">
        <v>1890612.67</v>
      </c>
      <c r="BJ186" s="195">
        <v>1820280</v>
      </c>
      <c r="BK186" s="195">
        <v>2992518.65</v>
      </c>
      <c r="BL186" s="195">
        <v>2539060.62</v>
      </c>
      <c r="BM186" s="195">
        <v>19584568</v>
      </c>
      <c r="BN186" s="195">
        <v>2832719</v>
      </c>
      <c r="BO186" s="195">
        <v>1625160</v>
      </c>
      <c r="BP186" s="195">
        <v>4756727.03</v>
      </c>
      <c r="BQ186" s="195">
        <v>8011820</v>
      </c>
      <c r="BR186" s="195">
        <v>1081776</v>
      </c>
      <c r="BS186" s="195">
        <v>38850456</v>
      </c>
      <c r="BT186" s="195">
        <v>5673070.1900000004</v>
      </c>
      <c r="BU186" s="195">
        <v>2621400</v>
      </c>
      <c r="BV186" s="195">
        <v>7307642.6500000004</v>
      </c>
      <c r="BW186" s="195">
        <v>2046020</v>
      </c>
      <c r="BX186" s="195">
        <v>6485324</v>
      </c>
      <c r="BY186" s="195">
        <v>7647560.3799999999</v>
      </c>
      <c r="BZ186" s="195">
        <v>2934486</v>
      </c>
      <c r="CA186" s="195">
        <v>2755342</v>
      </c>
      <c r="CB186" s="195">
        <v>2291500</v>
      </c>
      <c r="CC186" s="195">
        <v>2167132.6800000002</v>
      </c>
      <c r="CD186" s="195">
        <v>2523307.7999999998</v>
      </c>
      <c r="CE186" s="195">
        <v>5231788.05</v>
      </c>
      <c r="CF186" s="195">
        <v>6201188.2400000002</v>
      </c>
      <c r="CG186" s="197">
        <v>1486840</v>
      </c>
      <c r="CH186" s="195">
        <v>2632972</v>
      </c>
      <c r="CI186" s="195">
        <v>2683694</v>
      </c>
      <c r="CJ186" s="195">
        <v>3163203.23</v>
      </c>
      <c r="CK186" s="195">
        <v>21927152.84</v>
      </c>
      <c r="CL186" s="195">
        <v>1642100</v>
      </c>
      <c r="CM186" s="195">
        <v>4125599.26</v>
      </c>
    </row>
    <row r="187" spans="1:91" ht="24.6">
      <c r="A187" s="125">
        <v>21</v>
      </c>
      <c r="B187" s="243" t="s">
        <v>916</v>
      </c>
      <c r="C187" s="128" t="s">
        <v>505</v>
      </c>
      <c r="D187" s="195">
        <v>536759</v>
      </c>
      <c r="E187" s="195">
        <v>2859255</v>
      </c>
      <c r="F187" s="195">
        <v>0</v>
      </c>
      <c r="G187" s="195">
        <v>2252770</v>
      </c>
      <c r="H187" s="195">
        <v>3079819.12</v>
      </c>
      <c r="I187" s="195">
        <v>1035294.08</v>
      </c>
      <c r="J187" s="195">
        <v>941820</v>
      </c>
      <c r="K187" s="195">
        <v>1709105</v>
      </c>
      <c r="L187" s="195">
        <v>1512517</v>
      </c>
      <c r="M187" s="195">
        <v>1349305.25</v>
      </c>
      <c r="N187" s="195">
        <v>16919914.710000001</v>
      </c>
      <c r="O187" s="195">
        <v>0</v>
      </c>
      <c r="P187" s="195">
        <v>404125</v>
      </c>
      <c r="Q187" s="195">
        <v>0</v>
      </c>
      <c r="R187" s="195">
        <v>321050</v>
      </c>
      <c r="S187" s="195">
        <v>2209268</v>
      </c>
      <c r="T187" s="195">
        <v>0</v>
      </c>
      <c r="U187" s="195">
        <v>232803</v>
      </c>
      <c r="V187" s="195">
        <v>1598369</v>
      </c>
      <c r="W187" s="195">
        <v>0</v>
      </c>
      <c r="X187" s="195">
        <v>0</v>
      </c>
      <c r="Y187" s="195">
        <v>0</v>
      </c>
      <c r="Z187" s="195">
        <v>823060</v>
      </c>
      <c r="AA187" s="195">
        <v>0</v>
      </c>
      <c r="AB187" s="195">
        <v>0</v>
      </c>
      <c r="AC187" s="195">
        <v>0</v>
      </c>
      <c r="AD187" s="195">
        <v>0</v>
      </c>
      <c r="AE187" s="195">
        <v>781720</v>
      </c>
      <c r="AF187" s="195">
        <v>0</v>
      </c>
      <c r="AG187" s="195">
        <v>0</v>
      </c>
      <c r="AH187" s="195">
        <v>46920</v>
      </c>
      <c r="AI187" s="195">
        <v>0</v>
      </c>
      <c r="AJ187" s="195">
        <v>0</v>
      </c>
      <c r="AK187" s="195">
        <v>0</v>
      </c>
      <c r="AL187" s="195">
        <v>1559860</v>
      </c>
      <c r="AM187" s="195">
        <v>866380</v>
      </c>
      <c r="AN187" s="195">
        <v>0</v>
      </c>
      <c r="AO187" s="195">
        <v>2899881.16</v>
      </c>
      <c r="AP187" s="195">
        <v>0</v>
      </c>
      <c r="AQ187" s="195">
        <v>0</v>
      </c>
      <c r="AR187" s="195">
        <v>0</v>
      </c>
      <c r="AS187" s="195">
        <v>0</v>
      </c>
      <c r="AT187" s="195">
        <v>0</v>
      </c>
      <c r="AU187" s="195">
        <v>0</v>
      </c>
      <c r="AV187" s="195">
        <v>0</v>
      </c>
      <c r="AW187" s="195">
        <v>0</v>
      </c>
      <c r="AX187" s="195">
        <v>296459</v>
      </c>
      <c r="AY187" s="195">
        <v>0</v>
      </c>
      <c r="AZ187" s="195">
        <v>0</v>
      </c>
      <c r="BA187" s="195">
        <v>0</v>
      </c>
      <c r="BB187" s="195">
        <v>0</v>
      </c>
      <c r="BC187" s="195">
        <v>0</v>
      </c>
      <c r="BD187" s="195">
        <v>0</v>
      </c>
      <c r="BE187" s="195">
        <v>9579750</v>
      </c>
      <c r="BF187" s="195">
        <v>3106220</v>
      </c>
      <c r="BG187" s="195">
        <v>0</v>
      </c>
      <c r="BH187" s="195">
        <v>15098237</v>
      </c>
      <c r="BI187" s="195">
        <v>1069134.49</v>
      </c>
      <c r="BJ187" s="195">
        <v>105780</v>
      </c>
      <c r="BK187" s="195">
        <v>2108060</v>
      </c>
      <c r="BL187" s="195">
        <v>0</v>
      </c>
      <c r="BM187" s="195">
        <v>2063550</v>
      </c>
      <c r="BN187" s="195">
        <v>0</v>
      </c>
      <c r="BO187" s="195">
        <v>0</v>
      </c>
      <c r="BP187" s="195">
        <v>0</v>
      </c>
      <c r="BQ187" s="195">
        <v>0</v>
      </c>
      <c r="BR187" s="195">
        <v>1392263</v>
      </c>
      <c r="BS187" s="195">
        <v>0</v>
      </c>
      <c r="BT187" s="195">
        <v>0</v>
      </c>
      <c r="BU187" s="195">
        <v>11900</v>
      </c>
      <c r="BV187" s="195">
        <v>0</v>
      </c>
      <c r="BW187" s="195">
        <v>388400</v>
      </c>
      <c r="BX187" s="195">
        <v>0</v>
      </c>
      <c r="BY187" s="195">
        <v>0</v>
      </c>
      <c r="BZ187" s="195">
        <v>23200</v>
      </c>
      <c r="CA187" s="195">
        <v>0</v>
      </c>
      <c r="CB187" s="195">
        <v>0</v>
      </c>
      <c r="CC187" s="195">
        <v>0</v>
      </c>
      <c r="CD187" s="195">
        <v>0</v>
      </c>
      <c r="CE187" s="195">
        <v>0</v>
      </c>
      <c r="CF187" s="195">
        <v>0</v>
      </c>
      <c r="CG187" s="195">
        <v>308240</v>
      </c>
      <c r="CH187" s="195">
        <v>0</v>
      </c>
      <c r="CI187" s="195">
        <v>0</v>
      </c>
      <c r="CJ187" s="195">
        <v>0</v>
      </c>
      <c r="CK187" s="195">
        <v>0</v>
      </c>
      <c r="CL187" s="195">
        <v>0</v>
      </c>
      <c r="CM187" s="195">
        <v>395037.5</v>
      </c>
    </row>
    <row r="188" spans="1:91" ht="24.6">
      <c r="A188" s="125">
        <v>21</v>
      </c>
      <c r="B188" s="243" t="s">
        <v>917</v>
      </c>
      <c r="C188" s="128" t="s">
        <v>506</v>
      </c>
      <c r="D188" s="195">
        <v>288550</v>
      </c>
      <c r="E188" s="195">
        <v>277100</v>
      </c>
      <c r="F188" s="195">
        <v>3641854.05</v>
      </c>
      <c r="G188" s="195">
        <v>793915</v>
      </c>
      <c r="H188" s="195">
        <v>0</v>
      </c>
      <c r="I188" s="195">
        <v>0</v>
      </c>
      <c r="J188" s="195">
        <v>0</v>
      </c>
      <c r="K188" s="195">
        <v>17250</v>
      </c>
      <c r="L188" s="195">
        <v>1237156</v>
      </c>
      <c r="M188" s="195">
        <v>172323</v>
      </c>
      <c r="N188" s="195">
        <v>346550</v>
      </c>
      <c r="O188" s="195">
        <v>7100</v>
      </c>
      <c r="P188" s="195">
        <v>0</v>
      </c>
      <c r="Q188" s="195">
        <v>0</v>
      </c>
      <c r="R188" s="195">
        <v>133794</v>
      </c>
      <c r="S188" s="195">
        <v>1521701.5</v>
      </c>
      <c r="T188" s="195">
        <v>0</v>
      </c>
      <c r="U188" s="195">
        <v>1096364</v>
      </c>
      <c r="V188" s="195">
        <v>1179945</v>
      </c>
      <c r="W188" s="195">
        <v>0</v>
      </c>
      <c r="X188" s="195">
        <v>0</v>
      </c>
      <c r="Y188" s="195">
        <v>106520.5</v>
      </c>
      <c r="Z188" s="195">
        <v>0</v>
      </c>
      <c r="AA188" s="195">
        <v>0</v>
      </c>
      <c r="AB188" s="195">
        <v>0</v>
      </c>
      <c r="AC188" s="195">
        <v>152680</v>
      </c>
      <c r="AD188" s="195">
        <v>61240</v>
      </c>
      <c r="AE188" s="195">
        <v>0</v>
      </c>
      <c r="AF188" s="195">
        <v>0</v>
      </c>
      <c r="AG188" s="195">
        <v>0</v>
      </c>
      <c r="AH188" s="195">
        <v>15300</v>
      </c>
      <c r="AI188" s="195">
        <v>0</v>
      </c>
      <c r="AJ188" s="195">
        <v>0</v>
      </c>
      <c r="AK188" s="195">
        <v>0</v>
      </c>
      <c r="AL188" s="195">
        <v>220000</v>
      </c>
      <c r="AM188" s="195">
        <v>0</v>
      </c>
      <c r="AN188" s="195">
        <v>0</v>
      </c>
      <c r="AO188" s="195">
        <v>1004011.45</v>
      </c>
      <c r="AP188" s="195">
        <v>0</v>
      </c>
      <c r="AQ188" s="195">
        <v>0</v>
      </c>
      <c r="AR188" s="195">
        <v>0</v>
      </c>
      <c r="AS188" s="195">
        <v>198000</v>
      </c>
      <c r="AT188" s="195">
        <v>0</v>
      </c>
      <c r="AU188" s="195">
        <v>0</v>
      </c>
      <c r="AV188" s="195">
        <v>0</v>
      </c>
      <c r="AW188" s="195">
        <v>0</v>
      </c>
      <c r="AX188" s="195">
        <v>235364</v>
      </c>
      <c r="AY188" s="195">
        <v>0</v>
      </c>
      <c r="AZ188" s="195">
        <v>0</v>
      </c>
      <c r="BA188" s="195">
        <v>0</v>
      </c>
      <c r="BB188" s="195">
        <v>0</v>
      </c>
      <c r="BC188" s="195">
        <v>0</v>
      </c>
      <c r="BD188" s="195">
        <v>0</v>
      </c>
      <c r="BE188" s="195">
        <v>4050770</v>
      </c>
      <c r="BF188" s="195">
        <v>0</v>
      </c>
      <c r="BG188" s="195">
        <v>0</v>
      </c>
      <c r="BH188" s="195">
        <v>15557174</v>
      </c>
      <c r="BI188" s="195">
        <v>1071363.7</v>
      </c>
      <c r="BJ188" s="195">
        <v>0</v>
      </c>
      <c r="BK188" s="195">
        <v>1362301</v>
      </c>
      <c r="BL188" s="195">
        <v>0</v>
      </c>
      <c r="BM188" s="195">
        <v>0</v>
      </c>
      <c r="BN188" s="195">
        <v>0</v>
      </c>
      <c r="BO188" s="195">
        <v>0</v>
      </c>
      <c r="BP188" s="195">
        <v>0</v>
      </c>
      <c r="BQ188" s="195">
        <v>0</v>
      </c>
      <c r="BR188" s="195">
        <v>229989</v>
      </c>
      <c r="BS188" s="195">
        <v>0</v>
      </c>
      <c r="BT188" s="195">
        <v>0</v>
      </c>
      <c r="BU188" s="195">
        <v>2800</v>
      </c>
      <c r="BV188" s="195">
        <v>0</v>
      </c>
      <c r="BW188" s="195">
        <v>0</v>
      </c>
      <c r="BX188" s="195">
        <v>0</v>
      </c>
      <c r="BY188" s="195">
        <v>193200</v>
      </c>
      <c r="BZ188" s="197">
        <v>3200</v>
      </c>
      <c r="CA188" s="195">
        <v>0</v>
      </c>
      <c r="CB188" s="195">
        <v>0</v>
      </c>
      <c r="CC188" s="195">
        <v>0</v>
      </c>
      <c r="CD188" s="195">
        <v>0</v>
      </c>
      <c r="CE188" s="195">
        <v>0</v>
      </c>
      <c r="CF188" s="195">
        <v>0</v>
      </c>
      <c r="CG188" s="195">
        <v>0</v>
      </c>
      <c r="CH188" s="195">
        <v>0</v>
      </c>
      <c r="CI188" s="195">
        <v>0</v>
      </c>
      <c r="CJ188" s="195">
        <v>0</v>
      </c>
      <c r="CK188" s="195">
        <v>0</v>
      </c>
      <c r="CL188" s="195">
        <v>0</v>
      </c>
      <c r="CM188" s="195">
        <v>1494900</v>
      </c>
    </row>
    <row r="189" spans="1:91" ht="24.6">
      <c r="A189" s="125">
        <v>20</v>
      </c>
      <c r="B189" s="243" t="s">
        <v>918</v>
      </c>
      <c r="C189" s="128" t="s">
        <v>507</v>
      </c>
      <c r="D189" s="195">
        <v>6671064.8399999999</v>
      </c>
      <c r="E189" s="195">
        <v>68250</v>
      </c>
      <c r="F189" s="195">
        <v>248520</v>
      </c>
      <c r="G189" s="195">
        <v>332890</v>
      </c>
      <c r="H189" s="195">
        <v>102820</v>
      </c>
      <c r="I189" s="195">
        <v>0</v>
      </c>
      <c r="J189" s="195">
        <v>742930</v>
      </c>
      <c r="K189" s="195">
        <v>403216</v>
      </c>
      <c r="L189" s="195">
        <v>241610</v>
      </c>
      <c r="M189" s="195">
        <v>0</v>
      </c>
      <c r="N189" s="195">
        <v>0</v>
      </c>
      <c r="O189" s="195">
        <v>466090</v>
      </c>
      <c r="P189" s="195">
        <v>1101837.93</v>
      </c>
      <c r="Q189" s="195">
        <v>0</v>
      </c>
      <c r="R189" s="195">
        <v>774719.81</v>
      </c>
      <c r="S189" s="195">
        <v>865830</v>
      </c>
      <c r="T189" s="195">
        <v>974143.87</v>
      </c>
      <c r="U189" s="195">
        <v>579120</v>
      </c>
      <c r="V189" s="195">
        <v>275440</v>
      </c>
      <c r="W189" s="195">
        <v>223800</v>
      </c>
      <c r="X189" s="195">
        <v>3782603.53</v>
      </c>
      <c r="Y189" s="195">
        <v>298320</v>
      </c>
      <c r="Z189" s="195">
        <v>0</v>
      </c>
      <c r="AA189" s="195">
        <v>395880</v>
      </c>
      <c r="AB189" s="195">
        <v>297960</v>
      </c>
      <c r="AC189" s="195">
        <v>299160</v>
      </c>
      <c r="AD189" s="195">
        <v>61620</v>
      </c>
      <c r="AE189" s="195">
        <v>585600</v>
      </c>
      <c r="AF189" s="195">
        <v>526660</v>
      </c>
      <c r="AG189" s="195">
        <v>569870</v>
      </c>
      <c r="AH189" s="195">
        <v>299160</v>
      </c>
      <c r="AI189" s="195">
        <v>841680</v>
      </c>
      <c r="AJ189" s="195">
        <v>285360</v>
      </c>
      <c r="AK189" s="195">
        <v>0</v>
      </c>
      <c r="AL189" s="195">
        <v>3229581.28</v>
      </c>
      <c r="AM189" s="195">
        <v>151970</v>
      </c>
      <c r="AN189" s="195">
        <v>298440</v>
      </c>
      <c r="AO189" s="195">
        <v>1604760</v>
      </c>
      <c r="AP189" s="195">
        <v>331220</v>
      </c>
      <c r="AQ189" s="195">
        <v>0</v>
      </c>
      <c r="AR189" s="195">
        <v>300750</v>
      </c>
      <c r="AS189" s="195">
        <v>1184280</v>
      </c>
      <c r="AT189" s="195">
        <v>548940</v>
      </c>
      <c r="AU189" s="195">
        <v>754853</v>
      </c>
      <c r="AV189" s="195">
        <v>624530</v>
      </c>
      <c r="AW189" s="195">
        <v>286680</v>
      </c>
      <c r="AX189" s="195">
        <v>349320</v>
      </c>
      <c r="AY189" s="195">
        <v>249360</v>
      </c>
      <c r="AZ189" s="195">
        <v>411788.33</v>
      </c>
      <c r="BA189" s="195">
        <v>249516.13</v>
      </c>
      <c r="BB189" s="195">
        <v>947100</v>
      </c>
      <c r="BC189" s="195">
        <v>0</v>
      </c>
      <c r="BD189" s="195">
        <v>2974419.18</v>
      </c>
      <c r="BE189" s="195">
        <v>636010.5</v>
      </c>
      <c r="BF189" s="195">
        <v>296460</v>
      </c>
      <c r="BG189" s="195">
        <v>550562</v>
      </c>
      <c r="BH189" s="195">
        <v>634725</v>
      </c>
      <c r="BI189" s="195">
        <v>0</v>
      </c>
      <c r="BJ189" s="195">
        <v>0</v>
      </c>
      <c r="BK189" s="195">
        <v>186549.09</v>
      </c>
      <c r="BL189" s="195">
        <v>92516.67</v>
      </c>
      <c r="BM189" s="195">
        <v>983130</v>
      </c>
      <c r="BN189" s="195">
        <v>781820</v>
      </c>
      <c r="BO189" s="195">
        <v>360975</v>
      </c>
      <c r="BP189" s="195">
        <v>1051324.99</v>
      </c>
      <c r="BQ189" s="195">
        <v>455000</v>
      </c>
      <c r="BR189" s="195">
        <v>391052</v>
      </c>
      <c r="BS189" s="195">
        <v>4787567.33</v>
      </c>
      <c r="BT189" s="195">
        <v>0</v>
      </c>
      <c r="BU189" s="195">
        <v>0</v>
      </c>
      <c r="BV189" s="195">
        <v>680700</v>
      </c>
      <c r="BW189" s="195">
        <v>263067.09999999998</v>
      </c>
      <c r="BX189" s="195">
        <v>256990</v>
      </c>
      <c r="BY189" s="195">
        <v>869640</v>
      </c>
      <c r="BZ189" s="195">
        <v>0</v>
      </c>
      <c r="CA189" s="195">
        <v>88100</v>
      </c>
      <c r="CB189" s="195">
        <v>273000</v>
      </c>
      <c r="CC189" s="195">
        <v>0</v>
      </c>
      <c r="CD189" s="195">
        <v>580005</v>
      </c>
      <c r="CE189" s="195">
        <v>880568</v>
      </c>
      <c r="CF189" s="195">
        <v>172663.06</v>
      </c>
      <c r="CG189" s="195">
        <v>0</v>
      </c>
      <c r="CH189" s="195">
        <v>355660</v>
      </c>
      <c r="CI189" s="195">
        <v>584520</v>
      </c>
      <c r="CJ189" s="195">
        <v>0</v>
      </c>
      <c r="CK189" s="195">
        <v>447241.94</v>
      </c>
      <c r="CL189" s="195">
        <v>285720</v>
      </c>
      <c r="CM189" s="195">
        <v>0</v>
      </c>
    </row>
    <row r="190" spans="1:91" ht="24.6">
      <c r="A190" s="125">
        <v>20</v>
      </c>
      <c r="B190" s="243" t="s">
        <v>919</v>
      </c>
      <c r="C190" s="128" t="s">
        <v>508</v>
      </c>
      <c r="D190" s="195">
        <v>6627400</v>
      </c>
      <c r="E190" s="195">
        <v>524884.67000000004</v>
      </c>
      <c r="F190" s="195">
        <v>762800</v>
      </c>
      <c r="G190" s="195">
        <v>445180</v>
      </c>
      <c r="H190" s="195">
        <v>589990</v>
      </c>
      <c r="I190" s="195">
        <v>1008370.32</v>
      </c>
      <c r="J190" s="195">
        <v>305980</v>
      </c>
      <c r="K190" s="195">
        <v>346730</v>
      </c>
      <c r="L190" s="195">
        <v>780030</v>
      </c>
      <c r="M190" s="195">
        <v>307640</v>
      </c>
      <c r="N190" s="195">
        <v>1389698.4</v>
      </c>
      <c r="O190" s="195">
        <v>550513</v>
      </c>
      <c r="P190" s="195">
        <v>3925011.29</v>
      </c>
      <c r="Q190" s="195">
        <v>677040</v>
      </c>
      <c r="R190" s="195">
        <v>818190</v>
      </c>
      <c r="S190" s="195">
        <v>875730</v>
      </c>
      <c r="T190" s="195">
        <v>662520</v>
      </c>
      <c r="U190" s="195">
        <v>544560</v>
      </c>
      <c r="V190" s="195">
        <v>902853.33</v>
      </c>
      <c r="W190" s="195">
        <v>500500</v>
      </c>
      <c r="X190" s="195">
        <v>7890069.2800000003</v>
      </c>
      <c r="Y190" s="195">
        <v>678000</v>
      </c>
      <c r="Z190" s="195">
        <v>257040</v>
      </c>
      <c r="AA190" s="195">
        <v>392760</v>
      </c>
      <c r="AB190" s="195">
        <v>1048680</v>
      </c>
      <c r="AC190" s="195">
        <v>761760</v>
      </c>
      <c r="AD190" s="195">
        <v>648160</v>
      </c>
      <c r="AE190" s="195">
        <v>181440</v>
      </c>
      <c r="AF190" s="195">
        <v>970680</v>
      </c>
      <c r="AG190" s="195">
        <v>914690</v>
      </c>
      <c r="AH190" s="195">
        <v>982680</v>
      </c>
      <c r="AI190" s="195">
        <v>900360</v>
      </c>
      <c r="AJ190" s="195">
        <v>1122960</v>
      </c>
      <c r="AK190" s="195">
        <v>312880</v>
      </c>
      <c r="AL190" s="195">
        <v>6700320</v>
      </c>
      <c r="AM190" s="195">
        <v>337998</v>
      </c>
      <c r="AN190" s="195">
        <v>508120</v>
      </c>
      <c r="AO190" s="195">
        <v>1285880</v>
      </c>
      <c r="AP190" s="195">
        <v>918420</v>
      </c>
      <c r="AQ190" s="195">
        <v>1112940</v>
      </c>
      <c r="AR190" s="195">
        <v>941880</v>
      </c>
      <c r="AS190" s="195">
        <v>1032840</v>
      </c>
      <c r="AT190" s="195">
        <v>455220</v>
      </c>
      <c r="AU190" s="195">
        <v>593661</v>
      </c>
      <c r="AV190" s="195">
        <v>531640</v>
      </c>
      <c r="AW190" s="195">
        <v>226800</v>
      </c>
      <c r="AX190" s="195">
        <v>778680</v>
      </c>
      <c r="AY190" s="195">
        <v>347821</v>
      </c>
      <c r="AZ190" s="195">
        <v>283850</v>
      </c>
      <c r="BA190" s="195">
        <v>233678.71</v>
      </c>
      <c r="BB190" s="195">
        <v>2610305.85</v>
      </c>
      <c r="BC190" s="195">
        <v>677790</v>
      </c>
      <c r="BD190" s="195">
        <v>7615876.6699999999</v>
      </c>
      <c r="BE190" s="195">
        <v>903458</v>
      </c>
      <c r="BF190" s="195">
        <v>550860</v>
      </c>
      <c r="BG190" s="195">
        <v>808960</v>
      </c>
      <c r="BH190" s="195">
        <v>802580</v>
      </c>
      <c r="BI190" s="195">
        <v>416640</v>
      </c>
      <c r="BJ190" s="195">
        <v>278790</v>
      </c>
      <c r="BK190" s="195">
        <v>293760</v>
      </c>
      <c r="BL190" s="195">
        <v>298320</v>
      </c>
      <c r="BM190" s="195">
        <v>7582242</v>
      </c>
      <c r="BN190" s="195">
        <v>1111200</v>
      </c>
      <c r="BO190" s="195">
        <v>1170120</v>
      </c>
      <c r="BP190" s="195">
        <v>1062540</v>
      </c>
      <c r="BQ190" s="195">
        <v>771000</v>
      </c>
      <c r="BR190" s="195">
        <v>1127380</v>
      </c>
      <c r="BS190" s="197">
        <v>15771158.189999999</v>
      </c>
      <c r="BT190" s="195">
        <v>608280</v>
      </c>
      <c r="BU190" s="195">
        <v>625230</v>
      </c>
      <c r="BV190" s="195">
        <v>3029650</v>
      </c>
      <c r="BW190" s="195">
        <v>724800</v>
      </c>
      <c r="BX190" s="195">
        <v>306890</v>
      </c>
      <c r="BY190" s="197">
        <v>1638360</v>
      </c>
      <c r="BZ190" s="195">
        <v>666960</v>
      </c>
      <c r="CA190" s="195">
        <v>823705</v>
      </c>
      <c r="CB190" s="195">
        <v>417480</v>
      </c>
      <c r="CC190" s="195">
        <v>720765</v>
      </c>
      <c r="CD190" s="195">
        <v>918600</v>
      </c>
      <c r="CE190" s="195">
        <v>307422</v>
      </c>
      <c r="CF190" s="195">
        <v>919440</v>
      </c>
      <c r="CG190" s="195">
        <v>693600</v>
      </c>
      <c r="CH190" s="195">
        <v>567500</v>
      </c>
      <c r="CI190" s="195">
        <v>275040</v>
      </c>
      <c r="CJ190" s="195">
        <v>994920</v>
      </c>
      <c r="CK190" s="197">
        <v>1037280</v>
      </c>
      <c r="CL190" s="195">
        <v>857160</v>
      </c>
      <c r="CM190" s="195">
        <v>531120</v>
      </c>
    </row>
    <row r="191" spans="1:91" ht="24.6">
      <c r="A191" s="125">
        <v>20</v>
      </c>
      <c r="B191" s="243" t="s">
        <v>920</v>
      </c>
      <c r="C191" s="128" t="s">
        <v>509</v>
      </c>
      <c r="D191" s="195">
        <v>10740</v>
      </c>
      <c r="E191" s="195">
        <v>0</v>
      </c>
      <c r="F191" s="195">
        <v>0</v>
      </c>
      <c r="G191" s="195">
        <v>2000</v>
      </c>
      <c r="H191" s="195">
        <v>6440</v>
      </c>
      <c r="I191" s="195">
        <v>4770</v>
      </c>
      <c r="J191" s="195">
        <v>13951.93</v>
      </c>
      <c r="K191" s="195">
        <v>0</v>
      </c>
      <c r="L191" s="195">
        <v>15181.94</v>
      </c>
      <c r="M191" s="195">
        <v>0</v>
      </c>
      <c r="N191" s="195">
        <v>13920</v>
      </c>
      <c r="O191" s="195">
        <v>2690</v>
      </c>
      <c r="P191" s="195">
        <v>0</v>
      </c>
      <c r="Q191" s="195">
        <v>375</v>
      </c>
      <c r="R191" s="195">
        <v>2720</v>
      </c>
      <c r="S191" s="195">
        <v>395</v>
      </c>
      <c r="T191" s="195">
        <v>0</v>
      </c>
      <c r="U191" s="195">
        <v>0</v>
      </c>
      <c r="V191" s="195">
        <v>0</v>
      </c>
      <c r="W191" s="195">
        <v>0</v>
      </c>
      <c r="X191" s="195">
        <v>63256.93</v>
      </c>
      <c r="Y191" s="195">
        <v>0</v>
      </c>
      <c r="Z191" s="195">
        <v>0</v>
      </c>
      <c r="AA191" s="195">
        <v>0</v>
      </c>
      <c r="AB191" s="195">
        <v>0</v>
      </c>
      <c r="AC191" s="195">
        <v>12750</v>
      </c>
      <c r="AD191" s="195">
        <v>0</v>
      </c>
      <c r="AE191" s="195">
        <v>0</v>
      </c>
      <c r="AF191" s="195">
        <v>630</v>
      </c>
      <c r="AG191" s="195">
        <v>0</v>
      </c>
      <c r="AH191" s="195">
        <v>5692.17</v>
      </c>
      <c r="AI191" s="195">
        <v>0</v>
      </c>
      <c r="AJ191" s="195">
        <v>12630</v>
      </c>
      <c r="AK191" s="195">
        <v>0</v>
      </c>
      <c r="AL191" s="195">
        <v>42210</v>
      </c>
      <c r="AM191" s="195">
        <v>0</v>
      </c>
      <c r="AN191" s="195">
        <v>0</v>
      </c>
      <c r="AO191" s="195">
        <v>25801</v>
      </c>
      <c r="AP191" s="195">
        <v>0</v>
      </c>
      <c r="AQ191" s="195">
        <v>12750</v>
      </c>
      <c r="AR191" s="195">
        <v>0</v>
      </c>
      <c r="AS191" s="195">
        <v>0</v>
      </c>
      <c r="AT191" s="195">
        <v>0</v>
      </c>
      <c r="AU191" s="195">
        <v>0</v>
      </c>
      <c r="AV191" s="195">
        <v>0</v>
      </c>
      <c r="AW191" s="195">
        <v>0</v>
      </c>
      <c r="AX191" s="195">
        <v>3570</v>
      </c>
      <c r="AY191" s="195">
        <v>0</v>
      </c>
      <c r="AZ191" s="195">
        <v>0</v>
      </c>
      <c r="BA191" s="195">
        <v>0</v>
      </c>
      <c r="BB191" s="195">
        <v>2325</v>
      </c>
      <c r="BC191" s="195">
        <v>15585</v>
      </c>
      <c r="BD191" s="195">
        <v>17200</v>
      </c>
      <c r="BE191" s="195">
        <v>87933.56</v>
      </c>
      <c r="BF191" s="195">
        <v>0</v>
      </c>
      <c r="BG191" s="195">
        <v>955.5</v>
      </c>
      <c r="BH191" s="195">
        <v>14031.17</v>
      </c>
      <c r="BI191" s="195">
        <v>0</v>
      </c>
      <c r="BJ191" s="195">
        <v>0</v>
      </c>
      <c r="BK191" s="195">
        <v>0</v>
      </c>
      <c r="BL191" s="195">
        <v>21160</v>
      </c>
      <c r="BM191" s="195">
        <v>0</v>
      </c>
      <c r="BN191" s="195">
        <v>0</v>
      </c>
      <c r="BO191" s="195">
        <v>0</v>
      </c>
      <c r="BP191" s="195">
        <v>0</v>
      </c>
      <c r="BQ191" s="195">
        <v>0</v>
      </c>
      <c r="BR191" s="195">
        <v>0</v>
      </c>
      <c r="BS191" s="197">
        <v>32658.71</v>
      </c>
      <c r="BT191" s="195">
        <v>0</v>
      </c>
      <c r="BU191" s="195">
        <v>10675</v>
      </c>
      <c r="BV191" s="195">
        <v>330</v>
      </c>
      <c r="BW191" s="195">
        <v>0</v>
      </c>
      <c r="BX191" s="195">
        <v>0</v>
      </c>
      <c r="BY191" s="195">
        <v>13688.23</v>
      </c>
      <c r="BZ191" s="195">
        <v>0</v>
      </c>
      <c r="CA191" s="195">
        <v>0</v>
      </c>
      <c r="CB191" s="195">
        <v>0</v>
      </c>
      <c r="CC191" s="195">
        <v>14590</v>
      </c>
      <c r="CD191" s="195">
        <v>660</v>
      </c>
      <c r="CE191" s="195">
        <v>2490</v>
      </c>
      <c r="CF191" s="195">
        <v>8100</v>
      </c>
      <c r="CG191" s="195">
        <v>0</v>
      </c>
      <c r="CH191" s="195">
        <v>0</v>
      </c>
      <c r="CI191" s="195">
        <v>0</v>
      </c>
      <c r="CJ191" s="195">
        <v>0</v>
      </c>
      <c r="CK191" s="195">
        <v>8445</v>
      </c>
      <c r="CL191" s="195">
        <v>0</v>
      </c>
      <c r="CM191" s="195">
        <v>0</v>
      </c>
    </row>
    <row r="192" spans="1:91" ht="24.6">
      <c r="A192" s="125">
        <v>20</v>
      </c>
      <c r="B192" s="243" t="s">
        <v>921</v>
      </c>
      <c r="C192" s="128" t="s">
        <v>510</v>
      </c>
      <c r="D192" s="195">
        <v>0</v>
      </c>
      <c r="E192" s="195">
        <v>0</v>
      </c>
      <c r="F192" s="195">
        <v>0</v>
      </c>
      <c r="G192" s="195">
        <v>0</v>
      </c>
      <c r="H192" s="195">
        <v>0</v>
      </c>
      <c r="I192" s="195">
        <v>0</v>
      </c>
      <c r="J192" s="195">
        <v>0</v>
      </c>
      <c r="K192" s="195">
        <v>0</v>
      </c>
      <c r="L192" s="195">
        <v>0</v>
      </c>
      <c r="M192" s="195">
        <v>0</v>
      </c>
      <c r="N192" s="195">
        <v>0</v>
      </c>
      <c r="O192" s="195">
        <v>51020</v>
      </c>
      <c r="P192" s="195">
        <v>0</v>
      </c>
      <c r="Q192" s="195">
        <v>0</v>
      </c>
      <c r="R192" s="195">
        <v>0</v>
      </c>
      <c r="S192" s="195">
        <v>0</v>
      </c>
      <c r="T192" s="195">
        <v>1340</v>
      </c>
      <c r="U192" s="195">
        <v>0</v>
      </c>
      <c r="V192" s="195">
        <v>0</v>
      </c>
      <c r="W192" s="195">
        <v>0</v>
      </c>
      <c r="X192" s="195">
        <v>0</v>
      </c>
      <c r="Y192" s="195">
        <v>0</v>
      </c>
      <c r="Z192" s="195">
        <v>0</v>
      </c>
      <c r="AA192" s="195">
        <v>0</v>
      </c>
      <c r="AB192" s="195">
        <v>0</v>
      </c>
      <c r="AC192" s="195">
        <v>0</v>
      </c>
      <c r="AD192" s="195">
        <v>0</v>
      </c>
      <c r="AE192" s="195">
        <v>0</v>
      </c>
      <c r="AF192" s="195">
        <v>0</v>
      </c>
      <c r="AG192" s="195">
        <v>0</v>
      </c>
      <c r="AH192" s="195">
        <v>0</v>
      </c>
      <c r="AI192" s="195">
        <v>12270</v>
      </c>
      <c r="AJ192" s="195">
        <v>0</v>
      </c>
      <c r="AK192" s="195">
        <v>0</v>
      </c>
      <c r="AL192" s="195">
        <v>0</v>
      </c>
      <c r="AM192" s="195">
        <v>0</v>
      </c>
      <c r="AN192" s="195">
        <v>0</v>
      </c>
      <c r="AO192" s="195">
        <v>0</v>
      </c>
      <c r="AP192" s="195">
        <v>0</v>
      </c>
      <c r="AQ192" s="195">
        <v>0</v>
      </c>
      <c r="AR192" s="195">
        <v>0</v>
      </c>
      <c r="AS192" s="195">
        <v>0</v>
      </c>
      <c r="AT192" s="195">
        <v>0</v>
      </c>
      <c r="AU192" s="195">
        <v>0</v>
      </c>
      <c r="AV192" s="195">
        <v>0</v>
      </c>
      <c r="AW192" s="195">
        <v>0</v>
      </c>
      <c r="AX192" s="195">
        <v>13710</v>
      </c>
      <c r="AY192" s="195">
        <v>0</v>
      </c>
      <c r="AZ192" s="195">
        <v>0</v>
      </c>
      <c r="BA192" s="195">
        <v>0</v>
      </c>
      <c r="BB192" s="195">
        <v>0</v>
      </c>
      <c r="BC192" s="195">
        <v>0</v>
      </c>
      <c r="BD192" s="195">
        <v>18430</v>
      </c>
      <c r="BE192" s="195">
        <v>0</v>
      </c>
      <c r="BF192" s="195">
        <v>0</v>
      </c>
      <c r="BG192" s="195">
        <v>0</v>
      </c>
      <c r="BH192" s="195">
        <v>0</v>
      </c>
      <c r="BI192" s="195">
        <v>0</v>
      </c>
      <c r="BJ192" s="195">
        <v>0</v>
      </c>
      <c r="BK192" s="195">
        <v>426.77</v>
      </c>
      <c r="BL192" s="195">
        <v>0</v>
      </c>
      <c r="BM192" s="195">
        <v>0</v>
      </c>
      <c r="BN192" s="195">
        <v>990</v>
      </c>
      <c r="BO192" s="195">
        <v>5375</v>
      </c>
      <c r="BP192" s="195">
        <v>11116.13</v>
      </c>
      <c r="BQ192" s="195">
        <v>0</v>
      </c>
      <c r="BR192" s="195">
        <v>3455</v>
      </c>
      <c r="BS192" s="195">
        <v>0</v>
      </c>
      <c r="BT192" s="197">
        <v>0</v>
      </c>
      <c r="BU192" s="197">
        <v>2410</v>
      </c>
      <c r="BV192" s="197">
        <v>0</v>
      </c>
      <c r="BW192" s="197">
        <v>0</v>
      </c>
      <c r="BX192" s="197">
        <v>0</v>
      </c>
      <c r="BY192" s="197">
        <v>0</v>
      </c>
      <c r="BZ192" s="197">
        <v>0</v>
      </c>
      <c r="CA192" s="197">
        <v>0</v>
      </c>
      <c r="CB192" s="197">
        <v>14410</v>
      </c>
      <c r="CC192" s="197">
        <v>0</v>
      </c>
      <c r="CD192" s="197">
        <v>0</v>
      </c>
      <c r="CE192" s="197">
        <v>0</v>
      </c>
      <c r="CF192" s="197">
        <v>0</v>
      </c>
      <c r="CG192" s="197">
        <v>0</v>
      </c>
      <c r="CH192" s="197">
        <v>0</v>
      </c>
      <c r="CI192" s="197">
        <v>0</v>
      </c>
      <c r="CJ192" s="195">
        <v>0</v>
      </c>
      <c r="CK192" s="197">
        <v>0</v>
      </c>
      <c r="CL192" s="197">
        <v>0</v>
      </c>
      <c r="CM192" s="197">
        <v>0</v>
      </c>
    </row>
    <row r="193" spans="1:91" ht="24.6">
      <c r="A193" s="125">
        <v>20</v>
      </c>
      <c r="B193" s="243" t="s">
        <v>922</v>
      </c>
      <c r="C193" s="126" t="s">
        <v>511</v>
      </c>
      <c r="D193" s="195">
        <v>0</v>
      </c>
      <c r="E193" s="195">
        <v>0</v>
      </c>
      <c r="F193" s="195">
        <v>0</v>
      </c>
      <c r="G193" s="195">
        <v>0</v>
      </c>
      <c r="H193" s="195">
        <v>2046.6</v>
      </c>
      <c r="I193" s="195">
        <v>0</v>
      </c>
      <c r="J193" s="195">
        <v>0</v>
      </c>
      <c r="K193" s="195">
        <v>0</v>
      </c>
      <c r="L193" s="195">
        <v>0</v>
      </c>
      <c r="M193" s="195">
        <v>0</v>
      </c>
      <c r="N193" s="195">
        <v>0</v>
      </c>
      <c r="O193" s="195">
        <v>0</v>
      </c>
      <c r="P193" s="195">
        <v>0</v>
      </c>
      <c r="Q193" s="195">
        <v>0</v>
      </c>
      <c r="R193" s="195">
        <v>0</v>
      </c>
      <c r="S193" s="195">
        <v>0</v>
      </c>
      <c r="T193" s="195">
        <v>0</v>
      </c>
      <c r="U193" s="195">
        <v>0</v>
      </c>
      <c r="V193" s="195">
        <v>513.4</v>
      </c>
      <c r="W193" s="195">
        <v>0</v>
      </c>
      <c r="X193" s="195">
        <v>0</v>
      </c>
      <c r="Y193" s="195">
        <v>0</v>
      </c>
      <c r="Z193" s="195">
        <v>0</v>
      </c>
      <c r="AA193" s="195">
        <v>0</v>
      </c>
      <c r="AB193" s="195">
        <v>0</v>
      </c>
      <c r="AC193" s="195">
        <v>0</v>
      </c>
      <c r="AD193" s="195">
        <v>0</v>
      </c>
      <c r="AE193" s="195">
        <v>0</v>
      </c>
      <c r="AF193" s="195">
        <v>0</v>
      </c>
      <c r="AG193" s="195">
        <v>0</v>
      </c>
      <c r="AH193" s="195">
        <v>0</v>
      </c>
      <c r="AI193" s="195">
        <v>0</v>
      </c>
      <c r="AJ193" s="195">
        <v>0</v>
      </c>
      <c r="AK193" s="195">
        <v>0</v>
      </c>
      <c r="AL193" s="195">
        <v>0</v>
      </c>
      <c r="AM193" s="195">
        <v>0</v>
      </c>
      <c r="AN193" s="195">
        <v>0</v>
      </c>
      <c r="AO193" s="195">
        <v>0</v>
      </c>
      <c r="AP193" s="195">
        <v>0</v>
      </c>
      <c r="AQ193" s="195">
        <v>0</v>
      </c>
      <c r="AR193" s="195">
        <v>0</v>
      </c>
      <c r="AS193" s="195">
        <v>0</v>
      </c>
      <c r="AT193" s="195">
        <v>0</v>
      </c>
      <c r="AU193" s="195">
        <v>0</v>
      </c>
      <c r="AV193" s="195">
        <v>0</v>
      </c>
      <c r="AW193" s="195">
        <v>0</v>
      </c>
      <c r="AX193" s="195">
        <v>0</v>
      </c>
      <c r="AY193" s="195">
        <v>0</v>
      </c>
      <c r="AZ193" s="195">
        <v>0</v>
      </c>
      <c r="BA193" s="195">
        <v>0</v>
      </c>
      <c r="BB193" s="195">
        <v>0</v>
      </c>
      <c r="BC193" s="195">
        <v>0</v>
      </c>
      <c r="BD193" s="195">
        <v>0</v>
      </c>
      <c r="BE193" s="195">
        <v>4107.2</v>
      </c>
      <c r="BF193" s="195">
        <v>0</v>
      </c>
      <c r="BG193" s="195">
        <v>0</v>
      </c>
      <c r="BH193" s="195">
        <v>0</v>
      </c>
      <c r="BI193" s="195">
        <v>0</v>
      </c>
      <c r="BJ193" s="195">
        <v>0</v>
      </c>
      <c r="BK193" s="195">
        <v>0</v>
      </c>
      <c r="BL193" s="195">
        <v>0</v>
      </c>
      <c r="BM193" s="195">
        <v>0</v>
      </c>
      <c r="BN193" s="195">
        <v>0</v>
      </c>
      <c r="BO193" s="195">
        <v>0</v>
      </c>
      <c r="BP193" s="195">
        <v>0</v>
      </c>
      <c r="BQ193" s="195">
        <v>0</v>
      </c>
      <c r="BR193" s="195">
        <v>0</v>
      </c>
      <c r="BS193" s="195">
        <v>0</v>
      </c>
      <c r="BT193" s="197">
        <v>0</v>
      </c>
      <c r="BU193" s="195">
        <v>0</v>
      </c>
      <c r="BV193" s="197">
        <v>0</v>
      </c>
      <c r="BW193" s="197">
        <v>0</v>
      </c>
      <c r="BX193" s="197">
        <v>0</v>
      </c>
      <c r="BY193" s="197">
        <v>0</v>
      </c>
      <c r="BZ193" s="197">
        <v>0</v>
      </c>
      <c r="CA193" s="197">
        <v>0</v>
      </c>
      <c r="CB193" s="195">
        <v>0</v>
      </c>
      <c r="CC193" s="195">
        <v>0</v>
      </c>
      <c r="CD193" s="197">
        <v>0</v>
      </c>
      <c r="CE193" s="197">
        <v>0</v>
      </c>
      <c r="CF193" s="197">
        <v>0</v>
      </c>
      <c r="CG193" s="197">
        <v>0</v>
      </c>
      <c r="CH193" s="197">
        <v>0</v>
      </c>
      <c r="CI193" s="197">
        <v>0</v>
      </c>
      <c r="CJ193" s="195">
        <v>0</v>
      </c>
      <c r="CK193" s="197">
        <v>0</v>
      </c>
      <c r="CL193" s="197">
        <v>0</v>
      </c>
      <c r="CM193" s="197">
        <v>0</v>
      </c>
    </row>
    <row r="194" spans="1:91" ht="24.6">
      <c r="A194" s="125">
        <v>20</v>
      </c>
      <c r="B194" s="243" t="s">
        <v>923</v>
      </c>
      <c r="C194" s="126" t="s">
        <v>512</v>
      </c>
      <c r="D194" s="195">
        <v>0</v>
      </c>
      <c r="E194" s="195">
        <v>0</v>
      </c>
      <c r="F194" s="195">
        <v>0</v>
      </c>
      <c r="G194" s="195">
        <v>0</v>
      </c>
      <c r="H194" s="195">
        <v>0</v>
      </c>
      <c r="I194" s="195">
        <v>0</v>
      </c>
      <c r="J194" s="195">
        <v>0</v>
      </c>
      <c r="K194" s="195">
        <v>0</v>
      </c>
      <c r="L194" s="195">
        <v>0</v>
      </c>
      <c r="M194" s="195">
        <v>0</v>
      </c>
      <c r="N194" s="195">
        <v>0</v>
      </c>
      <c r="O194" s="195">
        <v>0</v>
      </c>
      <c r="P194" s="195">
        <v>0</v>
      </c>
      <c r="Q194" s="195">
        <v>0</v>
      </c>
      <c r="R194" s="195">
        <v>0</v>
      </c>
      <c r="S194" s="195">
        <v>0</v>
      </c>
      <c r="T194" s="195">
        <v>0</v>
      </c>
      <c r="U194" s="195">
        <v>0</v>
      </c>
      <c r="V194" s="195">
        <v>0</v>
      </c>
      <c r="W194" s="195">
        <v>0</v>
      </c>
      <c r="X194" s="195">
        <v>0</v>
      </c>
      <c r="Y194" s="195">
        <v>0</v>
      </c>
      <c r="Z194" s="195">
        <v>0</v>
      </c>
      <c r="AA194" s="195">
        <v>0</v>
      </c>
      <c r="AB194" s="195">
        <v>0</v>
      </c>
      <c r="AC194" s="195">
        <v>0</v>
      </c>
      <c r="AD194" s="195">
        <v>0</v>
      </c>
      <c r="AE194" s="195">
        <v>0</v>
      </c>
      <c r="AF194" s="195">
        <v>0</v>
      </c>
      <c r="AG194" s="195">
        <v>0</v>
      </c>
      <c r="AH194" s="195">
        <v>0</v>
      </c>
      <c r="AI194" s="195">
        <v>0</v>
      </c>
      <c r="AJ194" s="195">
        <v>0</v>
      </c>
      <c r="AK194" s="195">
        <v>0</v>
      </c>
      <c r="AL194" s="195">
        <v>0</v>
      </c>
      <c r="AM194" s="195">
        <v>0</v>
      </c>
      <c r="AN194" s="195">
        <v>0</v>
      </c>
      <c r="AO194" s="195">
        <v>0</v>
      </c>
      <c r="AP194" s="195">
        <v>0</v>
      </c>
      <c r="AQ194" s="195">
        <v>0</v>
      </c>
      <c r="AR194" s="195">
        <v>0</v>
      </c>
      <c r="AS194" s="195">
        <v>0</v>
      </c>
      <c r="AT194" s="195">
        <v>0</v>
      </c>
      <c r="AU194" s="195">
        <v>0</v>
      </c>
      <c r="AV194" s="195">
        <v>0</v>
      </c>
      <c r="AW194" s="195">
        <v>0</v>
      </c>
      <c r="AX194" s="195">
        <v>0</v>
      </c>
      <c r="AY194" s="195">
        <v>0</v>
      </c>
      <c r="AZ194" s="195">
        <v>0</v>
      </c>
      <c r="BA194" s="195">
        <v>0</v>
      </c>
      <c r="BB194" s="195">
        <v>0</v>
      </c>
      <c r="BC194" s="195">
        <v>0</v>
      </c>
      <c r="BD194" s="195">
        <v>0</v>
      </c>
      <c r="BE194" s="195">
        <v>0</v>
      </c>
      <c r="BF194" s="195">
        <v>0</v>
      </c>
      <c r="BG194" s="195">
        <v>0</v>
      </c>
      <c r="BH194" s="195">
        <v>0</v>
      </c>
      <c r="BI194" s="195">
        <v>0</v>
      </c>
      <c r="BJ194" s="195">
        <v>0</v>
      </c>
      <c r="BK194" s="195">
        <v>0</v>
      </c>
      <c r="BL194" s="195">
        <v>0</v>
      </c>
      <c r="BM194" s="195">
        <v>0</v>
      </c>
      <c r="BN194" s="195">
        <v>0</v>
      </c>
      <c r="BO194" s="195">
        <v>0</v>
      </c>
      <c r="BP194" s="195">
        <v>0</v>
      </c>
      <c r="BQ194" s="195">
        <v>0</v>
      </c>
      <c r="BR194" s="195">
        <v>0</v>
      </c>
      <c r="BS194" s="195">
        <v>0</v>
      </c>
      <c r="BT194" s="195">
        <v>0</v>
      </c>
      <c r="BU194" s="195">
        <v>0</v>
      </c>
      <c r="BV194" s="195">
        <v>0</v>
      </c>
      <c r="BW194" s="195">
        <v>0</v>
      </c>
      <c r="BX194" s="195">
        <v>0</v>
      </c>
      <c r="BY194" s="195">
        <v>0</v>
      </c>
      <c r="BZ194" s="195">
        <v>0</v>
      </c>
      <c r="CA194" s="195">
        <v>0</v>
      </c>
      <c r="CB194" s="195">
        <v>0</v>
      </c>
      <c r="CC194" s="195">
        <v>0</v>
      </c>
      <c r="CD194" s="195">
        <v>0</v>
      </c>
      <c r="CE194" s="195">
        <v>0</v>
      </c>
      <c r="CF194" s="195">
        <v>0</v>
      </c>
      <c r="CG194" s="195">
        <v>0</v>
      </c>
      <c r="CH194" s="195">
        <v>0</v>
      </c>
      <c r="CI194" s="195">
        <v>0</v>
      </c>
      <c r="CJ194" s="195">
        <v>0</v>
      </c>
      <c r="CK194" s="195">
        <v>0</v>
      </c>
      <c r="CL194" s="195">
        <v>0</v>
      </c>
      <c r="CM194" s="195">
        <v>0</v>
      </c>
    </row>
    <row r="195" spans="1:91" ht="24.6">
      <c r="A195" s="125">
        <v>20</v>
      </c>
      <c r="B195" s="243" t="s">
        <v>924</v>
      </c>
      <c r="C195" s="126" t="s">
        <v>513</v>
      </c>
      <c r="D195" s="195">
        <v>177480</v>
      </c>
      <c r="E195" s="195">
        <v>0</v>
      </c>
      <c r="F195" s="195">
        <v>0</v>
      </c>
      <c r="G195" s="195">
        <v>0</v>
      </c>
      <c r="H195" s="195">
        <v>0</v>
      </c>
      <c r="I195" s="195">
        <v>0</v>
      </c>
      <c r="J195" s="195">
        <v>0</v>
      </c>
      <c r="K195" s="195">
        <v>36000</v>
      </c>
      <c r="L195" s="195">
        <v>0</v>
      </c>
      <c r="M195" s="195">
        <v>0</v>
      </c>
      <c r="N195" s="195">
        <v>0</v>
      </c>
      <c r="O195" s="195">
        <v>4900</v>
      </c>
      <c r="P195" s="195">
        <v>0</v>
      </c>
      <c r="Q195" s="195">
        <v>0</v>
      </c>
      <c r="R195" s="195">
        <v>0</v>
      </c>
      <c r="S195" s="195">
        <v>0</v>
      </c>
      <c r="T195" s="195">
        <v>0</v>
      </c>
      <c r="U195" s="195">
        <v>0</v>
      </c>
      <c r="V195" s="195">
        <v>25040</v>
      </c>
      <c r="W195" s="195">
        <v>0</v>
      </c>
      <c r="X195" s="195">
        <v>0</v>
      </c>
      <c r="Y195" s="195">
        <v>0</v>
      </c>
      <c r="Z195" s="195">
        <v>0</v>
      </c>
      <c r="AA195" s="195">
        <v>0</v>
      </c>
      <c r="AB195" s="195">
        <v>0</v>
      </c>
      <c r="AC195" s="195">
        <v>0</v>
      </c>
      <c r="AD195" s="195">
        <v>0</v>
      </c>
      <c r="AE195" s="195">
        <v>0</v>
      </c>
      <c r="AF195" s="195">
        <v>0</v>
      </c>
      <c r="AG195" s="195">
        <v>0</v>
      </c>
      <c r="AH195" s="195">
        <v>0</v>
      </c>
      <c r="AI195" s="195">
        <v>0</v>
      </c>
      <c r="AJ195" s="195">
        <v>0</v>
      </c>
      <c r="AK195" s="195">
        <v>0</v>
      </c>
      <c r="AL195" s="195">
        <v>0</v>
      </c>
      <c r="AM195" s="195">
        <v>0</v>
      </c>
      <c r="AN195" s="195">
        <v>0</v>
      </c>
      <c r="AO195" s="195">
        <v>0</v>
      </c>
      <c r="AP195" s="195">
        <v>0</v>
      </c>
      <c r="AQ195" s="195">
        <v>0</v>
      </c>
      <c r="AR195" s="195">
        <v>0</v>
      </c>
      <c r="AS195" s="195">
        <v>0</v>
      </c>
      <c r="AT195" s="195">
        <v>0</v>
      </c>
      <c r="AU195" s="195">
        <v>0</v>
      </c>
      <c r="AV195" s="195">
        <v>0</v>
      </c>
      <c r="AW195" s="195">
        <v>0</v>
      </c>
      <c r="AX195" s="195">
        <v>0</v>
      </c>
      <c r="AY195" s="195">
        <v>0</v>
      </c>
      <c r="AZ195" s="195">
        <v>0</v>
      </c>
      <c r="BA195" s="195">
        <v>0</v>
      </c>
      <c r="BB195" s="195">
        <v>0</v>
      </c>
      <c r="BC195" s="195">
        <v>0</v>
      </c>
      <c r="BD195" s="195">
        <v>0</v>
      </c>
      <c r="BE195" s="195">
        <v>0</v>
      </c>
      <c r="BF195" s="195">
        <v>0</v>
      </c>
      <c r="BG195" s="195">
        <v>0</v>
      </c>
      <c r="BH195" s="195">
        <v>0</v>
      </c>
      <c r="BI195" s="195">
        <v>0</v>
      </c>
      <c r="BJ195" s="195">
        <v>0</v>
      </c>
      <c r="BK195" s="195">
        <v>0</v>
      </c>
      <c r="BL195" s="195">
        <v>0</v>
      </c>
      <c r="BM195" s="195">
        <v>0</v>
      </c>
      <c r="BN195" s="195">
        <v>0</v>
      </c>
      <c r="BO195" s="195">
        <v>0</v>
      </c>
      <c r="BP195" s="195">
        <v>0</v>
      </c>
      <c r="BQ195" s="195">
        <v>0</v>
      </c>
      <c r="BR195" s="195">
        <v>0</v>
      </c>
      <c r="BS195" s="195">
        <v>0</v>
      </c>
      <c r="BT195" s="195">
        <v>0</v>
      </c>
      <c r="BU195" s="195">
        <v>0</v>
      </c>
      <c r="BV195" s="195">
        <v>0</v>
      </c>
      <c r="BW195" s="195">
        <v>0</v>
      </c>
      <c r="BX195" s="195">
        <v>0</v>
      </c>
      <c r="BY195" s="195">
        <v>0</v>
      </c>
      <c r="BZ195" s="195">
        <v>0</v>
      </c>
      <c r="CA195" s="195">
        <v>0</v>
      </c>
      <c r="CB195" s="195">
        <v>0</v>
      </c>
      <c r="CC195" s="195">
        <v>0</v>
      </c>
      <c r="CD195" s="195">
        <v>0</v>
      </c>
      <c r="CE195" s="195">
        <v>0</v>
      </c>
      <c r="CF195" s="195">
        <v>0</v>
      </c>
      <c r="CG195" s="195">
        <v>0</v>
      </c>
      <c r="CH195" s="195">
        <v>0</v>
      </c>
      <c r="CI195" s="195">
        <v>0</v>
      </c>
      <c r="CJ195" s="195">
        <v>0</v>
      </c>
      <c r="CK195" s="195">
        <v>0</v>
      </c>
      <c r="CL195" s="195">
        <v>0</v>
      </c>
      <c r="CM195" s="195">
        <v>0</v>
      </c>
    </row>
    <row r="196" spans="1:91" ht="24.6">
      <c r="A196" s="125">
        <v>20</v>
      </c>
      <c r="B196" s="243" t="s">
        <v>925</v>
      </c>
      <c r="C196" s="126" t="s">
        <v>514</v>
      </c>
      <c r="D196" s="195">
        <v>0</v>
      </c>
      <c r="E196" s="195">
        <v>0</v>
      </c>
      <c r="F196" s="195">
        <v>0</v>
      </c>
      <c r="G196" s="195">
        <v>0</v>
      </c>
      <c r="H196" s="195">
        <v>0</v>
      </c>
      <c r="I196" s="195">
        <v>0</v>
      </c>
      <c r="J196" s="195">
        <v>0</v>
      </c>
      <c r="K196" s="195">
        <v>0</v>
      </c>
      <c r="L196" s="195">
        <v>0</v>
      </c>
      <c r="M196" s="195">
        <v>0</v>
      </c>
      <c r="N196" s="195">
        <v>0</v>
      </c>
      <c r="O196" s="195">
        <v>0</v>
      </c>
      <c r="P196" s="195">
        <v>0</v>
      </c>
      <c r="Q196" s="195">
        <v>0</v>
      </c>
      <c r="R196" s="195">
        <v>0</v>
      </c>
      <c r="S196" s="195">
        <v>0</v>
      </c>
      <c r="T196" s="195">
        <v>0</v>
      </c>
      <c r="U196" s="195">
        <v>0</v>
      </c>
      <c r="V196" s="195">
        <v>0</v>
      </c>
      <c r="W196" s="195">
        <v>0</v>
      </c>
      <c r="X196" s="195">
        <v>10740</v>
      </c>
      <c r="Y196" s="195">
        <v>0</v>
      </c>
      <c r="Z196" s="195">
        <v>0</v>
      </c>
      <c r="AA196" s="195">
        <v>0</v>
      </c>
      <c r="AB196" s="195">
        <v>0</v>
      </c>
      <c r="AC196" s="195">
        <v>0</v>
      </c>
      <c r="AD196" s="195">
        <v>0</v>
      </c>
      <c r="AE196" s="195">
        <v>0</v>
      </c>
      <c r="AF196" s="195">
        <v>0</v>
      </c>
      <c r="AG196" s="195">
        <v>0</v>
      </c>
      <c r="AH196" s="195">
        <v>0</v>
      </c>
      <c r="AI196" s="195">
        <v>0</v>
      </c>
      <c r="AJ196" s="195">
        <v>0</v>
      </c>
      <c r="AK196" s="195">
        <v>0</v>
      </c>
      <c r="AL196" s="195">
        <v>0</v>
      </c>
      <c r="AM196" s="195">
        <v>0</v>
      </c>
      <c r="AN196" s="195">
        <v>0</v>
      </c>
      <c r="AO196" s="195">
        <v>0</v>
      </c>
      <c r="AP196" s="195">
        <v>0</v>
      </c>
      <c r="AQ196" s="195">
        <v>0</v>
      </c>
      <c r="AR196" s="195">
        <v>0</v>
      </c>
      <c r="AS196" s="195">
        <v>0</v>
      </c>
      <c r="AT196" s="195">
        <v>0</v>
      </c>
      <c r="AU196" s="195">
        <v>0</v>
      </c>
      <c r="AV196" s="195">
        <v>0</v>
      </c>
      <c r="AW196" s="195">
        <v>0</v>
      </c>
      <c r="AX196" s="195">
        <v>0</v>
      </c>
      <c r="AY196" s="195">
        <v>0</v>
      </c>
      <c r="AZ196" s="195">
        <v>0</v>
      </c>
      <c r="BA196" s="195">
        <v>0</v>
      </c>
      <c r="BB196" s="195">
        <v>0</v>
      </c>
      <c r="BC196" s="195">
        <v>0</v>
      </c>
      <c r="BD196" s="195">
        <v>0</v>
      </c>
      <c r="BE196" s="195">
        <v>0</v>
      </c>
      <c r="BF196" s="195">
        <v>0</v>
      </c>
      <c r="BG196" s="195">
        <v>0</v>
      </c>
      <c r="BH196" s="195">
        <v>0</v>
      </c>
      <c r="BI196" s="195">
        <v>0</v>
      </c>
      <c r="BJ196" s="195">
        <v>0</v>
      </c>
      <c r="BK196" s="195">
        <v>0</v>
      </c>
      <c r="BL196" s="195">
        <v>0</v>
      </c>
      <c r="BM196" s="195">
        <v>0</v>
      </c>
      <c r="BN196" s="195">
        <v>0</v>
      </c>
      <c r="BO196" s="195">
        <v>0</v>
      </c>
      <c r="BP196" s="195">
        <v>0</v>
      </c>
      <c r="BQ196" s="195">
        <v>0</v>
      </c>
      <c r="BR196" s="195">
        <v>0</v>
      </c>
      <c r="BS196" s="195">
        <v>0</v>
      </c>
      <c r="BT196" s="195">
        <v>0</v>
      </c>
      <c r="BU196" s="195">
        <v>0</v>
      </c>
      <c r="BV196" s="195">
        <v>0</v>
      </c>
      <c r="BW196" s="195">
        <v>0</v>
      </c>
      <c r="BX196" s="195">
        <v>0</v>
      </c>
      <c r="BY196" s="195">
        <v>0</v>
      </c>
      <c r="BZ196" s="195">
        <v>0</v>
      </c>
      <c r="CA196" s="195">
        <v>0</v>
      </c>
      <c r="CB196" s="195">
        <v>0</v>
      </c>
      <c r="CC196" s="195">
        <v>0</v>
      </c>
      <c r="CD196" s="195">
        <v>0</v>
      </c>
      <c r="CE196" s="195">
        <v>0</v>
      </c>
      <c r="CF196" s="195">
        <v>0</v>
      </c>
      <c r="CG196" s="195">
        <v>0</v>
      </c>
      <c r="CH196" s="195">
        <v>0</v>
      </c>
      <c r="CI196" s="195">
        <v>0</v>
      </c>
      <c r="CJ196" s="195">
        <v>0</v>
      </c>
      <c r="CK196" s="195">
        <v>0</v>
      </c>
      <c r="CL196" s="195">
        <v>0</v>
      </c>
      <c r="CM196" s="195">
        <v>0</v>
      </c>
    </row>
    <row r="197" spans="1:91" ht="24.6">
      <c r="A197" s="125">
        <v>20</v>
      </c>
      <c r="B197" s="243" t="s">
        <v>926</v>
      </c>
      <c r="C197" s="126" t="s">
        <v>515</v>
      </c>
      <c r="D197" s="195">
        <v>4547498.01</v>
      </c>
      <c r="E197" s="195">
        <v>472953.55</v>
      </c>
      <c r="F197" s="195">
        <v>639316.24</v>
      </c>
      <c r="G197" s="195">
        <v>537354.84</v>
      </c>
      <c r="H197" s="195">
        <v>158107.5</v>
      </c>
      <c r="I197" s="195">
        <v>0</v>
      </c>
      <c r="J197" s="195">
        <v>761186.24</v>
      </c>
      <c r="K197" s="195">
        <v>632212.86</v>
      </c>
      <c r="L197" s="195">
        <v>436534.8</v>
      </c>
      <c r="M197" s="195">
        <v>291779.31</v>
      </c>
      <c r="N197" s="195">
        <v>891409.65</v>
      </c>
      <c r="O197" s="195">
        <v>172335.48</v>
      </c>
      <c r="P197" s="195">
        <v>3249855.64</v>
      </c>
      <c r="Q197" s="195">
        <v>217406.45</v>
      </c>
      <c r="R197" s="195">
        <v>808844.72</v>
      </c>
      <c r="S197" s="195">
        <v>353534.63</v>
      </c>
      <c r="T197" s="195">
        <v>435593.12</v>
      </c>
      <c r="U197" s="195">
        <v>262784.52</v>
      </c>
      <c r="V197" s="195">
        <v>368732.26</v>
      </c>
      <c r="W197" s="195">
        <v>322270.96999999997</v>
      </c>
      <c r="X197" s="195">
        <v>4413581.28</v>
      </c>
      <c r="Y197" s="195">
        <v>197200</v>
      </c>
      <c r="Z197" s="195">
        <v>278693.33</v>
      </c>
      <c r="AA197" s="195">
        <v>345810.75</v>
      </c>
      <c r="AB197" s="195">
        <v>121935.48</v>
      </c>
      <c r="AC197" s="195">
        <v>444637.71</v>
      </c>
      <c r="AD197" s="195">
        <v>300348.39</v>
      </c>
      <c r="AE197" s="195">
        <v>692920.46</v>
      </c>
      <c r="AF197" s="195">
        <v>234232.26</v>
      </c>
      <c r="AG197" s="195">
        <v>180825.8</v>
      </c>
      <c r="AH197" s="195">
        <v>399800.33</v>
      </c>
      <c r="AI197" s="195">
        <v>642779.80000000005</v>
      </c>
      <c r="AJ197" s="195">
        <v>0</v>
      </c>
      <c r="AK197" s="195">
        <v>128613.33</v>
      </c>
      <c r="AL197" s="195">
        <v>9768852.3200000003</v>
      </c>
      <c r="AM197" s="195">
        <v>345064.95</v>
      </c>
      <c r="AN197" s="195">
        <v>134400</v>
      </c>
      <c r="AO197" s="195">
        <v>757561.29</v>
      </c>
      <c r="AP197" s="195">
        <v>515533.12</v>
      </c>
      <c r="AQ197" s="195">
        <v>356348.39</v>
      </c>
      <c r="AR197" s="195">
        <v>67200</v>
      </c>
      <c r="AS197" s="195">
        <v>1623790.34</v>
      </c>
      <c r="AT197" s="195">
        <v>190400</v>
      </c>
      <c r="AU197" s="195">
        <v>562394.93999999994</v>
      </c>
      <c r="AV197" s="195">
        <v>544964.52</v>
      </c>
      <c r="AW197" s="195">
        <v>476116.13</v>
      </c>
      <c r="AX197" s="195">
        <v>236283.87</v>
      </c>
      <c r="AY197" s="195">
        <v>0</v>
      </c>
      <c r="AZ197" s="195">
        <v>464861.07</v>
      </c>
      <c r="BA197" s="195">
        <v>272051.61</v>
      </c>
      <c r="BB197" s="195">
        <v>2334915.1800000002</v>
      </c>
      <c r="BC197" s="195">
        <v>370322.57</v>
      </c>
      <c r="BD197" s="195">
        <v>5298244.8099999996</v>
      </c>
      <c r="BE197" s="195">
        <v>752396.46</v>
      </c>
      <c r="BF197" s="195">
        <v>445418.91</v>
      </c>
      <c r="BG197" s="195">
        <v>394784.9</v>
      </c>
      <c r="BH197" s="195">
        <v>3022711.51</v>
      </c>
      <c r="BI197" s="195">
        <v>247654.85</v>
      </c>
      <c r="BJ197" s="195">
        <v>211716.13</v>
      </c>
      <c r="BK197" s="195">
        <v>143432.26</v>
      </c>
      <c r="BL197" s="195">
        <v>320626.88</v>
      </c>
      <c r="BM197" s="195">
        <v>4614207.6399999997</v>
      </c>
      <c r="BN197" s="195">
        <v>758127.94</v>
      </c>
      <c r="BO197" s="195">
        <v>363732.37</v>
      </c>
      <c r="BP197" s="195">
        <v>568431.25</v>
      </c>
      <c r="BQ197" s="195">
        <v>364000</v>
      </c>
      <c r="BR197" s="195">
        <v>190446.66</v>
      </c>
      <c r="BS197" s="195">
        <v>14373627.85</v>
      </c>
      <c r="BT197" s="195">
        <v>542757.37</v>
      </c>
      <c r="BU197" s="195">
        <v>701019.35</v>
      </c>
      <c r="BV197" s="195">
        <v>3347695.96</v>
      </c>
      <c r="BW197" s="195">
        <v>247531.99</v>
      </c>
      <c r="BX197" s="195">
        <v>522000</v>
      </c>
      <c r="BY197" s="195">
        <v>1209376.01</v>
      </c>
      <c r="BZ197" s="195">
        <v>0</v>
      </c>
      <c r="CA197" s="195">
        <v>620865.29</v>
      </c>
      <c r="CB197" s="195">
        <v>505430.48</v>
      </c>
      <c r="CC197" s="195">
        <v>507845.51</v>
      </c>
      <c r="CD197" s="195">
        <v>1428220.01</v>
      </c>
      <c r="CE197" s="197">
        <v>421196.35</v>
      </c>
      <c r="CF197" s="195">
        <v>935245.6</v>
      </c>
      <c r="CG197" s="195">
        <v>213995.99</v>
      </c>
      <c r="CH197" s="195">
        <v>240800</v>
      </c>
      <c r="CI197" s="195">
        <v>374116.13</v>
      </c>
      <c r="CJ197" s="195">
        <v>534584.06000000006</v>
      </c>
      <c r="CK197" s="195">
        <v>33600</v>
      </c>
      <c r="CL197" s="195">
        <v>324438.71000000002</v>
      </c>
      <c r="CM197" s="195">
        <v>276712.90000000002</v>
      </c>
    </row>
    <row r="198" spans="1:91" ht="24.6">
      <c r="A198" s="125">
        <v>20</v>
      </c>
      <c r="B198" s="243" t="s">
        <v>927</v>
      </c>
      <c r="C198" s="126" t="s">
        <v>516</v>
      </c>
      <c r="D198" s="195">
        <v>157500</v>
      </c>
      <c r="E198" s="195">
        <v>0</v>
      </c>
      <c r="F198" s="195">
        <v>0</v>
      </c>
      <c r="G198" s="195">
        <v>0</v>
      </c>
      <c r="H198" s="195">
        <v>0</v>
      </c>
      <c r="I198" s="195">
        <v>0</v>
      </c>
      <c r="J198" s="195">
        <v>0</v>
      </c>
      <c r="K198" s="195">
        <v>0</v>
      </c>
      <c r="L198" s="195">
        <v>0</v>
      </c>
      <c r="M198" s="195">
        <v>0</v>
      </c>
      <c r="N198" s="195">
        <v>0</v>
      </c>
      <c r="O198" s="195">
        <v>0</v>
      </c>
      <c r="P198" s="195">
        <v>84000</v>
      </c>
      <c r="Q198" s="195">
        <v>0</v>
      </c>
      <c r="R198" s="195">
        <v>0</v>
      </c>
      <c r="S198" s="195">
        <v>0</v>
      </c>
      <c r="T198" s="195">
        <v>3880.42</v>
      </c>
      <c r="U198" s="195">
        <v>0</v>
      </c>
      <c r="V198" s="195">
        <v>0</v>
      </c>
      <c r="W198" s="195">
        <v>0</v>
      </c>
      <c r="X198" s="195">
        <v>84000</v>
      </c>
      <c r="Y198" s="195">
        <v>0</v>
      </c>
      <c r="Z198" s="195">
        <v>0</v>
      </c>
      <c r="AA198" s="195">
        <v>0</v>
      </c>
      <c r="AB198" s="195">
        <v>0</v>
      </c>
      <c r="AC198" s="195">
        <v>0</v>
      </c>
      <c r="AD198" s="195">
        <v>0</v>
      </c>
      <c r="AE198" s="195">
        <v>0</v>
      </c>
      <c r="AF198" s="195">
        <v>0</v>
      </c>
      <c r="AG198" s="195">
        <v>0</v>
      </c>
      <c r="AH198" s="195">
        <v>0</v>
      </c>
      <c r="AI198" s="195">
        <v>0</v>
      </c>
      <c r="AJ198" s="195">
        <v>0</v>
      </c>
      <c r="AK198" s="195">
        <v>0</v>
      </c>
      <c r="AL198" s="195">
        <v>244000</v>
      </c>
      <c r="AM198" s="195">
        <v>0</v>
      </c>
      <c r="AN198" s="195">
        <v>0</v>
      </c>
      <c r="AO198" s="195">
        <v>0</v>
      </c>
      <c r="AP198" s="195">
        <v>0</v>
      </c>
      <c r="AQ198" s="195">
        <v>0</v>
      </c>
      <c r="AR198" s="195">
        <v>0</v>
      </c>
      <c r="AS198" s="195">
        <v>0</v>
      </c>
      <c r="AT198" s="195">
        <v>0</v>
      </c>
      <c r="AU198" s="195">
        <v>0</v>
      </c>
      <c r="AV198" s="195">
        <v>38500</v>
      </c>
      <c r="AW198" s="195">
        <v>0</v>
      </c>
      <c r="AX198" s="195">
        <v>0</v>
      </c>
      <c r="AY198" s="195">
        <v>0</v>
      </c>
      <c r="AZ198" s="195">
        <v>0</v>
      </c>
      <c r="BA198" s="195">
        <v>0</v>
      </c>
      <c r="BB198" s="195">
        <v>42000</v>
      </c>
      <c r="BC198" s="195">
        <v>0</v>
      </c>
      <c r="BD198" s="195">
        <v>242229.03</v>
      </c>
      <c r="BE198" s="195">
        <v>0</v>
      </c>
      <c r="BF198" s="195">
        <v>0</v>
      </c>
      <c r="BG198" s="195">
        <v>0</v>
      </c>
      <c r="BH198" s="195">
        <v>0</v>
      </c>
      <c r="BI198" s="195">
        <v>210772.86</v>
      </c>
      <c r="BJ198" s="195">
        <v>0</v>
      </c>
      <c r="BK198" s="195">
        <v>0</v>
      </c>
      <c r="BL198" s="195">
        <v>68900</v>
      </c>
      <c r="BM198" s="195">
        <v>52500</v>
      </c>
      <c r="BN198" s="195">
        <v>0</v>
      </c>
      <c r="BO198" s="195">
        <v>0</v>
      </c>
      <c r="BP198" s="195">
        <v>0</v>
      </c>
      <c r="BQ198" s="195">
        <v>0</v>
      </c>
      <c r="BR198" s="195">
        <v>0</v>
      </c>
      <c r="BS198" s="195">
        <v>266564.52</v>
      </c>
      <c r="BT198" s="195">
        <v>0</v>
      </c>
      <c r="BU198" s="195">
        <v>0</v>
      </c>
      <c r="BV198" s="195">
        <v>0</v>
      </c>
      <c r="BW198" s="195">
        <v>0</v>
      </c>
      <c r="BX198" s="195">
        <v>0</v>
      </c>
      <c r="BY198" s="195">
        <v>0</v>
      </c>
      <c r="BZ198" s="195">
        <v>0</v>
      </c>
      <c r="CA198" s="195">
        <v>0</v>
      </c>
      <c r="CB198" s="195">
        <v>0</v>
      </c>
      <c r="CC198" s="195">
        <v>0</v>
      </c>
      <c r="CD198" s="195">
        <v>0</v>
      </c>
      <c r="CE198" s="195">
        <v>0</v>
      </c>
      <c r="CF198" s="195">
        <v>0</v>
      </c>
      <c r="CG198" s="195">
        <v>0</v>
      </c>
      <c r="CH198" s="195">
        <v>0</v>
      </c>
      <c r="CI198" s="195">
        <v>0</v>
      </c>
      <c r="CJ198" s="195">
        <v>0</v>
      </c>
      <c r="CK198" s="195">
        <v>0</v>
      </c>
      <c r="CL198" s="195">
        <v>0</v>
      </c>
      <c r="CM198" s="195">
        <v>0</v>
      </c>
    </row>
    <row r="199" spans="1:91" ht="24.6">
      <c r="A199" s="125">
        <v>22</v>
      </c>
      <c r="B199" s="243" t="s">
        <v>928</v>
      </c>
      <c r="C199" s="126" t="s">
        <v>517</v>
      </c>
      <c r="D199" s="195">
        <v>19446386.879999999</v>
      </c>
      <c r="E199" s="195">
        <v>579330</v>
      </c>
      <c r="F199" s="195">
        <v>1481790</v>
      </c>
      <c r="G199" s="195">
        <v>1905000</v>
      </c>
      <c r="H199" s="195">
        <v>980200</v>
      </c>
      <c r="I199" s="195">
        <v>0</v>
      </c>
      <c r="J199" s="195">
        <v>1890760</v>
      </c>
      <c r="K199" s="195">
        <v>2743460</v>
      </c>
      <c r="L199" s="195">
        <v>0</v>
      </c>
      <c r="M199" s="195">
        <v>1521560</v>
      </c>
      <c r="N199" s="195">
        <v>2972194.5</v>
      </c>
      <c r="O199" s="195">
        <v>577080</v>
      </c>
      <c r="P199" s="195">
        <v>8308013.25</v>
      </c>
      <c r="Q199" s="195">
        <v>1431420</v>
      </c>
      <c r="R199" s="195">
        <v>1144060</v>
      </c>
      <c r="S199" s="195">
        <v>2880220</v>
      </c>
      <c r="T199" s="195">
        <v>1459540</v>
      </c>
      <c r="U199" s="195">
        <v>1601420</v>
      </c>
      <c r="V199" s="195">
        <v>1163865</v>
      </c>
      <c r="W199" s="195">
        <v>585520</v>
      </c>
      <c r="X199" s="195">
        <v>18210275</v>
      </c>
      <c r="Y199" s="195">
        <v>882510</v>
      </c>
      <c r="Z199" s="195">
        <v>191040</v>
      </c>
      <c r="AA199" s="195">
        <v>1436340</v>
      </c>
      <c r="AB199" s="195">
        <v>1118580</v>
      </c>
      <c r="AC199" s="195">
        <v>1001940</v>
      </c>
      <c r="AD199" s="195">
        <v>1000890</v>
      </c>
      <c r="AE199" s="195">
        <v>4687670</v>
      </c>
      <c r="AF199" s="195">
        <v>529400</v>
      </c>
      <c r="AG199" s="195">
        <v>1933590</v>
      </c>
      <c r="AH199" s="195">
        <v>1562140</v>
      </c>
      <c r="AI199" s="195">
        <v>2621160</v>
      </c>
      <c r="AJ199" s="195">
        <v>1388850</v>
      </c>
      <c r="AK199" s="195">
        <v>995370</v>
      </c>
      <c r="AL199" s="195">
        <v>39802035</v>
      </c>
      <c r="AM199" s="195">
        <v>769800</v>
      </c>
      <c r="AN199" s="195">
        <v>1136640</v>
      </c>
      <c r="AO199" s="195">
        <v>0</v>
      </c>
      <c r="AP199" s="195">
        <v>3533677.5</v>
      </c>
      <c r="AQ199" s="195">
        <v>1079700</v>
      </c>
      <c r="AR199" s="195">
        <v>746850</v>
      </c>
      <c r="AS199" s="195">
        <v>5194987.75</v>
      </c>
      <c r="AT199" s="195">
        <v>1040713.5</v>
      </c>
      <c r="AU199" s="195">
        <v>1268277</v>
      </c>
      <c r="AV199" s="195">
        <v>2292370</v>
      </c>
      <c r="AW199" s="195">
        <v>1131120</v>
      </c>
      <c r="AX199" s="195">
        <v>1014718.13</v>
      </c>
      <c r="AY199" s="195">
        <v>1570980</v>
      </c>
      <c r="AZ199" s="195">
        <v>629450</v>
      </c>
      <c r="BA199" s="195">
        <v>850450</v>
      </c>
      <c r="BB199" s="195">
        <v>11165770</v>
      </c>
      <c r="BC199" s="195">
        <v>1084713.75</v>
      </c>
      <c r="BD199" s="195">
        <v>0</v>
      </c>
      <c r="BE199" s="195">
        <v>4139430</v>
      </c>
      <c r="BF199" s="195">
        <v>891000</v>
      </c>
      <c r="BG199" s="195">
        <v>1035210</v>
      </c>
      <c r="BH199" s="195">
        <v>8165630</v>
      </c>
      <c r="BI199" s="195">
        <v>0</v>
      </c>
      <c r="BJ199" s="195">
        <v>0</v>
      </c>
      <c r="BK199" s="195">
        <v>1433350</v>
      </c>
      <c r="BL199" s="195">
        <v>765000</v>
      </c>
      <c r="BM199" s="195">
        <v>8285967</v>
      </c>
      <c r="BN199" s="195">
        <v>1905360</v>
      </c>
      <c r="BO199" s="195">
        <v>1038480</v>
      </c>
      <c r="BP199" s="195">
        <v>2806650</v>
      </c>
      <c r="BQ199" s="195">
        <v>1057810</v>
      </c>
      <c r="BR199" s="195">
        <v>793470</v>
      </c>
      <c r="BS199" s="197">
        <v>48086425.420000002</v>
      </c>
      <c r="BT199" s="195">
        <v>1609860</v>
      </c>
      <c r="BU199" s="197">
        <v>2200490</v>
      </c>
      <c r="BV199" s="197">
        <v>8259495</v>
      </c>
      <c r="BW199" s="197">
        <v>0</v>
      </c>
      <c r="BX199" s="197">
        <v>1102737.5</v>
      </c>
      <c r="BY199" s="197">
        <v>4086790</v>
      </c>
      <c r="BZ199" s="197">
        <v>725339</v>
      </c>
      <c r="CA199" s="195">
        <v>943950</v>
      </c>
      <c r="CB199" s="197">
        <v>681000</v>
      </c>
      <c r="CC199" s="197">
        <v>1804754</v>
      </c>
      <c r="CD199" s="197">
        <v>5737230</v>
      </c>
      <c r="CE199" s="195">
        <v>2033460</v>
      </c>
      <c r="CF199" s="197">
        <v>3393630</v>
      </c>
      <c r="CG199" s="197">
        <v>733500</v>
      </c>
      <c r="CH199" s="197">
        <v>904385</v>
      </c>
      <c r="CI199" s="195">
        <v>511500</v>
      </c>
      <c r="CJ199" s="197">
        <v>784070</v>
      </c>
      <c r="CK199" s="197">
        <v>6052160</v>
      </c>
      <c r="CL199" s="195">
        <v>691920</v>
      </c>
      <c r="CM199" s="197">
        <v>765840</v>
      </c>
    </row>
    <row r="200" spans="1:91" ht="24.6">
      <c r="A200" s="125">
        <v>23</v>
      </c>
      <c r="B200" s="243" t="s">
        <v>929</v>
      </c>
      <c r="C200" s="126" t="s">
        <v>518</v>
      </c>
      <c r="D200" s="195">
        <v>134670</v>
      </c>
      <c r="E200" s="195">
        <v>0</v>
      </c>
      <c r="F200" s="195">
        <v>0</v>
      </c>
      <c r="G200" s="195">
        <v>0</v>
      </c>
      <c r="H200" s="195">
        <v>0</v>
      </c>
      <c r="I200" s="195">
        <v>0</v>
      </c>
      <c r="J200" s="195">
        <v>0</v>
      </c>
      <c r="K200" s="195">
        <v>0</v>
      </c>
      <c r="L200" s="195">
        <v>0</v>
      </c>
      <c r="M200" s="195">
        <v>0</v>
      </c>
      <c r="N200" s="195">
        <v>0</v>
      </c>
      <c r="O200" s="195">
        <v>0</v>
      </c>
      <c r="P200" s="195">
        <v>0</v>
      </c>
      <c r="Q200" s="195">
        <v>0</v>
      </c>
      <c r="R200" s="195">
        <v>0</v>
      </c>
      <c r="S200" s="195">
        <v>0</v>
      </c>
      <c r="T200" s="195">
        <v>0</v>
      </c>
      <c r="U200" s="195">
        <v>0</v>
      </c>
      <c r="V200" s="195">
        <v>0</v>
      </c>
      <c r="W200" s="195">
        <v>0</v>
      </c>
      <c r="X200" s="195">
        <v>0</v>
      </c>
      <c r="Y200" s="195">
        <v>0</v>
      </c>
      <c r="Z200" s="195">
        <v>0</v>
      </c>
      <c r="AA200" s="195">
        <v>0</v>
      </c>
      <c r="AB200" s="195">
        <v>0</v>
      </c>
      <c r="AC200" s="195">
        <v>0</v>
      </c>
      <c r="AD200" s="195">
        <v>0</v>
      </c>
      <c r="AE200" s="195">
        <v>0</v>
      </c>
      <c r="AF200" s="195">
        <v>0</v>
      </c>
      <c r="AG200" s="195">
        <v>0</v>
      </c>
      <c r="AH200" s="195">
        <v>0</v>
      </c>
      <c r="AI200" s="195">
        <v>0</v>
      </c>
      <c r="AJ200" s="195">
        <v>0</v>
      </c>
      <c r="AK200" s="195">
        <v>0</v>
      </c>
      <c r="AL200" s="195">
        <v>141150</v>
      </c>
      <c r="AM200" s="195">
        <v>0</v>
      </c>
      <c r="AN200" s="195">
        <v>0</v>
      </c>
      <c r="AO200" s="195">
        <v>0</v>
      </c>
      <c r="AP200" s="195">
        <v>0</v>
      </c>
      <c r="AQ200" s="195">
        <v>0</v>
      </c>
      <c r="AR200" s="195">
        <v>0</v>
      </c>
      <c r="AS200" s="195">
        <v>0</v>
      </c>
      <c r="AT200" s="195">
        <v>0</v>
      </c>
      <c r="AU200" s="195">
        <v>0</v>
      </c>
      <c r="AV200" s="195">
        <v>0</v>
      </c>
      <c r="AW200" s="195">
        <v>0</v>
      </c>
      <c r="AX200" s="195">
        <v>0</v>
      </c>
      <c r="AY200" s="195">
        <v>0</v>
      </c>
      <c r="AZ200" s="195">
        <v>0</v>
      </c>
      <c r="BA200" s="195">
        <v>0</v>
      </c>
      <c r="BB200" s="195">
        <v>0</v>
      </c>
      <c r="BC200" s="195">
        <v>0</v>
      </c>
      <c r="BD200" s="195">
        <v>0</v>
      </c>
      <c r="BE200" s="195">
        <v>0</v>
      </c>
      <c r="BF200" s="195">
        <v>0</v>
      </c>
      <c r="BG200" s="195">
        <v>0</v>
      </c>
      <c r="BH200" s="195">
        <v>0</v>
      </c>
      <c r="BI200" s="195">
        <v>0</v>
      </c>
      <c r="BJ200" s="195">
        <v>0</v>
      </c>
      <c r="BK200" s="195">
        <v>0</v>
      </c>
      <c r="BL200" s="195">
        <v>0</v>
      </c>
      <c r="BM200" s="195">
        <v>187230</v>
      </c>
      <c r="BN200" s="195">
        <v>0</v>
      </c>
      <c r="BO200" s="195">
        <v>0</v>
      </c>
      <c r="BP200" s="195">
        <v>0</v>
      </c>
      <c r="BQ200" s="195">
        <v>0</v>
      </c>
      <c r="BR200" s="195">
        <v>0</v>
      </c>
      <c r="BS200" s="197">
        <v>205350</v>
      </c>
      <c r="BT200" s="195">
        <v>0</v>
      </c>
      <c r="BU200" s="195">
        <v>0</v>
      </c>
      <c r="BV200" s="197">
        <v>0</v>
      </c>
      <c r="BW200" s="195">
        <v>0</v>
      </c>
      <c r="BX200" s="197">
        <v>0</v>
      </c>
      <c r="BY200" s="197">
        <v>0</v>
      </c>
      <c r="BZ200" s="197">
        <v>0</v>
      </c>
      <c r="CA200" s="195">
        <v>0</v>
      </c>
      <c r="CB200" s="197">
        <v>0</v>
      </c>
      <c r="CC200" s="195">
        <v>0</v>
      </c>
      <c r="CD200" s="197">
        <v>0</v>
      </c>
      <c r="CE200" s="195">
        <v>0</v>
      </c>
      <c r="CF200" s="195">
        <v>0</v>
      </c>
      <c r="CG200" s="197">
        <v>0</v>
      </c>
      <c r="CH200" s="195">
        <v>0</v>
      </c>
      <c r="CI200" s="195">
        <v>0</v>
      </c>
      <c r="CJ200" s="197">
        <v>0</v>
      </c>
      <c r="CK200" s="197">
        <v>0</v>
      </c>
      <c r="CL200" s="195">
        <v>0</v>
      </c>
      <c r="CM200" s="195">
        <v>0</v>
      </c>
    </row>
    <row r="201" spans="1:91" ht="24.6">
      <c r="A201" s="125">
        <v>23</v>
      </c>
      <c r="B201" s="243" t="s">
        <v>930</v>
      </c>
      <c r="C201" s="126" t="s">
        <v>519</v>
      </c>
      <c r="D201" s="195">
        <v>30930</v>
      </c>
      <c r="E201" s="195">
        <v>0</v>
      </c>
      <c r="F201" s="195">
        <v>0</v>
      </c>
      <c r="G201" s="195">
        <v>0</v>
      </c>
      <c r="H201" s="195">
        <v>0</v>
      </c>
      <c r="I201" s="195">
        <v>0</v>
      </c>
      <c r="J201" s="195">
        <v>0</v>
      </c>
      <c r="K201" s="195">
        <v>0</v>
      </c>
      <c r="L201" s="195">
        <v>0</v>
      </c>
      <c r="M201" s="195">
        <v>0</v>
      </c>
      <c r="N201" s="195">
        <v>0</v>
      </c>
      <c r="O201" s="195">
        <v>0</v>
      </c>
      <c r="P201" s="195">
        <v>0</v>
      </c>
      <c r="Q201" s="195">
        <v>0</v>
      </c>
      <c r="R201" s="195">
        <v>0</v>
      </c>
      <c r="S201" s="195">
        <v>0</v>
      </c>
      <c r="T201" s="195">
        <v>0</v>
      </c>
      <c r="U201" s="195">
        <v>0</v>
      </c>
      <c r="V201" s="195">
        <v>0</v>
      </c>
      <c r="W201" s="195">
        <v>0</v>
      </c>
      <c r="X201" s="195">
        <v>44430</v>
      </c>
      <c r="Y201" s="195">
        <v>0</v>
      </c>
      <c r="Z201" s="195">
        <v>0</v>
      </c>
      <c r="AA201" s="195">
        <v>0</v>
      </c>
      <c r="AB201" s="195">
        <v>0</v>
      </c>
      <c r="AC201" s="195">
        <v>0</v>
      </c>
      <c r="AD201" s="195">
        <v>0</v>
      </c>
      <c r="AE201" s="195">
        <v>0</v>
      </c>
      <c r="AF201" s="195">
        <v>0</v>
      </c>
      <c r="AG201" s="195">
        <v>0</v>
      </c>
      <c r="AH201" s="195">
        <v>0</v>
      </c>
      <c r="AI201" s="195">
        <v>0</v>
      </c>
      <c r="AJ201" s="195">
        <v>0</v>
      </c>
      <c r="AK201" s="195">
        <v>0</v>
      </c>
      <c r="AL201" s="195">
        <v>46200</v>
      </c>
      <c r="AM201" s="195">
        <v>0</v>
      </c>
      <c r="AN201" s="195">
        <v>0</v>
      </c>
      <c r="AO201" s="195">
        <v>0</v>
      </c>
      <c r="AP201" s="195">
        <v>0</v>
      </c>
      <c r="AQ201" s="195">
        <v>0</v>
      </c>
      <c r="AR201" s="195">
        <v>0</v>
      </c>
      <c r="AS201" s="195">
        <v>87600</v>
      </c>
      <c r="AT201" s="195">
        <v>0</v>
      </c>
      <c r="AU201" s="195">
        <v>0</v>
      </c>
      <c r="AV201" s="195">
        <v>0</v>
      </c>
      <c r="AW201" s="195">
        <v>0</v>
      </c>
      <c r="AX201" s="195">
        <v>0</v>
      </c>
      <c r="AY201" s="195">
        <v>0</v>
      </c>
      <c r="AZ201" s="195">
        <v>0</v>
      </c>
      <c r="BA201" s="195">
        <v>87990</v>
      </c>
      <c r="BB201" s="195">
        <v>39780</v>
      </c>
      <c r="BC201" s="195">
        <v>0</v>
      </c>
      <c r="BD201" s="195">
        <v>0</v>
      </c>
      <c r="BE201" s="195">
        <v>0</v>
      </c>
      <c r="BF201" s="195">
        <v>0</v>
      </c>
      <c r="BG201" s="195">
        <v>0</v>
      </c>
      <c r="BH201" s="195">
        <v>65700</v>
      </c>
      <c r="BI201" s="195">
        <v>0</v>
      </c>
      <c r="BJ201" s="195">
        <v>0</v>
      </c>
      <c r="BK201" s="195">
        <v>0</v>
      </c>
      <c r="BL201" s="195">
        <v>0</v>
      </c>
      <c r="BM201" s="195">
        <v>0</v>
      </c>
      <c r="BN201" s="195">
        <v>0</v>
      </c>
      <c r="BO201" s="195">
        <v>0</v>
      </c>
      <c r="BP201" s="195">
        <v>0</v>
      </c>
      <c r="BQ201" s="195">
        <v>0</v>
      </c>
      <c r="BR201" s="195">
        <v>0</v>
      </c>
      <c r="BS201" s="195">
        <v>47070</v>
      </c>
      <c r="BT201" s="195">
        <v>30390</v>
      </c>
      <c r="BU201" s="195">
        <v>0</v>
      </c>
      <c r="BV201" s="195">
        <v>0</v>
      </c>
      <c r="BW201" s="195">
        <v>0</v>
      </c>
      <c r="BX201" s="195">
        <v>0</v>
      </c>
      <c r="BY201" s="195">
        <v>0</v>
      </c>
      <c r="BZ201" s="195">
        <v>0</v>
      </c>
      <c r="CA201" s="195">
        <v>0</v>
      </c>
      <c r="CB201" s="195">
        <v>0</v>
      </c>
      <c r="CC201" s="195">
        <v>0</v>
      </c>
      <c r="CD201" s="195">
        <v>0</v>
      </c>
      <c r="CE201" s="195">
        <v>0</v>
      </c>
      <c r="CF201" s="195">
        <v>0</v>
      </c>
      <c r="CG201" s="195">
        <v>0</v>
      </c>
      <c r="CH201" s="195">
        <v>0</v>
      </c>
      <c r="CI201" s="195">
        <v>0</v>
      </c>
      <c r="CJ201" s="195">
        <v>0</v>
      </c>
      <c r="CK201" s="195">
        <v>0</v>
      </c>
      <c r="CL201" s="195">
        <v>0</v>
      </c>
      <c r="CM201" s="195">
        <v>0</v>
      </c>
    </row>
    <row r="202" spans="1:91" ht="24.6">
      <c r="A202" s="125">
        <v>23</v>
      </c>
      <c r="B202" s="243" t="s">
        <v>931</v>
      </c>
      <c r="C202" s="126" t="s">
        <v>520</v>
      </c>
      <c r="D202" s="195">
        <v>0</v>
      </c>
      <c r="E202" s="195">
        <v>0</v>
      </c>
      <c r="F202" s="195">
        <v>0</v>
      </c>
      <c r="G202" s="195">
        <v>0</v>
      </c>
      <c r="H202" s="195">
        <v>0</v>
      </c>
      <c r="I202" s="195">
        <v>0</v>
      </c>
      <c r="J202" s="195">
        <v>0</v>
      </c>
      <c r="K202" s="195">
        <v>0</v>
      </c>
      <c r="L202" s="195">
        <v>0</v>
      </c>
      <c r="M202" s="195">
        <v>0</v>
      </c>
      <c r="N202" s="195">
        <v>0</v>
      </c>
      <c r="O202" s="195">
        <v>0</v>
      </c>
      <c r="P202" s="195">
        <v>0</v>
      </c>
      <c r="Q202" s="195">
        <v>0</v>
      </c>
      <c r="R202" s="195">
        <v>0</v>
      </c>
      <c r="S202" s="195">
        <v>0</v>
      </c>
      <c r="T202" s="195">
        <v>0</v>
      </c>
      <c r="U202" s="195">
        <v>0</v>
      </c>
      <c r="V202" s="195">
        <v>0</v>
      </c>
      <c r="W202" s="195">
        <v>0</v>
      </c>
      <c r="X202" s="195">
        <v>0</v>
      </c>
      <c r="Y202" s="195">
        <v>0</v>
      </c>
      <c r="Z202" s="195">
        <v>0</v>
      </c>
      <c r="AA202" s="195">
        <v>0</v>
      </c>
      <c r="AB202" s="195">
        <v>0</v>
      </c>
      <c r="AC202" s="195">
        <v>0</v>
      </c>
      <c r="AD202" s="195">
        <v>0</v>
      </c>
      <c r="AE202" s="195">
        <v>0</v>
      </c>
      <c r="AF202" s="195">
        <v>0</v>
      </c>
      <c r="AG202" s="195">
        <v>0</v>
      </c>
      <c r="AH202" s="195">
        <v>0</v>
      </c>
      <c r="AI202" s="195">
        <v>0</v>
      </c>
      <c r="AJ202" s="195">
        <v>0</v>
      </c>
      <c r="AK202" s="195">
        <v>0</v>
      </c>
      <c r="AL202" s="195">
        <v>0</v>
      </c>
      <c r="AM202" s="195">
        <v>0</v>
      </c>
      <c r="AN202" s="195">
        <v>0</v>
      </c>
      <c r="AO202" s="195">
        <v>0</v>
      </c>
      <c r="AP202" s="195">
        <v>0</v>
      </c>
      <c r="AQ202" s="195">
        <v>0</v>
      </c>
      <c r="AR202" s="195">
        <v>0</v>
      </c>
      <c r="AS202" s="195">
        <v>0</v>
      </c>
      <c r="AT202" s="195">
        <v>0</v>
      </c>
      <c r="AU202" s="195">
        <v>0</v>
      </c>
      <c r="AV202" s="195">
        <v>0</v>
      </c>
      <c r="AW202" s="195">
        <v>0</v>
      </c>
      <c r="AX202" s="195">
        <v>0</v>
      </c>
      <c r="AY202" s="195">
        <v>0</v>
      </c>
      <c r="AZ202" s="195">
        <v>0</v>
      </c>
      <c r="BA202" s="195">
        <v>0</v>
      </c>
      <c r="BB202" s="195">
        <v>0</v>
      </c>
      <c r="BC202" s="195">
        <v>0</v>
      </c>
      <c r="BD202" s="195">
        <v>0</v>
      </c>
      <c r="BE202" s="195">
        <v>0</v>
      </c>
      <c r="BF202" s="195">
        <v>0</v>
      </c>
      <c r="BG202" s="195">
        <v>0</v>
      </c>
      <c r="BH202" s="195">
        <v>0</v>
      </c>
      <c r="BI202" s="195">
        <v>0</v>
      </c>
      <c r="BJ202" s="195">
        <v>0</v>
      </c>
      <c r="BK202" s="195">
        <v>0</v>
      </c>
      <c r="BL202" s="195">
        <v>0</v>
      </c>
      <c r="BM202" s="195">
        <v>0</v>
      </c>
      <c r="BN202" s="195">
        <v>0</v>
      </c>
      <c r="BO202" s="195">
        <v>0</v>
      </c>
      <c r="BP202" s="195">
        <v>0</v>
      </c>
      <c r="BQ202" s="195">
        <v>0</v>
      </c>
      <c r="BR202" s="195">
        <v>0</v>
      </c>
      <c r="BS202" s="195">
        <v>0</v>
      </c>
      <c r="BT202" s="195">
        <v>0</v>
      </c>
      <c r="BU202" s="195">
        <v>0</v>
      </c>
      <c r="BV202" s="195">
        <v>0</v>
      </c>
      <c r="BW202" s="195">
        <v>0</v>
      </c>
      <c r="BX202" s="195">
        <v>0</v>
      </c>
      <c r="BY202" s="195">
        <v>0</v>
      </c>
      <c r="BZ202" s="195">
        <v>0</v>
      </c>
      <c r="CA202" s="195">
        <v>0</v>
      </c>
      <c r="CB202" s="195">
        <v>0</v>
      </c>
      <c r="CC202" s="195">
        <v>0</v>
      </c>
      <c r="CD202" s="195">
        <v>0</v>
      </c>
      <c r="CE202" s="195">
        <v>0</v>
      </c>
      <c r="CF202" s="195">
        <v>0</v>
      </c>
      <c r="CG202" s="195">
        <v>0</v>
      </c>
      <c r="CH202" s="195">
        <v>0</v>
      </c>
      <c r="CI202" s="195">
        <v>0</v>
      </c>
      <c r="CJ202" s="195">
        <v>0</v>
      </c>
      <c r="CK202" s="195">
        <v>0</v>
      </c>
      <c r="CL202" s="195">
        <v>0</v>
      </c>
      <c r="CM202" s="195">
        <v>0</v>
      </c>
    </row>
    <row r="203" spans="1:91" ht="24.6">
      <c r="A203" s="125">
        <v>23</v>
      </c>
      <c r="B203" s="243" t="s">
        <v>932</v>
      </c>
      <c r="C203" s="129" t="s">
        <v>521</v>
      </c>
      <c r="D203" s="195">
        <v>4746533.9000000004</v>
      </c>
      <c r="E203" s="195">
        <v>599507.24</v>
      </c>
      <c r="F203" s="195">
        <v>635459.04</v>
      </c>
      <c r="G203" s="195">
        <v>719100.65</v>
      </c>
      <c r="H203" s="195">
        <v>511676.58</v>
      </c>
      <c r="I203" s="195">
        <v>691275.79</v>
      </c>
      <c r="J203" s="195">
        <v>1018930.39</v>
      </c>
      <c r="K203" s="195">
        <v>1027925.94</v>
      </c>
      <c r="L203" s="195">
        <v>610831.18000000005</v>
      </c>
      <c r="M203" s="195">
        <v>643103.13</v>
      </c>
      <c r="N203" s="195">
        <v>1397710.99</v>
      </c>
      <c r="O203" s="195">
        <v>213230.18</v>
      </c>
      <c r="P203" s="195">
        <v>2220800.92</v>
      </c>
      <c r="Q203" s="195">
        <v>544233.19999999995</v>
      </c>
      <c r="R203" s="195">
        <v>555804.17000000004</v>
      </c>
      <c r="S203" s="195">
        <v>1051799.54</v>
      </c>
      <c r="T203" s="195">
        <v>605861.63</v>
      </c>
      <c r="U203" s="195">
        <v>527259.57999999996</v>
      </c>
      <c r="V203" s="195">
        <v>561647.30000000005</v>
      </c>
      <c r="W203" s="195">
        <v>319226.59000000003</v>
      </c>
      <c r="X203" s="195">
        <v>5321121.1100000003</v>
      </c>
      <c r="Y203" s="195">
        <v>385474.28</v>
      </c>
      <c r="Z203" s="195">
        <v>699302.28</v>
      </c>
      <c r="AA203" s="195">
        <v>539172.6</v>
      </c>
      <c r="AB203" s="195">
        <v>360932.72</v>
      </c>
      <c r="AC203" s="195">
        <v>329583.99</v>
      </c>
      <c r="AD203" s="195">
        <v>391823.54</v>
      </c>
      <c r="AE203" s="195">
        <v>1302693.8600000001</v>
      </c>
      <c r="AF203" s="195">
        <v>435976.77</v>
      </c>
      <c r="AG203" s="195">
        <v>487245.33</v>
      </c>
      <c r="AH203" s="195">
        <v>595640.92000000004</v>
      </c>
      <c r="AI203" s="195">
        <v>932366.13</v>
      </c>
      <c r="AJ203" s="195">
        <v>480986.57</v>
      </c>
      <c r="AK203" s="195">
        <v>311344.94</v>
      </c>
      <c r="AL203" s="195">
        <v>8977289.0800000001</v>
      </c>
      <c r="AM203" s="195">
        <v>636007.54</v>
      </c>
      <c r="AN203" s="195">
        <v>503803.68</v>
      </c>
      <c r="AO203" s="195">
        <v>966014.46</v>
      </c>
      <c r="AP203" s="195">
        <v>961867.66</v>
      </c>
      <c r="AQ203" s="195">
        <v>586954.68000000005</v>
      </c>
      <c r="AR203" s="195">
        <v>321328.71000000002</v>
      </c>
      <c r="AS203" s="195">
        <v>1957359.53</v>
      </c>
      <c r="AT203" s="195">
        <v>527059.13</v>
      </c>
      <c r="AU203" s="195">
        <v>859590.8</v>
      </c>
      <c r="AV203" s="195">
        <v>1170839.9099999999</v>
      </c>
      <c r="AW203" s="195">
        <v>517346.88</v>
      </c>
      <c r="AX203" s="195">
        <v>404790.8</v>
      </c>
      <c r="AY203" s="195">
        <v>724566.83</v>
      </c>
      <c r="AZ203" s="195">
        <v>441864.2</v>
      </c>
      <c r="BA203" s="195">
        <v>510810</v>
      </c>
      <c r="BB203" s="195">
        <v>2503674.41</v>
      </c>
      <c r="BC203" s="195">
        <v>512598.76</v>
      </c>
      <c r="BD203" s="195">
        <v>5053292.79</v>
      </c>
      <c r="BE203" s="195">
        <v>1357639.91</v>
      </c>
      <c r="BF203" s="195">
        <v>539995.11</v>
      </c>
      <c r="BG203" s="195">
        <v>503675.12</v>
      </c>
      <c r="BH203" s="195">
        <v>2710094.13</v>
      </c>
      <c r="BI203" s="195">
        <v>444273.65</v>
      </c>
      <c r="BJ203" s="195">
        <v>278828.89</v>
      </c>
      <c r="BK203" s="195">
        <v>362918.58</v>
      </c>
      <c r="BL203" s="195">
        <v>309361.64</v>
      </c>
      <c r="BM203" s="195">
        <v>3963239.45</v>
      </c>
      <c r="BN203" s="195">
        <v>989577.23</v>
      </c>
      <c r="BO203" s="195">
        <v>761636.86</v>
      </c>
      <c r="BP203" s="195">
        <v>1109425.3799999999</v>
      </c>
      <c r="BQ203" s="195">
        <v>721621.42</v>
      </c>
      <c r="BR203" s="195">
        <v>510337.9</v>
      </c>
      <c r="BS203" s="197">
        <v>13079028.689999999</v>
      </c>
      <c r="BT203" s="195">
        <v>811382.02</v>
      </c>
      <c r="BU203" s="195">
        <v>834338.18</v>
      </c>
      <c r="BV203" s="195">
        <v>2630930.65</v>
      </c>
      <c r="BW203" s="195">
        <v>231405.2</v>
      </c>
      <c r="BX203" s="195">
        <v>656609.21</v>
      </c>
      <c r="BY203" s="195">
        <v>1458332.44</v>
      </c>
      <c r="BZ203" s="195">
        <v>505179.75</v>
      </c>
      <c r="CA203" s="195">
        <v>525785.13</v>
      </c>
      <c r="CB203" s="195">
        <v>691100.12</v>
      </c>
      <c r="CC203" s="195">
        <v>825665.38</v>
      </c>
      <c r="CD203" s="195">
        <v>1445321.22</v>
      </c>
      <c r="CE203" s="195">
        <v>827473.97</v>
      </c>
      <c r="CF203" s="195">
        <v>1099683.73</v>
      </c>
      <c r="CG203" s="195">
        <v>373509.26</v>
      </c>
      <c r="CH203" s="195">
        <v>388156.3</v>
      </c>
      <c r="CI203" s="195">
        <v>381326.84</v>
      </c>
      <c r="CJ203" s="195">
        <v>453329.26</v>
      </c>
      <c r="CK203" s="195">
        <v>1419774.87</v>
      </c>
      <c r="CL203" s="195">
        <v>278825.15999999997</v>
      </c>
      <c r="CM203" s="195">
        <v>259504.28</v>
      </c>
    </row>
    <row r="204" spans="1:91" ht="24.6">
      <c r="A204" s="125">
        <v>23</v>
      </c>
      <c r="B204" s="243" t="s">
        <v>933</v>
      </c>
      <c r="C204" s="132" t="s">
        <v>522</v>
      </c>
      <c r="D204" s="195">
        <v>7117832.4199999999</v>
      </c>
      <c r="E204" s="195">
        <v>899260.86</v>
      </c>
      <c r="F204" s="195">
        <v>953188.61</v>
      </c>
      <c r="G204" s="195">
        <v>1078650.96</v>
      </c>
      <c r="H204" s="195">
        <v>767433.88</v>
      </c>
      <c r="I204" s="195">
        <v>1036914.01</v>
      </c>
      <c r="J204" s="195">
        <v>1528395.59</v>
      </c>
      <c r="K204" s="195">
        <v>1522027.56</v>
      </c>
      <c r="L204" s="195">
        <v>916246.68</v>
      </c>
      <c r="M204" s="195">
        <v>964655.94</v>
      </c>
      <c r="N204" s="195">
        <v>2096566.51</v>
      </c>
      <c r="O204" s="195">
        <v>319845.28000000003</v>
      </c>
      <c r="P204" s="195">
        <v>3331201.37</v>
      </c>
      <c r="Q204" s="195">
        <v>925416.3</v>
      </c>
      <c r="R204" s="195">
        <v>833706.29</v>
      </c>
      <c r="S204" s="195">
        <v>1592184.98</v>
      </c>
      <c r="T204" s="195">
        <v>908792.26</v>
      </c>
      <c r="U204" s="195">
        <v>790889.37</v>
      </c>
      <c r="V204" s="195">
        <v>842470.95</v>
      </c>
      <c r="W204" s="195">
        <v>478839.88</v>
      </c>
      <c r="X204" s="195">
        <v>7981681.6699999999</v>
      </c>
      <c r="Y204" s="195">
        <v>578211.42000000004</v>
      </c>
      <c r="Z204" s="195">
        <v>1048953.44</v>
      </c>
      <c r="AA204" s="195">
        <v>808759.5</v>
      </c>
      <c r="AB204" s="195">
        <v>473781.58</v>
      </c>
      <c r="AC204" s="195">
        <v>494376</v>
      </c>
      <c r="AD204" s="195">
        <v>587735.31000000006</v>
      </c>
      <c r="AE204" s="195">
        <v>1954040.81</v>
      </c>
      <c r="AF204" s="195">
        <v>653964.98</v>
      </c>
      <c r="AG204" s="195">
        <v>683130.25</v>
      </c>
      <c r="AH204" s="195">
        <v>893461.39</v>
      </c>
      <c r="AI204" s="195">
        <v>1398549.2</v>
      </c>
      <c r="AJ204" s="195">
        <v>647320.91</v>
      </c>
      <c r="AK204" s="195">
        <v>467017.43</v>
      </c>
      <c r="AL204" s="195">
        <v>13465932.869999999</v>
      </c>
      <c r="AM204" s="195">
        <v>954011.33</v>
      </c>
      <c r="AN204" s="195">
        <v>755705.53</v>
      </c>
      <c r="AO204" s="195">
        <v>1449021.69</v>
      </c>
      <c r="AP204" s="195">
        <v>1442801.08</v>
      </c>
      <c r="AQ204" s="195">
        <v>880432.02</v>
      </c>
      <c r="AR204" s="195">
        <v>481993.06</v>
      </c>
      <c r="AS204" s="195">
        <v>2936038.79</v>
      </c>
      <c r="AT204" s="195">
        <v>790587.89</v>
      </c>
      <c r="AU204" s="195">
        <v>1288387.8500000001</v>
      </c>
      <c r="AV204" s="195">
        <v>1756259.86</v>
      </c>
      <c r="AW204" s="195">
        <v>776020.32</v>
      </c>
      <c r="AX204" s="195">
        <v>565601.69999999995</v>
      </c>
      <c r="AY204" s="195">
        <v>1086850.24</v>
      </c>
      <c r="AZ204" s="195">
        <v>662797.5</v>
      </c>
      <c r="BA204" s="195">
        <v>766215</v>
      </c>
      <c r="BB204" s="195">
        <v>3759443.83</v>
      </c>
      <c r="BC204" s="195">
        <v>768898.14</v>
      </c>
      <c r="BD204" s="195">
        <v>7579939.2000000002</v>
      </c>
      <c r="BE204" s="195">
        <v>2036459.87</v>
      </c>
      <c r="BF204" s="195">
        <v>809992.73</v>
      </c>
      <c r="BG204" s="195">
        <v>755512.68</v>
      </c>
      <c r="BH204" s="195">
        <v>4065141.22</v>
      </c>
      <c r="BI204" s="195">
        <v>531777.27</v>
      </c>
      <c r="BJ204" s="195">
        <v>418243.36</v>
      </c>
      <c r="BK204" s="195">
        <v>544378.82999999996</v>
      </c>
      <c r="BL204" s="195">
        <v>464043.69</v>
      </c>
      <c r="BM204" s="195">
        <v>5554782.9299999997</v>
      </c>
      <c r="BN204" s="195">
        <v>1484365.9</v>
      </c>
      <c r="BO204" s="195">
        <v>1142455.3</v>
      </c>
      <c r="BP204" s="195">
        <v>1674138.2</v>
      </c>
      <c r="BQ204" s="195">
        <v>1082432.1399999999</v>
      </c>
      <c r="BR204" s="195">
        <v>765506.91</v>
      </c>
      <c r="BS204" s="195">
        <v>19618543.039999999</v>
      </c>
      <c r="BT204" s="195">
        <v>1136093.02</v>
      </c>
      <c r="BU204" s="195">
        <v>1251507.32</v>
      </c>
      <c r="BV204" s="195">
        <v>3945389.11</v>
      </c>
      <c r="BW204" s="195">
        <v>347107.8</v>
      </c>
      <c r="BX204" s="195">
        <v>984868.89</v>
      </c>
      <c r="BY204" s="195">
        <v>2187498.69</v>
      </c>
      <c r="BZ204" s="195">
        <v>707766.72</v>
      </c>
      <c r="CA204" s="195">
        <v>788677.75</v>
      </c>
      <c r="CB204" s="195">
        <v>1036650.22</v>
      </c>
      <c r="CC204" s="195">
        <v>1238498.45</v>
      </c>
      <c r="CD204" s="195">
        <v>2167981.94</v>
      </c>
      <c r="CE204" s="195">
        <v>1241213.6499999999</v>
      </c>
      <c r="CF204" s="195">
        <v>1649525.61</v>
      </c>
      <c r="CG204" s="195">
        <v>562061.79</v>
      </c>
      <c r="CH204" s="195">
        <v>582243.46</v>
      </c>
      <c r="CI204" s="195">
        <v>572039.76</v>
      </c>
      <c r="CJ204" s="195">
        <v>679993.89</v>
      </c>
      <c r="CK204" s="195">
        <v>2129894.41</v>
      </c>
      <c r="CL204" s="195">
        <v>418257.76</v>
      </c>
      <c r="CM204" s="195">
        <v>363248.33</v>
      </c>
    </row>
    <row r="205" spans="1:91" ht="24.6">
      <c r="A205" s="125">
        <v>23</v>
      </c>
      <c r="B205" s="243" t="s">
        <v>934</v>
      </c>
      <c r="C205" s="132" t="s">
        <v>523</v>
      </c>
      <c r="D205" s="195">
        <v>55660.39</v>
      </c>
      <c r="E205" s="195">
        <v>22341.9</v>
      </c>
      <c r="F205" s="195">
        <v>91949.4</v>
      </c>
      <c r="G205" s="195">
        <v>53254.8</v>
      </c>
      <c r="H205" s="195">
        <v>34452</v>
      </c>
      <c r="I205" s="195">
        <v>32545.8</v>
      </c>
      <c r="J205" s="195">
        <v>68677.2</v>
      </c>
      <c r="K205" s="195">
        <v>77971.199999999997</v>
      </c>
      <c r="L205" s="195">
        <v>78366.600000000006</v>
      </c>
      <c r="M205" s="195">
        <v>100146.6</v>
      </c>
      <c r="N205" s="195">
        <v>39407.5</v>
      </c>
      <c r="O205" s="195">
        <v>0</v>
      </c>
      <c r="P205" s="195">
        <v>66619.8</v>
      </c>
      <c r="Q205" s="195">
        <v>62978.1</v>
      </c>
      <c r="R205" s="195">
        <v>44239.26</v>
      </c>
      <c r="S205" s="195">
        <v>43830</v>
      </c>
      <c r="T205" s="195">
        <v>55594.8</v>
      </c>
      <c r="U205" s="195">
        <v>86079.99</v>
      </c>
      <c r="V205" s="195">
        <v>96447.6</v>
      </c>
      <c r="W205" s="195">
        <v>74799</v>
      </c>
      <c r="X205" s="195">
        <v>124243.2</v>
      </c>
      <c r="Y205" s="195">
        <v>47069.4</v>
      </c>
      <c r="Z205" s="195">
        <v>8850</v>
      </c>
      <c r="AA205" s="195">
        <v>81458.259999999995</v>
      </c>
      <c r="AB205" s="195">
        <v>22563</v>
      </c>
      <c r="AC205" s="195">
        <v>42842.58</v>
      </c>
      <c r="AD205" s="195">
        <v>48324.6</v>
      </c>
      <c r="AE205" s="195">
        <v>142639.20000000001</v>
      </c>
      <c r="AF205" s="195">
        <v>31046.400000000001</v>
      </c>
      <c r="AG205" s="195">
        <v>41522</v>
      </c>
      <c r="AH205" s="195">
        <v>55962</v>
      </c>
      <c r="AI205" s="195">
        <v>124472.86</v>
      </c>
      <c r="AJ205" s="195">
        <v>60561.3</v>
      </c>
      <c r="AK205" s="195">
        <v>0</v>
      </c>
      <c r="AL205" s="195">
        <v>159911.70000000001</v>
      </c>
      <c r="AM205" s="195">
        <v>40958.300000000003</v>
      </c>
      <c r="AN205" s="195">
        <v>70975.8</v>
      </c>
      <c r="AO205" s="195">
        <v>22678.2</v>
      </c>
      <c r="AP205" s="195">
        <v>20899.8</v>
      </c>
      <c r="AQ205" s="195">
        <v>45405</v>
      </c>
      <c r="AR205" s="195">
        <v>42247.8</v>
      </c>
      <c r="AS205" s="195">
        <v>36039.599999999999</v>
      </c>
      <c r="AT205" s="195">
        <v>87689.1</v>
      </c>
      <c r="AU205" s="195">
        <v>22266</v>
      </c>
      <c r="AV205" s="195">
        <v>40109.4</v>
      </c>
      <c r="AW205" s="195">
        <v>23779.8</v>
      </c>
      <c r="AX205" s="195">
        <v>67811.399999999994</v>
      </c>
      <c r="AY205" s="195">
        <v>105721.2</v>
      </c>
      <c r="AZ205" s="195">
        <v>76501.8</v>
      </c>
      <c r="BA205" s="195">
        <v>31825.8</v>
      </c>
      <c r="BB205" s="195">
        <v>45622.11</v>
      </c>
      <c r="BC205" s="195">
        <v>0</v>
      </c>
      <c r="BD205" s="195">
        <v>228771</v>
      </c>
      <c r="BE205" s="195">
        <v>271454.40000000002</v>
      </c>
      <c r="BF205" s="195">
        <v>42031.15</v>
      </c>
      <c r="BG205" s="195">
        <v>42443.28</v>
      </c>
      <c r="BH205" s="195">
        <v>74246.399999999994</v>
      </c>
      <c r="BI205" s="195">
        <v>0</v>
      </c>
      <c r="BJ205" s="195">
        <v>0</v>
      </c>
      <c r="BK205" s="195">
        <v>0</v>
      </c>
      <c r="BL205" s="195">
        <v>0</v>
      </c>
      <c r="BM205" s="195">
        <v>184784.2</v>
      </c>
      <c r="BN205" s="195">
        <v>43531.199999999997</v>
      </c>
      <c r="BO205" s="195">
        <v>52214.400000000001</v>
      </c>
      <c r="BP205" s="195">
        <v>47003.7</v>
      </c>
      <c r="BQ205" s="195">
        <v>52777.8</v>
      </c>
      <c r="BR205" s="195">
        <v>0</v>
      </c>
      <c r="BS205" s="195">
        <v>245037.6</v>
      </c>
      <c r="BT205" s="195">
        <v>35145</v>
      </c>
      <c r="BU205" s="195">
        <v>35141.4</v>
      </c>
      <c r="BV205" s="195">
        <v>48492.9</v>
      </c>
      <c r="BW205" s="195">
        <v>0</v>
      </c>
      <c r="BX205" s="195">
        <v>56390.8</v>
      </c>
      <c r="BY205" s="195">
        <v>33944.400000000001</v>
      </c>
      <c r="BZ205" s="195">
        <v>62345.8</v>
      </c>
      <c r="CA205" s="195">
        <v>9241.2000000000007</v>
      </c>
      <c r="CB205" s="195">
        <v>62712</v>
      </c>
      <c r="CC205" s="195">
        <v>22563</v>
      </c>
      <c r="CD205" s="195">
        <v>0</v>
      </c>
      <c r="CE205" s="195">
        <v>79857</v>
      </c>
      <c r="CF205" s="195">
        <v>11079.6</v>
      </c>
      <c r="CG205" s="195">
        <v>19584.3</v>
      </c>
      <c r="CH205" s="195">
        <v>46422</v>
      </c>
      <c r="CI205" s="195">
        <v>22460.400000000001</v>
      </c>
      <c r="CJ205" s="195">
        <v>9018</v>
      </c>
      <c r="CK205" s="195">
        <v>56772.1</v>
      </c>
      <c r="CL205" s="195">
        <v>0</v>
      </c>
      <c r="CM205" s="195">
        <v>0</v>
      </c>
    </row>
    <row r="206" spans="1:91" ht="24.6">
      <c r="A206" s="125">
        <v>23</v>
      </c>
      <c r="B206" s="243" t="s">
        <v>935</v>
      </c>
      <c r="C206" s="132" t="s">
        <v>524</v>
      </c>
      <c r="D206" s="195">
        <v>512114</v>
      </c>
      <c r="E206" s="195">
        <v>19532.73</v>
      </c>
      <c r="F206" s="195">
        <v>35975</v>
      </c>
      <c r="G206" s="195">
        <v>27429</v>
      </c>
      <c r="H206" s="195">
        <v>21000</v>
      </c>
      <c r="I206" s="195">
        <v>32361</v>
      </c>
      <c r="J206" s="195">
        <v>35250</v>
      </c>
      <c r="K206" s="195">
        <v>26080</v>
      </c>
      <c r="L206" s="195">
        <v>36000</v>
      </c>
      <c r="M206" s="195">
        <v>9000</v>
      </c>
      <c r="N206" s="195">
        <v>52808</v>
      </c>
      <c r="O206" s="195">
        <v>43054</v>
      </c>
      <c r="P206" s="195">
        <v>179178</v>
      </c>
      <c r="Q206" s="195">
        <v>18000</v>
      </c>
      <c r="R206" s="195">
        <v>49257</v>
      </c>
      <c r="S206" s="195">
        <v>54000</v>
      </c>
      <c r="T206" s="195">
        <v>47333</v>
      </c>
      <c r="U206" s="195">
        <v>36000</v>
      </c>
      <c r="V206" s="195">
        <v>41940</v>
      </c>
      <c r="W206" s="195">
        <v>25500</v>
      </c>
      <c r="X206" s="195">
        <v>419367</v>
      </c>
      <c r="Y206" s="195">
        <v>29250</v>
      </c>
      <c r="Z206" s="195">
        <v>9000</v>
      </c>
      <c r="AA206" s="195">
        <v>21000</v>
      </c>
      <c r="AB206" s="195">
        <v>45000</v>
      </c>
      <c r="AC206" s="195">
        <v>27000</v>
      </c>
      <c r="AD206" s="195">
        <v>27780</v>
      </c>
      <c r="AE206" s="195">
        <v>27000</v>
      </c>
      <c r="AF206" s="195">
        <v>46500</v>
      </c>
      <c r="AG206" s="195">
        <v>46500</v>
      </c>
      <c r="AH206" s="195">
        <v>36000</v>
      </c>
      <c r="AI206" s="195">
        <v>54000</v>
      </c>
      <c r="AJ206" s="195">
        <v>45000</v>
      </c>
      <c r="AK206" s="195">
        <v>12000</v>
      </c>
      <c r="AL206" s="195">
        <v>352419</v>
      </c>
      <c r="AM206" s="195">
        <v>0</v>
      </c>
      <c r="AN206" s="195">
        <v>9000</v>
      </c>
      <c r="AO206" s="195">
        <v>85500</v>
      </c>
      <c r="AP206" s="195">
        <v>12750</v>
      </c>
      <c r="AQ206" s="195">
        <v>45000</v>
      </c>
      <c r="AR206" s="195">
        <v>45000</v>
      </c>
      <c r="AS206" s="195">
        <v>72000</v>
      </c>
      <c r="AT206" s="195">
        <v>36000</v>
      </c>
      <c r="AU206" s="195">
        <v>40625</v>
      </c>
      <c r="AV206" s="195">
        <v>38250</v>
      </c>
      <c r="AW206" s="195">
        <v>19500</v>
      </c>
      <c r="AX206" s="195">
        <v>30000</v>
      </c>
      <c r="AY206" s="195">
        <v>0</v>
      </c>
      <c r="AZ206" s="195">
        <v>23970</v>
      </c>
      <c r="BA206" s="195">
        <v>17088</v>
      </c>
      <c r="BB206" s="195">
        <v>123261</v>
      </c>
      <c r="BC206" s="195">
        <v>25975</v>
      </c>
      <c r="BD206" s="195">
        <v>342027</v>
      </c>
      <c r="BE206" s="195">
        <v>50718</v>
      </c>
      <c r="BF206" s="195">
        <v>27000</v>
      </c>
      <c r="BG206" s="195">
        <v>42867</v>
      </c>
      <c r="BH206" s="195">
        <v>55075</v>
      </c>
      <c r="BI206" s="195">
        <v>13404</v>
      </c>
      <c r="BJ206" s="195">
        <v>11220</v>
      </c>
      <c r="BK206" s="195">
        <v>15228</v>
      </c>
      <c r="BL206" s="195">
        <v>14333</v>
      </c>
      <c r="BM206" s="195">
        <v>276293</v>
      </c>
      <c r="BN206" s="195">
        <v>34500</v>
      </c>
      <c r="BO206" s="195">
        <v>48000</v>
      </c>
      <c r="BP206" s="195">
        <v>64841</v>
      </c>
      <c r="BQ206" s="195">
        <v>42000</v>
      </c>
      <c r="BR206" s="195">
        <v>48829</v>
      </c>
      <c r="BS206" s="195">
        <v>718360</v>
      </c>
      <c r="BT206" s="195">
        <v>16500</v>
      </c>
      <c r="BU206" s="195">
        <v>18000</v>
      </c>
      <c r="BV206" s="195">
        <v>141462</v>
      </c>
      <c r="BW206" s="195">
        <v>35068</v>
      </c>
      <c r="BX206" s="195">
        <v>0</v>
      </c>
      <c r="BY206" s="195">
        <v>81000</v>
      </c>
      <c r="BZ206" s="195">
        <v>18000</v>
      </c>
      <c r="CA206" s="195">
        <v>30000</v>
      </c>
      <c r="CB206" s="195">
        <v>20250</v>
      </c>
      <c r="CC206" s="195">
        <v>28530</v>
      </c>
      <c r="CD206" s="195">
        <v>47333</v>
      </c>
      <c r="CE206" s="195">
        <v>35042</v>
      </c>
      <c r="CF206" s="195">
        <v>41694</v>
      </c>
      <c r="CG206" s="195">
        <v>18000</v>
      </c>
      <c r="CH206" s="195">
        <v>20250</v>
      </c>
      <c r="CI206" s="195">
        <v>27000</v>
      </c>
      <c r="CJ206" s="195">
        <v>36000</v>
      </c>
      <c r="CK206" s="195">
        <v>47917</v>
      </c>
      <c r="CL206" s="195">
        <v>0</v>
      </c>
      <c r="CM206" s="195">
        <v>0</v>
      </c>
    </row>
    <row r="207" spans="1:91" ht="24.6">
      <c r="A207" s="125">
        <v>23</v>
      </c>
      <c r="B207" s="243" t="s">
        <v>936</v>
      </c>
      <c r="C207" s="132" t="s">
        <v>525</v>
      </c>
      <c r="D207" s="195">
        <v>3737723</v>
      </c>
      <c r="E207" s="195">
        <v>596706</v>
      </c>
      <c r="F207" s="195">
        <v>421261</v>
      </c>
      <c r="G207" s="195">
        <v>473342</v>
      </c>
      <c r="H207" s="195">
        <v>373093</v>
      </c>
      <c r="I207" s="195">
        <v>539965</v>
      </c>
      <c r="J207" s="195">
        <v>492602</v>
      </c>
      <c r="K207" s="195">
        <v>897718</v>
      </c>
      <c r="L207" s="195">
        <v>526380</v>
      </c>
      <c r="M207" s="195">
        <v>719902</v>
      </c>
      <c r="N207" s="195">
        <v>823112</v>
      </c>
      <c r="O207" s="195">
        <v>218020</v>
      </c>
      <c r="P207" s="195">
        <v>2772928</v>
      </c>
      <c r="Q207" s="195">
        <v>611365</v>
      </c>
      <c r="R207" s="195">
        <v>687487</v>
      </c>
      <c r="S207" s="195">
        <v>871546</v>
      </c>
      <c r="T207" s="195">
        <v>643167</v>
      </c>
      <c r="U207" s="195">
        <v>531255</v>
      </c>
      <c r="V207" s="195">
        <v>441448</v>
      </c>
      <c r="W207" s="195">
        <v>353782</v>
      </c>
      <c r="X207" s="195">
        <v>4177343</v>
      </c>
      <c r="Y207" s="195">
        <v>514537</v>
      </c>
      <c r="Z207" s="195">
        <v>1005983</v>
      </c>
      <c r="AA207" s="195">
        <v>646991</v>
      </c>
      <c r="AB207" s="195">
        <v>370622</v>
      </c>
      <c r="AC207" s="195">
        <v>377455</v>
      </c>
      <c r="AD207" s="195">
        <v>455717</v>
      </c>
      <c r="AE207" s="195">
        <v>1565059</v>
      </c>
      <c r="AF207" s="195">
        <v>301061</v>
      </c>
      <c r="AG207" s="195">
        <v>528657</v>
      </c>
      <c r="AH207" s="195">
        <v>524725</v>
      </c>
      <c r="AI207" s="195">
        <v>899351</v>
      </c>
      <c r="AJ207" s="195">
        <v>513924</v>
      </c>
      <c r="AK207" s="195">
        <v>409141</v>
      </c>
      <c r="AL207" s="195">
        <v>9405245</v>
      </c>
      <c r="AM207" s="195">
        <v>551893</v>
      </c>
      <c r="AN207" s="195">
        <v>514764</v>
      </c>
      <c r="AO207" s="195">
        <v>972319</v>
      </c>
      <c r="AP207" s="195">
        <v>1161018</v>
      </c>
      <c r="AQ207" s="195">
        <v>725693</v>
      </c>
      <c r="AR207" s="195">
        <v>353444</v>
      </c>
      <c r="AS207" s="195">
        <v>2424885</v>
      </c>
      <c r="AT207" s="195">
        <v>649259</v>
      </c>
      <c r="AU207" s="195">
        <v>1332758</v>
      </c>
      <c r="AV207" s="195">
        <v>1162787</v>
      </c>
      <c r="AW207" s="195">
        <v>656892</v>
      </c>
      <c r="AX207" s="195">
        <v>439174</v>
      </c>
      <c r="AY207" s="195">
        <v>622237</v>
      </c>
      <c r="AZ207" s="195">
        <v>657135</v>
      </c>
      <c r="BA207" s="195">
        <v>713841</v>
      </c>
      <c r="BB207" s="195">
        <v>2330804</v>
      </c>
      <c r="BC207" s="195">
        <v>650323</v>
      </c>
      <c r="BD207" s="195">
        <v>3750654</v>
      </c>
      <c r="BE207" s="195">
        <v>1380174</v>
      </c>
      <c r="BF207" s="195">
        <v>463766</v>
      </c>
      <c r="BG207" s="195">
        <v>682038</v>
      </c>
      <c r="BH207" s="195">
        <v>2835286</v>
      </c>
      <c r="BI207" s="195">
        <v>338703</v>
      </c>
      <c r="BJ207" s="195">
        <v>336389</v>
      </c>
      <c r="BK207" s="195">
        <v>613060</v>
      </c>
      <c r="BL207" s="195">
        <v>552859</v>
      </c>
      <c r="BM207" s="195">
        <v>2736207</v>
      </c>
      <c r="BN207" s="195">
        <v>741565</v>
      </c>
      <c r="BO207" s="195">
        <v>566887</v>
      </c>
      <c r="BP207" s="195">
        <v>926679.6</v>
      </c>
      <c r="BQ207" s="195">
        <v>722026</v>
      </c>
      <c r="BR207" s="195">
        <v>606278</v>
      </c>
      <c r="BS207" s="195">
        <v>12102981</v>
      </c>
      <c r="BT207" s="195">
        <v>808016</v>
      </c>
      <c r="BU207" s="195">
        <v>865236</v>
      </c>
      <c r="BV207" s="195">
        <v>2754287</v>
      </c>
      <c r="BW207" s="195">
        <v>250577</v>
      </c>
      <c r="BX207" s="195">
        <v>580659</v>
      </c>
      <c r="BY207" s="195">
        <v>1322561</v>
      </c>
      <c r="BZ207" s="195">
        <v>484170.52</v>
      </c>
      <c r="CA207" s="195">
        <v>588752</v>
      </c>
      <c r="CB207" s="195">
        <v>436114</v>
      </c>
      <c r="CC207" s="195">
        <v>275201</v>
      </c>
      <c r="CD207" s="195">
        <v>1093836</v>
      </c>
      <c r="CE207" s="195">
        <v>768854</v>
      </c>
      <c r="CF207" s="195">
        <v>1487822</v>
      </c>
      <c r="CG207" s="195">
        <v>528097</v>
      </c>
      <c r="CH207" s="195">
        <v>442334</v>
      </c>
      <c r="CI207" s="195">
        <v>535961</v>
      </c>
      <c r="CJ207" s="195">
        <v>412055</v>
      </c>
      <c r="CK207" s="195">
        <v>1781748</v>
      </c>
      <c r="CL207" s="195">
        <v>416324</v>
      </c>
      <c r="CM207" s="195">
        <v>393410</v>
      </c>
    </row>
    <row r="208" spans="1:91" ht="24.6">
      <c r="A208" s="125">
        <v>23</v>
      </c>
      <c r="B208" s="243" t="s">
        <v>937</v>
      </c>
      <c r="C208" s="132" t="s">
        <v>526</v>
      </c>
      <c r="D208" s="195">
        <v>0</v>
      </c>
      <c r="E208" s="195">
        <v>0</v>
      </c>
      <c r="F208" s="195">
        <v>0</v>
      </c>
      <c r="G208" s="195">
        <v>0</v>
      </c>
      <c r="H208" s="195">
        <v>0</v>
      </c>
      <c r="I208" s="195">
        <v>0</v>
      </c>
      <c r="J208" s="195">
        <v>0</v>
      </c>
      <c r="K208" s="195">
        <v>0</v>
      </c>
      <c r="L208" s="195">
        <v>0</v>
      </c>
      <c r="M208" s="195">
        <v>0</v>
      </c>
      <c r="N208" s="195">
        <v>0</v>
      </c>
      <c r="O208" s="195">
        <v>0</v>
      </c>
      <c r="P208" s="195">
        <v>0</v>
      </c>
      <c r="Q208" s="195">
        <v>0</v>
      </c>
      <c r="R208" s="195">
        <v>0</v>
      </c>
      <c r="S208" s="195">
        <v>0</v>
      </c>
      <c r="T208" s="195">
        <v>0</v>
      </c>
      <c r="U208" s="195">
        <v>0</v>
      </c>
      <c r="V208" s="195">
        <v>0</v>
      </c>
      <c r="W208" s="195">
        <v>0</v>
      </c>
      <c r="X208" s="195">
        <v>0</v>
      </c>
      <c r="Y208" s="195">
        <v>0</v>
      </c>
      <c r="Z208" s="195">
        <v>0</v>
      </c>
      <c r="AA208" s="195">
        <v>0</v>
      </c>
      <c r="AB208" s="195">
        <v>0</v>
      </c>
      <c r="AC208" s="195">
        <v>0</v>
      </c>
      <c r="AD208" s="195">
        <v>0</v>
      </c>
      <c r="AE208" s="195">
        <v>0</v>
      </c>
      <c r="AF208" s="195">
        <v>0</v>
      </c>
      <c r="AG208" s="195">
        <v>0</v>
      </c>
      <c r="AH208" s="195">
        <v>0</v>
      </c>
      <c r="AI208" s="195">
        <v>0</v>
      </c>
      <c r="AJ208" s="195">
        <v>0</v>
      </c>
      <c r="AK208" s="195">
        <v>0</v>
      </c>
      <c r="AL208" s="195">
        <v>0</v>
      </c>
      <c r="AM208" s="195">
        <v>0</v>
      </c>
      <c r="AN208" s="195">
        <v>0</v>
      </c>
      <c r="AO208" s="195">
        <v>0</v>
      </c>
      <c r="AP208" s="195">
        <v>0</v>
      </c>
      <c r="AQ208" s="195">
        <v>0</v>
      </c>
      <c r="AR208" s="195">
        <v>0</v>
      </c>
      <c r="AS208" s="195">
        <v>0</v>
      </c>
      <c r="AT208" s="195">
        <v>0</v>
      </c>
      <c r="AU208" s="195">
        <v>0</v>
      </c>
      <c r="AV208" s="195">
        <v>0</v>
      </c>
      <c r="AW208" s="195">
        <v>0</v>
      </c>
      <c r="AX208" s="195">
        <v>0</v>
      </c>
      <c r="AY208" s="195">
        <v>0</v>
      </c>
      <c r="AZ208" s="195">
        <v>0</v>
      </c>
      <c r="BA208" s="195">
        <v>0</v>
      </c>
      <c r="BB208" s="195">
        <v>0</v>
      </c>
      <c r="BC208" s="195">
        <v>0</v>
      </c>
      <c r="BD208" s="195">
        <v>48000</v>
      </c>
      <c r="BE208" s="195">
        <v>0</v>
      </c>
      <c r="BF208" s="195">
        <v>0</v>
      </c>
      <c r="BG208" s="195">
        <v>0</v>
      </c>
      <c r="BH208" s="195">
        <v>0</v>
      </c>
      <c r="BI208" s="195">
        <v>0</v>
      </c>
      <c r="BJ208" s="195">
        <v>0</v>
      </c>
      <c r="BK208" s="195">
        <v>0</v>
      </c>
      <c r="BL208" s="195">
        <v>0</v>
      </c>
      <c r="BM208" s="195">
        <v>0</v>
      </c>
      <c r="BN208" s="195">
        <v>0</v>
      </c>
      <c r="BO208" s="195">
        <v>0</v>
      </c>
      <c r="BP208" s="195">
        <v>0</v>
      </c>
      <c r="BQ208" s="195">
        <v>0</v>
      </c>
      <c r="BR208" s="195">
        <v>0</v>
      </c>
      <c r="BS208" s="195">
        <v>122400</v>
      </c>
      <c r="BT208" s="195">
        <v>0</v>
      </c>
      <c r="BU208" s="195">
        <v>0</v>
      </c>
      <c r="BV208" s="195">
        <v>0</v>
      </c>
      <c r="BW208" s="195">
        <v>0</v>
      </c>
      <c r="BX208" s="195">
        <v>0</v>
      </c>
      <c r="BY208" s="195">
        <v>0</v>
      </c>
      <c r="BZ208" s="195">
        <v>0</v>
      </c>
      <c r="CA208" s="195">
        <v>0</v>
      </c>
      <c r="CB208" s="195">
        <v>0</v>
      </c>
      <c r="CC208" s="195">
        <v>0</v>
      </c>
      <c r="CD208" s="195">
        <v>0</v>
      </c>
      <c r="CE208" s="195">
        <v>0</v>
      </c>
      <c r="CF208" s="195">
        <v>0</v>
      </c>
      <c r="CG208" s="195">
        <v>0</v>
      </c>
      <c r="CH208" s="195">
        <v>0</v>
      </c>
      <c r="CI208" s="195">
        <v>0</v>
      </c>
      <c r="CJ208" s="195">
        <v>0</v>
      </c>
      <c r="CK208" s="195">
        <v>0</v>
      </c>
      <c r="CL208" s="195">
        <v>0</v>
      </c>
      <c r="CM208" s="195">
        <v>0</v>
      </c>
    </row>
    <row r="209" spans="1:91" ht="24.6">
      <c r="A209" s="125">
        <v>23</v>
      </c>
      <c r="B209" s="243" t="s">
        <v>938</v>
      </c>
      <c r="C209" s="132" t="s">
        <v>527</v>
      </c>
      <c r="D209" s="195">
        <v>554232.4</v>
      </c>
      <c r="E209" s="195">
        <v>0</v>
      </c>
      <c r="F209" s="195">
        <v>97656.74</v>
      </c>
      <c r="G209" s="195">
        <v>36421.599999999999</v>
      </c>
      <c r="H209" s="195">
        <v>0</v>
      </c>
      <c r="I209" s="195">
        <v>129405.32</v>
      </c>
      <c r="J209" s="195">
        <v>79205.600000000006</v>
      </c>
      <c r="K209" s="195">
        <v>99150.2</v>
      </c>
      <c r="L209" s="195">
        <v>107132.86</v>
      </c>
      <c r="M209" s="195">
        <v>96696.2</v>
      </c>
      <c r="N209" s="195">
        <v>47478.44</v>
      </c>
      <c r="O209" s="195">
        <v>0</v>
      </c>
      <c r="P209" s="195">
        <v>166161.92000000001</v>
      </c>
      <c r="Q209" s="195">
        <v>0</v>
      </c>
      <c r="R209" s="195">
        <v>30187.200000000001</v>
      </c>
      <c r="S209" s="195">
        <v>75372</v>
      </c>
      <c r="T209" s="195">
        <v>0</v>
      </c>
      <c r="U209" s="195">
        <v>0</v>
      </c>
      <c r="V209" s="195">
        <v>0</v>
      </c>
      <c r="W209" s="195">
        <v>0</v>
      </c>
      <c r="X209" s="195">
        <v>287741.77</v>
      </c>
      <c r="Y209" s="195">
        <v>0</v>
      </c>
      <c r="Z209" s="195">
        <v>0</v>
      </c>
      <c r="AA209" s="195">
        <v>17813</v>
      </c>
      <c r="AB209" s="195">
        <v>25238.400000000001</v>
      </c>
      <c r="AC209" s="195">
        <v>37044</v>
      </c>
      <c r="AD209" s="195">
        <v>0</v>
      </c>
      <c r="AE209" s="195">
        <v>96992.6</v>
      </c>
      <c r="AF209" s="195">
        <v>0</v>
      </c>
      <c r="AG209" s="195">
        <v>0</v>
      </c>
      <c r="AH209" s="195">
        <v>0</v>
      </c>
      <c r="AI209" s="195">
        <v>16723.2</v>
      </c>
      <c r="AJ209" s="195">
        <v>0</v>
      </c>
      <c r="AK209" s="195">
        <v>3700.8</v>
      </c>
      <c r="AL209" s="195">
        <v>992668.7</v>
      </c>
      <c r="AM209" s="195">
        <v>0</v>
      </c>
      <c r="AN209" s="195">
        <v>0</v>
      </c>
      <c r="AO209" s="195">
        <v>52548</v>
      </c>
      <c r="AP209" s="195">
        <v>133125</v>
      </c>
      <c r="AQ209" s="195">
        <v>103108.4</v>
      </c>
      <c r="AR209" s="195">
        <v>0</v>
      </c>
      <c r="AS209" s="195">
        <v>61618.6</v>
      </c>
      <c r="AT209" s="195">
        <v>9955.2000000000007</v>
      </c>
      <c r="AU209" s="195">
        <v>0</v>
      </c>
      <c r="AV209" s="195">
        <v>0</v>
      </c>
      <c r="AW209" s="195">
        <v>0</v>
      </c>
      <c r="AX209" s="195">
        <v>0</v>
      </c>
      <c r="AY209" s="195">
        <v>47877.599999999999</v>
      </c>
      <c r="AZ209" s="195">
        <v>76780.179999999993</v>
      </c>
      <c r="BA209" s="195">
        <v>98114.52</v>
      </c>
      <c r="BB209" s="195">
        <v>0</v>
      </c>
      <c r="BC209" s="195">
        <v>0</v>
      </c>
      <c r="BD209" s="195">
        <v>473729.09</v>
      </c>
      <c r="BE209" s="195">
        <v>211562.8</v>
      </c>
      <c r="BF209" s="195">
        <v>0</v>
      </c>
      <c r="BG209" s="195">
        <v>59829.599999999999</v>
      </c>
      <c r="BH209" s="195">
        <v>209213.4</v>
      </c>
      <c r="BI209" s="195">
        <v>0</v>
      </c>
      <c r="BJ209" s="195">
        <v>0</v>
      </c>
      <c r="BK209" s="195">
        <v>15732.6</v>
      </c>
      <c r="BL209" s="195">
        <v>24959.4</v>
      </c>
      <c r="BM209" s="195">
        <v>245203.44</v>
      </c>
      <c r="BN209" s="195">
        <v>85650</v>
      </c>
      <c r="BO209" s="195">
        <v>19304.400000000001</v>
      </c>
      <c r="BP209" s="195">
        <v>60530.8</v>
      </c>
      <c r="BQ209" s="195">
        <v>0</v>
      </c>
      <c r="BR209" s="195">
        <v>111423.12</v>
      </c>
      <c r="BS209" s="197">
        <v>1044281.79</v>
      </c>
      <c r="BT209" s="195">
        <v>0</v>
      </c>
      <c r="BU209" s="195">
        <v>0</v>
      </c>
      <c r="BV209" s="197">
        <v>285021.84000000003</v>
      </c>
      <c r="BW209" s="195">
        <v>0</v>
      </c>
      <c r="BX209" s="195">
        <v>0</v>
      </c>
      <c r="BY209" s="195">
        <v>144818.79999999999</v>
      </c>
      <c r="BZ209" s="195">
        <v>0</v>
      </c>
      <c r="CA209" s="195">
        <v>0</v>
      </c>
      <c r="CB209" s="195">
        <v>82476.600000000006</v>
      </c>
      <c r="CC209" s="195">
        <v>0</v>
      </c>
      <c r="CD209" s="195">
        <v>0</v>
      </c>
      <c r="CE209" s="195">
        <v>0</v>
      </c>
      <c r="CF209" s="195">
        <v>0</v>
      </c>
      <c r="CG209" s="195">
        <v>0</v>
      </c>
      <c r="CH209" s="195">
        <v>0</v>
      </c>
      <c r="CI209" s="195">
        <v>0</v>
      </c>
      <c r="CJ209" s="195">
        <v>0</v>
      </c>
      <c r="CK209" s="195">
        <v>146352.20000000001</v>
      </c>
      <c r="CL209" s="195">
        <v>0</v>
      </c>
      <c r="CM209" s="195">
        <v>14823.8</v>
      </c>
    </row>
    <row r="210" spans="1:91" ht="49.2">
      <c r="A210" s="125">
        <v>22</v>
      </c>
      <c r="B210" s="243" t="s">
        <v>939</v>
      </c>
      <c r="C210" s="132" t="s">
        <v>528</v>
      </c>
      <c r="D210" s="195">
        <v>18566525.539999999</v>
      </c>
      <c r="E210" s="195">
        <v>0</v>
      </c>
      <c r="F210" s="195">
        <v>1291500</v>
      </c>
      <c r="G210" s="195">
        <v>1417000</v>
      </c>
      <c r="H210" s="195">
        <v>537695.47</v>
      </c>
      <c r="I210" s="195">
        <v>0</v>
      </c>
      <c r="J210" s="195">
        <v>2271564.5099999998</v>
      </c>
      <c r="K210" s="195">
        <v>3025500</v>
      </c>
      <c r="L210" s="195">
        <v>1400596.77</v>
      </c>
      <c r="M210" s="195">
        <v>1428133.34</v>
      </c>
      <c r="N210" s="195">
        <v>5078200</v>
      </c>
      <c r="O210" s="195">
        <v>589000</v>
      </c>
      <c r="P210" s="195">
        <v>9624979.6300000008</v>
      </c>
      <c r="Q210" s="195">
        <v>1384500</v>
      </c>
      <c r="R210" s="195">
        <v>1858741.93</v>
      </c>
      <c r="S210" s="195">
        <v>789000</v>
      </c>
      <c r="T210" s="195">
        <v>1421200</v>
      </c>
      <c r="U210" s="195">
        <v>1542967.74</v>
      </c>
      <c r="V210" s="195">
        <v>1536187.58</v>
      </c>
      <c r="W210" s="195">
        <v>693000</v>
      </c>
      <c r="X210" s="195">
        <v>20946011.539999999</v>
      </c>
      <c r="Y210" s="195">
        <v>953750</v>
      </c>
      <c r="Z210" s="195">
        <v>1709419</v>
      </c>
      <c r="AA210" s="195">
        <v>9000</v>
      </c>
      <c r="AB210" s="195">
        <v>227422</v>
      </c>
      <c r="AC210" s="195">
        <v>547967</v>
      </c>
      <c r="AD210" s="195">
        <v>30000</v>
      </c>
      <c r="AE210" s="195">
        <v>3404097</v>
      </c>
      <c r="AF210" s="195">
        <v>835000</v>
      </c>
      <c r="AG210" s="195">
        <v>93500</v>
      </c>
      <c r="AH210" s="195">
        <v>1239500</v>
      </c>
      <c r="AI210" s="195">
        <v>2680904</v>
      </c>
      <c r="AJ210" s="195">
        <v>1031260</v>
      </c>
      <c r="AK210" s="195">
        <v>1018500</v>
      </c>
      <c r="AL210" s="195">
        <v>37429757</v>
      </c>
      <c r="AM210" s="195">
        <v>1678000</v>
      </c>
      <c r="AN210" s="195">
        <v>1077790.33</v>
      </c>
      <c r="AO210" s="195">
        <v>3064617.74</v>
      </c>
      <c r="AP210" s="195">
        <v>2605596.7799999998</v>
      </c>
      <c r="AQ210" s="195">
        <v>1722354.84</v>
      </c>
      <c r="AR210" s="195">
        <v>815064.52</v>
      </c>
      <c r="AS210" s="195">
        <v>6698309.5099999998</v>
      </c>
      <c r="AT210" s="195">
        <v>1442603.24</v>
      </c>
      <c r="AU210" s="195">
        <v>2500193.56</v>
      </c>
      <c r="AV210" s="195">
        <v>2961704.84</v>
      </c>
      <c r="AW210" s="195">
        <v>1504227.42</v>
      </c>
      <c r="AX210" s="195">
        <v>1275338.18</v>
      </c>
      <c r="AY210" s="195">
        <v>1563514.52</v>
      </c>
      <c r="AZ210" s="195">
        <v>1356742.48</v>
      </c>
      <c r="BA210" s="195">
        <v>1164500</v>
      </c>
      <c r="BB210" s="195">
        <v>10114832</v>
      </c>
      <c r="BC210" s="195">
        <v>1368500</v>
      </c>
      <c r="BD210" s="195">
        <v>17945092.789999999</v>
      </c>
      <c r="BE210" s="195">
        <v>837790.32</v>
      </c>
      <c r="BF210" s="195">
        <v>1269564.53</v>
      </c>
      <c r="BG210" s="195">
        <v>1027693.55</v>
      </c>
      <c r="BH210" s="195">
        <v>12128913.050000001</v>
      </c>
      <c r="BI210" s="195">
        <v>330000</v>
      </c>
      <c r="BJ210" s="195">
        <v>1015709.68</v>
      </c>
      <c r="BK210" s="195">
        <v>1283467.75</v>
      </c>
      <c r="BL210" s="195">
        <v>581000</v>
      </c>
      <c r="BM210" s="195">
        <v>14712684.48</v>
      </c>
      <c r="BN210" s="195">
        <v>3307322.25</v>
      </c>
      <c r="BO210" s="195">
        <v>1882150</v>
      </c>
      <c r="BP210" s="195">
        <v>3179446</v>
      </c>
      <c r="BQ210" s="195">
        <v>2141597.08</v>
      </c>
      <c r="BR210" s="195">
        <v>1606214.7</v>
      </c>
      <c r="BS210" s="195">
        <v>55432452.100000001</v>
      </c>
      <c r="BT210" s="195">
        <v>1641500</v>
      </c>
      <c r="BU210" s="195">
        <v>2308817.71</v>
      </c>
      <c r="BV210" s="195">
        <v>10279528.58</v>
      </c>
      <c r="BW210" s="195">
        <v>470854</v>
      </c>
      <c r="BX210" s="195">
        <v>1431500</v>
      </c>
      <c r="BY210" s="195">
        <v>5588902.1399999997</v>
      </c>
      <c r="BZ210" s="195">
        <v>997967.23</v>
      </c>
      <c r="CA210" s="195">
        <v>1331850</v>
      </c>
      <c r="CB210" s="195">
        <v>1592839.78</v>
      </c>
      <c r="CC210" s="195">
        <v>1943824</v>
      </c>
      <c r="CD210" s="195">
        <v>4419220.97</v>
      </c>
      <c r="CE210" s="195">
        <v>1862500</v>
      </c>
      <c r="CF210" s="195">
        <v>3599081.14</v>
      </c>
      <c r="CG210" s="195">
        <v>1140493.8799999999</v>
      </c>
      <c r="CH210" s="195">
        <v>1163500</v>
      </c>
      <c r="CI210" s="195">
        <v>1128709.67</v>
      </c>
      <c r="CJ210" s="195">
        <v>1072500</v>
      </c>
      <c r="CK210" s="195">
        <v>4916711</v>
      </c>
      <c r="CL210" s="195">
        <v>906677.32</v>
      </c>
      <c r="CM210" s="195">
        <v>924677.42</v>
      </c>
    </row>
    <row r="211" spans="1:91" ht="49.2">
      <c r="A211" s="125">
        <v>22</v>
      </c>
      <c r="B211" s="243" t="s">
        <v>940</v>
      </c>
      <c r="C211" s="132" t="s">
        <v>1261</v>
      </c>
      <c r="D211" s="195">
        <v>21000</v>
      </c>
      <c r="E211" s="195">
        <v>163500</v>
      </c>
      <c r="F211" s="195">
        <v>0</v>
      </c>
      <c r="G211" s="195">
        <v>86080.639999999999</v>
      </c>
      <c r="H211" s="195">
        <v>134746.91</v>
      </c>
      <c r="I211" s="195">
        <v>36947</v>
      </c>
      <c r="J211" s="195">
        <v>218500</v>
      </c>
      <c r="K211" s="195">
        <v>384435.25</v>
      </c>
      <c r="L211" s="195">
        <v>171000</v>
      </c>
      <c r="M211" s="195">
        <v>446500</v>
      </c>
      <c r="N211" s="195">
        <v>10000</v>
      </c>
      <c r="O211" s="195">
        <v>42000</v>
      </c>
      <c r="P211" s="195">
        <v>760749.81</v>
      </c>
      <c r="Q211" s="195">
        <v>90000</v>
      </c>
      <c r="R211" s="195">
        <v>95616.18</v>
      </c>
      <c r="S211" s="195">
        <v>131150</v>
      </c>
      <c r="T211" s="195">
        <v>130322.46</v>
      </c>
      <c r="U211" s="195">
        <v>89000</v>
      </c>
      <c r="V211" s="195">
        <v>39950</v>
      </c>
      <c r="W211" s="195">
        <v>30360</v>
      </c>
      <c r="X211" s="195">
        <v>648969.37</v>
      </c>
      <c r="Y211" s="195">
        <v>179709</v>
      </c>
      <c r="Z211" s="195">
        <v>518722.9</v>
      </c>
      <c r="AA211" s="195">
        <v>211860</v>
      </c>
      <c r="AB211" s="195">
        <v>156418.76999999999</v>
      </c>
      <c r="AC211" s="195">
        <v>75662.03</v>
      </c>
      <c r="AD211" s="195">
        <v>127506.77</v>
      </c>
      <c r="AE211" s="195">
        <v>505725.85</v>
      </c>
      <c r="AF211" s="195">
        <v>63000</v>
      </c>
      <c r="AG211" s="195">
        <v>247354</v>
      </c>
      <c r="AH211" s="195">
        <v>163500</v>
      </c>
      <c r="AI211" s="195">
        <v>269152</v>
      </c>
      <c r="AJ211" s="195">
        <v>167692</v>
      </c>
      <c r="AK211" s="195">
        <v>111000</v>
      </c>
      <c r="AL211" s="195">
        <v>4114617</v>
      </c>
      <c r="AM211" s="195">
        <v>61709.67</v>
      </c>
      <c r="AN211" s="195">
        <v>214790.32</v>
      </c>
      <c r="AO211" s="195">
        <v>181894</v>
      </c>
      <c r="AP211" s="195">
        <v>287791.81</v>
      </c>
      <c r="AQ211" s="195">
        <v>138200</v>
      </c>
      <c r="AR211" s="195">
        <v>30000</v>
      </c>
      <c r="AS211" s="195">
        <v>1110151.79</v>
      </c>
      <c r="AT211" s="195">
        <v>102500</v>
      </c>
      <c r="AU211" s="195">
        <v>398665</v>
      </c>
      <c r="AV211" s="195">
        <v>152500</v>
      </c>
      <c r="AW211" s="195">
        <v>56000</v>
      </c>
      <c r="AX211" s="195">
        <v>149804.84</v>
      </c>
      <c r="AY211" s="195">
        <v>28224.240000000002</v>
      </c>
      <c r="AZ211" s="195">
        <v>166854.84</v>
      </c>
      <c r="BA211" s="195">
        <v>150113</v>
      </c>
      <c r="BB211" s="195">
        <v>499016</v>
      </c>
      <c r="BC211" s="195">
        <v>76500</v>
      </c>
      <c r="BD211" s="195">
        <v>1217597.29</v>
      </c>
      <c r="BE211" s="195">
        <v>36000</v>
      </c>
      <c r="BF211" s="195">
        <v>102370</v>
      </c>
      <c r="BG211" s="195">
        <v>128403.34</v>
      </c>
      <c r="BH211" s="195">
        <v>0</v>
      </c>
      <c r="BI211" s="195">
        <v>79500</v>
      </c>
      <c r="BJ211" s="195">
        <v>246854.84</v>
      </c>
      <c r="BK211" s="195">
        <v>151273.92000000001</v>
      </c>
      <c r="BL211" s="195">
        <v>77000</v>
      </c>
      <c r="BM211" s="195">
        <v>678506.97</v>
      </c>
      <c r="BN211" s="195">
        <v>139016</v>
      </c>
      <c r="BO211" s="195">
        <v>38500</v>
      </c>
      <c r="BP211" s="195">
        <v>247321.36</v>
      </c>
      <c r="BQ211" s="195">
        <v>72440.33</v>
      </c>
      <c r="BR211" s="195">
        <v>191500</v>
      </c>
      <c r="BS211" s="195">
        <v>3706109.14</v>
      </c>
      <c r="BT211" s="195">
        <v>312854.64</v>
      </c>
      <c r="BU211" s="195">
        <v>125042.08</v>
      </c>
      <c r="BV211" s="195">
        <v>850763.23</v>
      </c>
      <c r="BW211" s="195">
        <v>170000</v>
      </c>
      <c r="BX211" s="195">
        <v>86000</v>
      </c>
      <c r="BY211" s="195">
        <v>504846.98</v>
      </c>
      <c r="BZ211" s="195">
        <v>54678</v>
      </c>
      <c r="CA211" s="195">
        <v>126000</v>
      </c>
      <c r="CB211" s="195">
        <v>30000</v>
      </c>
      <c r="CC211" s="195">
        <v>114500</v>
      </c>
      <c r="CD211" s="195">
        <v>706500</v>
      </c>
      <c r="CE211" s="195">
        <v>243692</v>
      </c>
      <c r="CF211" s="195">
        <v>543741.93999999994</v>
      </c>
      <c r="CG211" s="195">
        <v>162000</v>
      </c>
      <c r="CH211" s="195">
        <v>53000</v>
      </c>
      <c r="CI211" s="195">
        <v>107031</v>
      </c>
      <c r="CJ211" s="195">
        <v>79500</v>
      </c>
      <c r="CK211" s="195">
        <v>432901</v>
      </c>
      <c r="CL211" s="195">
        <v>51500</v>
      </c>
      <c r="CM211" s="195">
        <v>86919</v>
      </c>
    </row>
    <row r="212" spans="1:91" ht="24.6">
      <c r="A212" s="125">
        <v>22</v>
      </c>
      <c r="B212" s="243" t="s">
        <v>941</v>
      </c>
      <c r="C212" s="132" t="s">
        <v>1262</v>
      </c>
      <c r="D212" s="195">
        <v>1807895</v>
      </c>
      <c r="E212" s="195">
        <v>0</v>
      </c>
      <c r="F212" s="195">
        <v>0</v>
      </c>
      <c r="G212" s="195">
        <v>0</v>
      </c>
      <c r="H212" s="195">
        <v>3000</v>
      </c>
      <c r="I212" s="195">
        <v>0</v>
      </c>
      <c r="J212" s="195">
        <v>0</v>
      </c>
      <c r="K212" s="195">
        <v>0</v>
      </c>
      <c r="L212" s="195">
        <v>0</v>
      </c>
      <c r="M212" s="195">
        <v>0</v>
      </c>
      <c r="N212" s="195">
        <v>0</v>
      </c>
      <c r="O212" s="195">
        <v>0</v>
      </c>
      <c r="P212" s="195">
        <v>0</v>
      </c>
      <c r="Q212" s="195">
        <v>0</v>
      </c>
      <c r="R212" s="195">
        <v>0</v>
      </c>
      <c r="S212" s="195">
        <v>0</v>
      </c>
      <c r="T212" s="195">
        <v>0</v>
      </c>
      <c r="U212" s="195">
        <v>0</v>
      </c>
      <c r="V212" s="195">
        <v>0</v>
      </c>
      <c r="W212" s="195">
        <v>0</v>
      </c>
      <c r="X212" s="195">
        <v>5305500</v>
      </c>
      <c r="Y212" s="195">
        <v>0</v>
      </c>
      <c r="Z212" s="195">
        <v>0</v>
      </c>
      <c r="AA212" s="195">
        <v>0</v>
      </c>
      <c r="AB212" s="195">
        <v>0</v>
      </c>
      <c r="AC212" s="195">
        <v>0</v>
      </c>
      <c r="AD212" s="195">
        <v>0</v>
      </c>
      <c r="AE212" s="195">
        <v>0</v>
      </c>
      <c r="AF212" s="195">
        <v>0</v>
      </c>
      <c r="AG212" s="195">
        <v>0</v>
      </c>
      <c r="AH212" s="195">
        <v>0</v>
      </c>
      <c r="AI212" s="195">
        <v>0</v>
      </c>
      <c r="AJ212" s="195">
        <v>0</v>
      </c>
      <c r="AK212" s="195">
        <v>0</v>
      </c>
      <c r="AL212" s="195">
        <v>0</v>
      </c>
      <c r="AM212" s="195">
        <v>0</v>
      </c>
      <c r="AN212" s="195">
        <v>0</v>
      </c>
      <c r="AO212" s="195">
        <v>0</v>
      </c>
      <c r="AP212" s="195">
        <v>0</v>
      </c>
      <c r="AQ212" s="195">
        <v>0</v>
      </c>
      <c r="AR212" s="195">
        <v>0</v>
      </c>
      <c r="AS212" s="195">
        <v>0</v>
      </c>
      <c r="AT212" s="195">
        <v>0</v>
      </c>
      <c r="AU212" s="195">
        <v>71850</v>
      </c>
      <c r="AV212" s="195">
        <v>0</v>
      </c>
      <c r="AW212" s="195">
        <v>0</v>
      </c>
      <c r="AX212" s="195">
        <v>0</v>
      </c>
      <c r="AY212" s="195">
        <v>0</v>
      </c>
      <c r="AZ212" s="195">
        <v>0</v>
      </c>
      <c r="BA212" s="195">
        <v>0</v>
      </c>
      <c r="BB212" s="195">
        <v>94500</v>
      </c>
      <c r="BC212" s="195">
        <v>0</v>
      </c>
      <c r="BD212" s="195">
        <v>0</v>
      </c>
      <c r="BE212" s="195">
        <v>0</v>
      </c>
      <c r="BF212" s="195">
        <v>0</v>
      </c>
      <c r="BG212" s="195">
        <v>0</v>
      </c>
      <c r="BH212" s="195">
        <v>0</v>
      </c>
      <c r="BI212" s="195">
        <v>0</v>
      </c>
      <c r="BJ212" s="195">
        <v>0</v>
      </c>
      <c r="BK212" s="195">
        <v>0</v>
      </c>
      <c r="BL212" s="195">
        <v>0</v>
      </c>
      <c r="BM212" s="195">
        <v>0</v>
      </c>
      <c r="BN212" s="195">
        <v>0</v>
      </c>
      <c r="BO212" s="195">
        <v>0</v>
      </c>
      <c r="BP212" s="195">
        <v>0</v>
      </c>
      <c r="BQ212" s="195">
        <v>0</v>
      </c>
      <c r="BR212" s="195">
        <v>0</v>
      </c>
      <c r="BS212" s="195">
        <v>0</v>
      </c>
      <c r="BT212" s="195">
        <v>0</v>
      </c>
      <c r="BU212" s="195">
        <v>0</v>
      </c>
      <c r="BV212" s="195">
        <v>0</v>
      </c>
      <c r="BW212" s="195">
        <v>0</v>
      </c>
      <c r="BX212" s="195">
        <v>0</v>
      </c>
      <c r="BY212" s="195">
        <v>0</v>
      </c>
      <c r="BZ212" s="195">
        <v>33000</v>
      </c>
      <c r="CA212" s="195">
        <v>0</v>
      </c>
      <c r="CB212" s="195">
        <v>0</v>
      </c>
      <c r="CC212" s="195">
        <v>0</v>
      </c>
      <c r="CD212" s="195">
        <v>0</v>
      </c>
      <c r="CE212" s="195">
        <v>51771.5</v>
      </c>
      <c r="CF212" s="195">
        <v>0</v>
      </c>
      <c r="CG212" s="195">
        <v>0</v>
      </c>
      <c r="CH212" s="195">
        <v>0</v>
      </c>
      <c r="CI212" s="195">
        <v>9283.5</v>
      </c>
      <c r="CJ212" s="195">
        <v>0</v>
      </c>
      <c r="CK212" s="195">
        <v>0</v>
      </c>
      <c r="CL212" s="195">
        <v>0</v>
      </c>
      <c r="CM212" s="195">
        <v>0</v>
      </c>
    </row>
    <row r="213" spans="1:91" ht="24.6">
      <c r="A213" s="125">
        <v>22</v>
      </c>
      <c r="B213" s="243" t="s">
        <v>942</v>
      </c>
      <c r="C213" s="132" t="s">
        <v>1263</v>
      </c>
      <c r="D213" s="195">
        <v>159200</v>
      </c>
      <c r="E213" s="195">
        <v>0</v>
      </c>
      <c r="F213" s="195">
        <v>0</v>
      </c>
      <c r="G213" s="195">
        <v>0</v>
      </c>
      <c r="H213" s="195">
        <v>0</v>
      </c>
      <c r="I213" s="195">
        <v>0</v>
      </c>
      <c r="J213" s="195">
        <v>0</v>
      </c>
      <c r="K213" s="195">
        <v>0</v>
      </c>
      <c r="L213" s="195">
        <v>0</v>
      </c>
      <c r="M213" s="195">
        <v>0</v>
      </c>
      <c r="N213" s="195">
        <v>0</v>
      </c>
      <c r="O213" s="195">
        <v>0</v>
      </c>
      <c r="P213" s="195">
        <v>0</v>
      </c>
      <c r="Q213" s="195">
        <v>0</v>
      </c>
      <c r="R213" s="195">
        <v>0</v>
      </c>
      <c r="S213" s="195">
        <v>0</v>
      </c>
      <c r="T213" s="195">
        <v>0</v>
      </c>
      <c r="U213" s="195">
        <v>0</v>
      </c>
      <c r="V213" s="195">
        <v>0</v>
      </c>
      <c r="W213" s="195">
        <v>0</v>
      </c>
      <c r="X213" s="195">
        <v>629200</v>
      </c>
      <c r="Y213" s="195">
        <v>0</v>
      </c>
      <c r="Z213" s="195">
        <v>0</v>
      </c>
      <c r="AA213" s="195">
        <v>0</v>
      </c>
      <c r="AB213" s="195">
        <v>0</v>
      </c>
      <c r="AC213" s="195">
        <v>0</v>
      </c>
      <c r="AD213" s="195">
        <v>0</v>
      </c>
      <c r="AE213" s="195">
        <v>0</v>
      </c>
      <c r="AF213" s="195">
        <v>0</v>
      </c>
      <c r="AG213" s="195">
        <v>0</v>
      </c>
      <c r="AH213" s="195">
        <v>0</v>
      </c>
      <c r="AI213" s="195">
        <v>0</v>
      </c>
      <c r="AJ213" s="195">
        <v>0</v>
      </c>
      <c r="AK213" s="195">
        <v>0</v>
      </c>
      <c r="AL213" s="195">
        <v>53854.84</v>
      </c>
      <c r="AM213" s="195">
        <v>0</v>
      </c>
      <c r="AN213" s="195">
        <v>0</v>
      </c>
      <c r="AO213" s="195">
        <v>0</v>
      </c>
      <c r="AP213" s="195">
        <v>0</v>
      </c>
      <c r="AQ213" s="195">
        <v>0</v>
      </c>
      <c r="AR213" s="195">
        <v>0</v>
      </c>
      <c r="AS213" s="195">
        <v>0</v>
      </c>
      <c r="AT213" s="195">
        <v>0</v>
      </c>
      <c r="AU213" s="195">
        <v>0</v>
      </c>
      <c r="AV213" s="195">
        <v>0</v>
      </c>
      <c r="AW213" s="195">
        <v>0</v>
      </c>
      <c r="AX213" s="195">
        <v>0</v>
      </c>
      <c r="AY213" s="195">
        <v>36000</v>
      </c>
      <c r="AZ213" s="195">
        <v>0</v>
      </c>
      <c r="BA213" s="195">
        <v>0</v>
      </c>
      <c r="BB213" s="195">
        <v>31500</v>
      </c>
      <c r="BC213" s="195">
        <v>0</v>
      </c>
      <c r="BD213" s="195">
        <v>0</v>
      </c>
      <c r="BE213" s="195">
        <v>0</v>
      </c>
      <c r="BF213" s="195">
        <v>0</v>
      </c>
      <c r="BG213" s="195">
        <v>0</v>
      </c>
      <c r="BH213" s="195">
        <v>0</v>
      </c>
      <c r="BI213" s="195">
        <v>0</v>
      </c>
      <c r="BJ213" s="195">
        <v>0</v>
      </c>
      <c r="BK213" s="195">
        <v>0</v>
      </c>
      <c r="BL213" s="195">
        <v>0</v>
      </c>
      <c r="BM213" s="195">
        <v>0</v>
      </c>
      <c r="BN213" s="195">
        <v>0</v>
      </c>
      <c r="BO213" s="195">
        <v>0</v>
      </c>
      <c r="BP213" s="195">
        <v>0</v>
      </c>
      <c r="BQ213" s="195">
        <v>0</v>
      </c>
      <c r="BR213" s="195">
        <v>0</v>
      </c>
      <c r="BS213" s="195">
        <v>0</v>
      </c>
      <c r="BT213" s="195">
        <v>0</v>
      </c>
      <c r="BU213" s="195">
        <v>0</v>
      </c>
      <c r="BV213" s="195">
        <v>0</v>
      </c>
      <c r="BW213" s="195">
        <v>0</v>
      </c>
      <c r="BX213" s="195">
        <v>0</v>
      </c>
      <c r="BY213" s="195">
        <v>0</v>
      </c>
      <c r="BZ213" s="195">
        <v>0</v>
      </c>
      <c r="CA213" s="195">
        <v>0</v>
      </c>
      <c r="CB213" s="195">
        <v>0</v>
      </c>
      <c r="CC213" s="195">
        <v>0</v>
      </c>
      <c r="CD213" s="195">
        <v>0</v>
      </c>
      <c r="CE213" s="195">
        <v>0</v>
      </c>
      <c r="CF213" s="195">
        <v>0</v>
      </c>
      <c r="CG213" s="195">
        <v>0</v>
      </c>
      <c r="CH213" s="195">
        <v>0</v>
      </c>
      <c r="CI213" s="195">
        <v>0</v>
      </c>
      <c r="CJ213" s="195">
        <v>0</v>
      </c>
      <c r="CK213" s="195">
        <v>0</v>
      </c>
      <c r="CL213" s="195">
        <v>0</v>
      </c>
      <c r="CM213" s="195">
        <v>0</v>
      </c>
    </row>
    <row r="214" spans="1:91" ht="24.6">
      <c r="A214" s="125">
        <v>22</v>
      </c>
      <c r="B214" s="243" t="s">
        <v>943</v>
      </c>
      <c r="C214" s="129" t="s">
        <v>529</v>
      </c>
      <c r="D214" s="195">
        <v>0</v>
      </c>
      <c r="E214" s="195">
        <v>0</v>
      </c>
      <c r="F214" s="195">
        <v>0</v>
      </c>
      <c r="G214" s="195">
        <v>0</v>
      </c>
      <c r="H214" s="195">
        <v>0</v>
      </c>
      <c r="I214" s="195">
        <v>0</v>
      </c>
      <c r="J214" s="195">
        <v>0</v>
      </c>
      <c r="K214" s="195">
        <v>0</v>
      </c>
      <c r="L214" s="195">
        <v>0</v>
      </c>
      <c r="M214" s="195">
        <v>0</v>
      </c>
      <c r="N214" s="195">
        <v>0</v>
      </c>
      <c r="O214" s="195">
        <v>0</v>
      </c>
      <c r="P214" s="195">
        <v>0</v>
      </c>
      <c r="Q214" s="195">
        <v>0</v>
      </c>
      <c r="R214" s="195">
        <v>0</v>
      </c>
      <c r="S214" s="195">
        <v>0</v>
      </c>
      <c r="T214" s="195">
        <v>0</v>
      </c>
      <c r="U214" s="195">
        <v>0</v>
      </c>
      <c r="V214" s="195">
        <v>0</v>
      </c>
      <c r="W214" s="195">
        <v>0</v>
      </c>
      <c r="X214" s="195">
        <v>4080</v>
      </c>
      <c r="Y214" s="195">
        <v>0</v>
      </c>
      <c r="Z214" s="195">
        <v>0</v>
      </c>
      <c r="AA214" s="195">
        <v>0</v>
      </c>
      <c r="AB214" s="195">
        <v>0</v>
      </c>
      <c r="AC214" s="195">
        <v>0</v>
      </c>
      <c r="AD214" s="195">
        <v>0</v>
      </c>
      <c r="AE214" s="195">
        <v>19284</v>
      </c>
      <c r="AF214" s="195">
        <v>0</v>
      </c>
      <c r="AG214" s="195">
        <v>0</v>
      </c>
      <c r="AH214" s="195">
        <v>0</v>
      </c>
      <c r="AI214" s="195">
        <v>0</v>
      </c>
      <c r="AJ214" s="195">
        <v>0</v>
      </c>
      <c r="AK214" s="195">
        <v>0</v>
      </c>
      <c r="AL214" s="195">
        <v>0</v>
      </c>
      <c r="AM214" s="195">
        <v>0</v>
      </c>
      <c r="AN214" s="195">
        <v>0</v>
      </c>
      <c r="AO214" s="195">
        <v>0</v>
      </c>
      <c r="AP214" s="195">
        <v>0</v>
      </c>
      <c r="AQ214" s="195">
        <v>0</v>
      </c>
      <c r="AR214" s="195">
        <v>0</v>
      </c>
      <c r="AS214" s="195">
        <v>0</v>
      </c>
      <c r="AT214" s="195">
        <v>0</v>
      </c>
      <c r="AU214" s="195">
        <v>0</v>
      </c>
      <c r="AV214" s="195">
        <v>0</v>
      </c>
      <c r="AW214" s="195">
        <v>0</v>
      </c>
      <c r="AX214" s="195">
        <v>0</v>
      </c>
      <c r="AY214" s="195">
        <v>0</v>
      </c>
      <c r="AZ214" s="195">
        <v>0</v>
      </c>
      <c r="BA214" s="195">
        <v>0</v>
      </c>
      <c r="BB214" s="195">
        <v>0</v>
      </c>
      <c r="BC214" s="195">
        <v>0</v>
      </c>
      <c r="BD214" s="195">
        <v>0</v>
      </c>
      <c r="BE214" s="195">
        <v>0</v>
      </c>
      <c r="BF214" s="195">
        <v>0</v>
      </c>
      <c r="BG214" s="195">
        <v>0</v>
      </c>
      <c r="BH214" s="195">
        <v>7440</v>
      </c>
      <c r="BI214" s="195">
        <v>0</v>
      </c>
      <c r="BJ214" s="195">
        <v>0</v>
      </c>
      <c r="BK214" s="195">
        <v>0</v>
      </c>
      <c r="BL214" s="195">
        <v>0</v>
      </c>
      <c r="BM214" s="195">
        <v>0</v>
      </c>
      <c r="BN214" s="195">
        <v>0</v>
      </c>
      <c r="BO214" s="195">
        <v>0</v>
      </c>
      <c r="BP214" s="195">
        <v>0</v>
      </c>
      <c r="BQ214" s="195">
        <v>0</v>
      </c>
      <c r="BR214" s="195">
        <v>0</v>
      </c>
      <c r="BS214" s="195">
        <v>0</v>
      </c>
      <c r="BT214" s="195">
        <v>0</v>
      </c>
      <c r="BU214" s="195">
        <v>0</v>
      </c>
      <c r="BV214" s="195">
        <v>0</v>
      </c>
      <c r="BW214" s="195">
        <v>0</v>
      </c>
      <c r="BX214" s="195">
        <v>0</v>
      </c>
      <c r="BY214" s="195">
        <v>0</v>
      </c>
      <c r="BZ214" s="195">
        <v>0</v>
      </c>
      <c r="CA214" s="195">
        <v>0</v>
      </c>
      <c r="CB214" s="195">
        <v>0</v>
      </c>
      <c r="CC214" s="195">
        <v>0</v>
      </c>
      <c r="CD214" s="195">
        <v>0</v>
      </c>
      <c r="CE214" s="195">
        <v>0</v>
      </c>
      <c r="CF214" s="195">
        <v>0</v>
      </c>
      <c r="CG214" s="195">
        <v>0</v>
      </c>
      <c r="CH214" s="195">
        <v>0</v>
      </c>
      <c r="CI214" s="195">
        <v>0</v>
      </c>
      <c r="CJ214" s="195">
        <v>0</v>
      </c>
      <c r="CK214" s="195">
        <v>0</v>
      </c>
      <c r="CL214" s="195">
        <v>0</v>
      </c>
      <c r="CM214" s="195">
        <v>0</v>
      </c>
    </row>
    <row r="215" spans="1:91" ht="24.6">
      <c r="A215" s="125">
        <v>22</v>
      </c>
      <c r="B215" s="243" t="s">
        <v>944</v>
      </c>
      <c r="C215" s="129" t="s">
        <v>530</v>
      </c>
      <c r="D215" s="195">
        <v>23928</v>
      </c>
      <c r="E215" s="195">
        <v>0</v>
      </c>
      <c r="F215" s="195">
        <v>0</v>
      </c>
      <c r="G215" s="195">
        <v>0</v>
      </c>
      <c r="H215" s="195">
        <v>0</v>
      </c>
      <c r="I215" s="195">
        <v>0</v>
      </c>
      <c r="J215" s="195">
        <v>0</v>
      </c>
      <c r="K215" s="195">
        <v>0</v>
      </c>
      <c r="L215" s="195">
        <v>0</v>
      </c>
      <c r="M215" s="195">
        <v>0</v>
      </c>
      <c r="N215" s="195">
        <v>0</v>
      </c>
      <c r="O215" s="195">
        <v>0</v>
      </c>
      <c r="P215" s="195">
        <v>9180</v>
      </c>
      <c r="Q215" s="195">
        <v>0</v>
      </c>
      <c r="R215" s="195">
        <v>0</v>
      </c>
      <c r="S215" s="195">
        <v>0</v>
      </c>
      <c r="T215" s="195">
        <v>0</v>
      </c>
      <c r="U215" s="195">
        <v>0</v>
      </c>
      <c r="V215" s="195">
        <v>0</v>
      </c>
      <c r="W215" s="195">
        <v>0</v>
      </c>
      <c r="X215" s="195">
        <v>19104</v>
      </c>
      <c r="Y215" s="195">
        <v>0</v>
      </c>
      <c r="Z215" s="195">
        <v>0</v>
      </c>
      <c r="AA215" s="195">
        <v>0</v>
      </c>
      <c r="AB215" s="195">
        <v>0</v>
      </c>
      <c r="AC215" s="195">
        <v>0</v>
      </c>
      <c r="AD215" s="195">
        <v>0</v>
      </c>
      <c r="AE215" s="195">
        <v>0</v>
      </c>
      <c r="AF215" s="195">
        <v>0</v>
      </c>
      <c r="AG215" s="195">
        <v>0</v>
      </c>
      <c r="AH215" s="195">
        <v>0</v>
      </c>
      <c r="AI215" s="195">
        <v>0</v>
      </c>
      <c r="AJ215" s="195">
        <v>0</v>
      </c>
      <c r="AK215" s="195">
        <v>0</v>
      </c>
      <c r="AL215" s="195">
        <v>18756</v>
      </c>
      <c r="AM215" s="195">
        <v>0</v>
      </c>
      <c r="AN215" s="195">
        <v>0</v>
      </c>
      <c r="AO215" s="195">
        <v>0</v>
      </c>
      <c r="AP215" s="195">
        <v>0</v>
      </c>
      <c r="AQ215" s="195">
        <v>0</v>
      </c>
      <c r="AR215" s="195">
        <v>0</v>
      </c>
      <c r="AS215" s="195">
        <v>3768</v>
      </c>
      <c r="AT215" s="195">
        <v>0</v>
      </c>
      <c r="AU215" s="195">
        <v>0</v>
      </c>
      <c r="AV215" s="195">
        <v>0</v>
      </c>
      <c r="AW215" s="195">
        <v>0</v>
      </c>
      <c r="AX215" s="195">
        <v>0</v>
      </c>
      <c r="AY215" s="195">
        <v>0</v>
      </c>
      <c r="AZ215" s="195">
        <v>0</v>
      </c>
      <c r="BA215" s="195">
        <v>0</v>
      </c>
      <c r="BB215" s="195">
        <v>6480</v>
      </c>
      <c r="BC215" s="195">
        <v>0</v>
      </c>
      <c r="BD215" s="195">
        <v>8525.91</v>
      </c>
      <c r="BE215" s="195">
        <v>0</v>
      </c>
      <c r="BF215" s="195">
        <v>0</v>
      </c>
      <c r="BG215" s="195">
        <v>0</v>
      </c>
      <c r="BH215" s="195">
        <v>2232</v>
      </c>
      <c r="BI215" s="195">
        <v>0</v>
      </c>
      <c r="BJ215" s="195">
        <v>0</v>
      </c>
      <c r="BK215" s="195">
        <v>0</v>
      </c>
      <c r="BL215" s="195">
        <v>0</v>
      </c>
      <c r="BM215" s="195">
        <v>14436</v>
      </c>
      <c r="BN215" s="195">
        <v>0</v>
      </c>
      <c r="BO215" s="195">
        <v>0</v>
      </c>
      <c r="BP215" s="195">
        <v>0</v>
      </c>
      <c r="BQ215" s="195">
        <v>0</v>
      </c>
      <c r="BR215" s="195">
        <v>0</v>
      </c>
      <c r="BS215" s="197">
        <v>35496</v>
      </c>
      <c r="BT215" s="197">
        <v>0</v>
      </c>
      <c r="BU215" s="197">
        <v>0</v>
      </c>
      <c r="BV215" s="197">
        <v>0</v>
      </c>
      <c r="BW215" s="195">
        <v>0</v>
      </c>
      <c r="BX215" s="195">
        <v>0</v>
      </c>
      <c r="BY215" s="197">
        <v>0</v>
      </c>
      <c r="BZ215" s="197">
        <v>0</v>
      </c>
      <c r="CA215" s="195">
        <v>0</v>
      </c>
      <c r="CB215" s="195">
        <v>0</v>
      </c>
      <c r="CC215" s="195">
        <v>0</v>
      </c>
      <c r="CD215" s="197">
        <v>0</v>
      </c>
      <c r="CE215" s="195">
        <v>0</v>
      </c>
      <c r="CF215" s="195">
        <v>0</v>
      </c>
      <c r="CG215" s="195">
        <v>0</v>
      </c>
      <c r="CH215" s="195">
        <v>0</v>
      </c>
      <c r="CI215" s="195">
        <v>0</v>
      </c>
      <c r="CJ215" s="197">
        <v>0</v>
      </c>
      <c r="CK215" s="197">
        <v>0</v>
      </c>
      <c r="CL215" s="195">
        <v>0</v>
      </c>
      <c r="CM215" s="195">
        <v>0</v>
      </c>
    </row>
    <row r="216" spans="1:91" ht="24.6">
      <c r="A216" s="125">
        <v>22</v>
      </c>
      <c r="B216" s="243" t="s">
        <v>945</v>
      </c>
      <c r="C216" s="129" t="s">
        <v>1264</v>
      </c>
      <c r="D216" s="195">
        <v>73053</v>
      </c>
      <c r="E216" s="195">
        <v>51428</v>
      </c>
      <c r="F216" s="195">
        <v>7769</v>
      </c>
      <c r="G216" s="195">
        <v>11071</v>
      </c>
      <c r="H216" s="195">
        <v>7486</v>
      </c>
      <c r="I216" s="195">
        <v>11072</v>
      </c>
      <c r="J216" s="195">
        <v>9588</v>
      </c>
      <c r="K216" s="195">
        <v>19160</v>
      </c>
      <c r="L216" s="195">
        <v>9942</v>
      </c>
      <c r="M216" s="195">
        <v>12934</v>
      </c>
      <c r="N216" s="195">
        <v>18117</v>
      </c>
      <c r="O216" s="195">
        <v>0</v>
      </c>
      <c r="P216" s="195">
        <v>57278</v>
      </c>
      <c r="Q216" s="195">
        <v>13576</v>
      </c>
      <c r="R216" s="195">
        <v>13029</v>
      </c>
      <c r="S216" s="195">
        <v>15700</v>
      </c>
      <c r="T216" s="195">
        <v>16024</v>
      </c>
      <c r="U216" s="195">
        <v>10800</v>
      </c>
      <c r="V216" s="195">
        <v>9408</v>
      </c>
      <c r="W216" s="195">
        <v>7635.47</v>
      </c>
      <c r="X216" s="195">
        <v>68832</v>
      </c>
      <c r="Y216" s="195">
        <v>9776</v>
      </c>
      <c r="Z216" s="195">
        <v>19767</v>
      </c>
      <c r="AA216" s="195">
        <v>14723</v>
      </c>
      <c r="AB216" s="195">
        <v>7600</v>
      </c>
      <c r="AC216" s="195">
        <v>7641</v>
      </c>
      <c r="AD216" s="195">
        <v>10385.620000000001</v>
      </c>
      <c r="AE216" s="195">
        <v>33136</v>
      </c>
      <c r="AF216" s="195">
        <v>5515</v>
      </c>
      <c r="AG216" s="195">
        <v>10405</v>
      </c>
      <c r="AH216" s="195">
        <v>12000</v>
      </c>
      <c r="AI216" s="195">
        <v>21808</v>
      </c>
      <c r="AJ216" s="195">
        <v>10147</v>
      </c>
      <c r="AK216" s="195">
        <v>8005</v>
      </c>
      <c r="AL216" s="195">
        <v>205430</v>
      </c>
      <c r="AM216" s="195">
        <v>14889</v>
      </c>
      <c r="AN216" s="195">
        <v>12526</v>
      </c>
      <c r="AO216" s="195">
        <v>18444</v>
      </c>
      <c r="AP216" s="195">
        <v>26074</v>
      </c>
      <c r="AQ216" s="195">
        <v>17049</v>
      </c>
      <c r="AR216" s="195">
        <v>6700</v>
      </c>
      <c r="AS216" s="195">
        <v>43896</v>
      </c>
      <c r="AT216" s="195">
        <v>13378.94</v>
      </c>
      <c r="AU216" s="195">
        <v>29911</v>
      </c>
      <c r="AV216" s="195">
        <v>22216</v>
      </c>
      <c r="AW216" s="195">
        <v>14291</v>
      </c>
      <c r="AX216" s="195">
        <v>10420</v>
      </c>
      <c r="AY216" s="195">
        <v>12899.36</v>
      </c>
      <c r="AZ216" s="195">
        <v>16045</v>
      </c>
      <c r="BA216" s="195">
        <v>5619</v>
      </c>
      <c r="BB216" s="195">
        <v>45771</v>
      </c>
      <c r="BC216" s="195">
        <v>12285</v>
      </c>
      <c r="BD216" s="195">
        <v>78981.09</v>
      </c>
      <c r="BE216" s="195">
        <v>0</v>
      </c>
      <c r="BF216" s="195">
        <v>9882</v>
      </c>
      <c r="BG216" s="195">
        <v>14595</v>
      </c>
      <c r="BH216" s="195">
        <v>60077</v>
      </c>
      <c r="BI216" s="195">
        <v>8150</v>
      </c>
      <c r="BJ216" s="195">
        <v>1428</v>
      </c>
      <c r="BK216" s="195">
        <v>10300</v>
      </c>
      <c r="BL216" s="195">
        <v>11496</v>
      </c>
      <c r="BM216" s="195">
        <v>0</v>
      </c>
      <c r="BN216" s="195">
        <v>14790</v>
      </c>
      <c r="BO216" s="195">
        <v>9262</v>
      </c>
      <c r="BP216" s="195">
        <v>20254</v>
      </c>
      <c r="BQ216" s="195">
        <v>14647</v>
      </c>
      <c r="BR216" s="195">
        <v>11426</v>
      </c>
      <c r="BS216" s="195">
        <v>286311</v>
      </c>
      <c r="BT216" s="195">
        <v>20563</v>
      </c>
      <c r="BU216" s="195">
        <v>18300</v>
      </c>
      <c r="BV216" s="195">
        <v>0</v>
      </c>
      <c r="BW216" s="195">
        <v>5439</v>
      </c>
      <c r="BX216" s="195">
        <v>12170</v>
      </c>
      <c r="BY216" s="195">
        <v>28471</v>
      </c>
      <c r="BZ216" s="195">
        <v>9602.99</v>
      </c>
      <c r="CA216" s="195">
        <v>11680</v>
      </c>
      <c r="CB216" s="195">
        <v>8800</v>
      </c>
      <c r="CC216" s="195">
        <v>0</v>
      </c>
      <c r="CD216" s="195">
        <v>25651</v>
      </c>
      <c r="CE216" s="195">
        <v>16680</v>
      </c>
      <c r="CF216" s="195">
        <v>32000</v>
      </c>
      <c r="CG216" s="195">
        <v>9883</v>
      </c>
      <c r="CH216" s="195">
        <v>9600</v>
      </c>
      <c r="CI216" s="195">
        <v>11846</v>
      </c>
      <c r="CJ216" s="195">
        <v>9090</v>
      </c>
      <c r="CK216" s="195">
        <v>43015</v>
      </c>
      <c r="CL216" s="195">
        <v>10077</v>
      </c>
      <c r="CM216" s="195">
        <v>8790</v>
      </c>
    </row>
    <row r="217" spans="1:91" ht="24.6">
      <c r="A217" s="125">
        <v>22</v>
      </c>
      <c r="B217" s="243" t="s">
        <v>1265</v>
      </c>
      <c r="C217" s="129" t="s">
        <v>1266</v>
      </c>
      <c r="D217" s="195">
        <v>0</v>
      </c>
      <c r="E217" s="195">
        <v>0</v>
      </c>
      <c r="F217" s="195">
        <v>0</v>
      </c>
      <c r="G217" s="195">
        <v>0</v>
      </c>
      <c r="H217" s="195">
        <v>0</v>
      </c>
      <c r="I217" s="195">
        <v>0</v>
      </c>
      <c r="J217" s="195">
        <v>0</v>
      </c>
      <c r="K217" s="195">
        <v>0</v>
      </c>
      <c r="L217" s="195">
        <v>0</v>
      </c>
      <c r="M217" s="195">
        <v>0</v>
      </c>
      <c r="N217" s="195">
        <v>0</v>
      </c>
      <c r="O217" s="195">
        <v>0</v>
      </c>
      <c r="P217" s="195">
        <v>0</v>
      </c>
      <c r="Q217" s="195">
        <v>0</v>
      </c>
      <c r="R217" s="195">
        <v>0</v>
      </c>
      <c r="S217" s="195">
        <v>0</v>
      </c>
      <c r="T217" s="195">
        <v>0</v>
      </c>
      <c r="U217" s="195">
        <v>0</v>
      </c>
      <c r="V217" s="195">
        <v>0</v>
      </c>
      <c r="W217" s="195">
        <v>0</v>
      </c>
      <c r="X217" s="195">
        <v>0</v>
      </c>
      <c r="Y217" s="195">
        <v>0</v>
      </c>
      <c r="Z217" s="195">
        <v>0</v>
      </c>
      <c r="AA217" s="195">
        <v>0</v>
      </c>
      <c r="AB217" s="195">
        <v>0</v>
      </c>
      <c r="AC217" s="195">
        <v>0</v>
      </c>
      <c r="AD217" s="195">
        <v>0</v>
      </c>
      <c r="AE217" s="195">
        <v>0</v>
      </c>
      <c r="AF217" s="195">
        <v>0</v>
      </c>
      <c r="AG217" s="195">
        <v>0</v>
      </c>
      <c r="AH217" s="195">
        <v>0</v>
      </c>
      <c r="AI217" s="195">
        <v>0</v>
      </c>
      <c r="AJ217" s="195">
        <v>0</v>
      </c>
      <c r="AK217" s="195">
        <v>0</v>
      </c>
      <c r="AL217" s="195">
        <v>0</v>
      </c>
      <c r="AM217" s="195">
        <v>0</v>
      </c>
      <c r="AN217" s="195">
        <v>0</v>
      </c>
      <c r="AO217" s="195">
        <v>0</v>
      </c>
      <c r="AP217" s="195">
        <v>0</v>
      </c>
      <c r="AQ217" s="195">
        <v>0</v>
      </c>
      <c r="AR217" s="195">
        <v>0</v>
      </c>
      <c r="AS217" s="195">
        <v>0</v>
      </c>
      <c r="AT217" s="195">
        <v>0</v>
      </c>
      <c r="AU217" s="195">
        <v>0</v>
      </c>
      <c r="AV217" s="195">
        <v>0</v>
      </c>
      <c r="AW217" s="195">
        <v>0</v>
      </c>
      <c r="AX217" s="195">
        <v>0</v>
      </c>
      <c r="AY217" s="195">
        <v>0</v>
      </c>
      <c r="AZ217" s="195">
        <v>0</v>
      </c>
      <c r="BA217" s="195">
        <v>0</v>
      </c>
      <c r="BB217" s="195">
        <v>0</v>
      </c>
      <c r="BC217" s="195">
        <v>0</v>
      </c>
      <c r="BD217" s="195">
        <v>0</v>
      </c>
      <c r="BE217" s="195">
        <v>0</v>
      </c>
      <c r="BF217" s="195">
        <v>10000</v>
      </c>
      <c r="BG217" s="195">
        <v>0</v>
      </c>
      <c r="BH217" s="195">
        <v>0</v>
      </c>
      <c r="BI217" s="195">
        <v>0</v>
      </c>
      <c r="BJ217" s="195">
        <v>0</v>
      </c>
      <c r="BK217" s="195">
        <v>20000</v>
      </c>
      <c r="BL217" s="195">
        <v>0</v>
      </c>
      <c r="BM217" s="195">
        <v>0</v>
      </c>
      <c r="BN217" s="195">
        <v>0</v>
      </c>
      <c r="BO217" s="195">
        <v>0</v>
      </c>
      <c r="BP217" s="195">
        <v>0</v>
      </c>
      <c r="BQ217" s="195">
        <v>0</v>
      </c>
      <c r="BR217" s="195">
        <v>0</v>
      </c>
      <c r="BS217" s="195">
        <v>0</v>
      </c>
      <c r="BT217" s="195">
        <v>0</v>
      </c>
      <c r="BU217" s="195">
        <v>0</v>
      </c>
      <c r="BV217" s="195">
        <v>0</v>
      </c>
      <c r="BW217" s="195">
        <v>0</v>
      </c>
      <c r="BX217" s="195">
        <v>0</v>
      </c>
      <c r="BY217" s="195">
        <v>0</v>
      </c>
      <c r="BZ217" s="195">
        <v>0</v>
      </c>
      <c r="CA217" s="195">
        <v>0</v>
      </c>
      <c r="CB217" s="195">
        <v>0</v>
      </c>
      <c r="CC217" s="195">
        <v>0</v>
      </c>
      <c r="CD217" s="195">
        <v>0</v>
      </c>
      <c r="CE217" s="195">
        <v>0</v>
      </c>
      <c r="CF217" s="195">
        <v>0</v>
      </c>
      <c r="CG217" s="195">
        <v>0</v>
      </c>
      <c r="CH217" s="195">
        <v>0</v>
      </c>
      <c r="CI217" s="195">
        <v>0</v>
      </c>
      <c r="CJ217" s="195">
        <v>0</v>
      </c>
      <c r="CK217" s="195">
        <v>0</v>
      </c>
      <c r="CL217" s="195">
        <v>0</v>
      </c>
      <c r="CM217" s="195">
        <v>0</v>
      </c>
    </row>
    <row r="218" spans="1:91" ht="24.6">
      <c r="A218" s="125">
        <v>22</v>
      </c>
      <c r="B218" s="243" t="s">
        <v>1267</v>
      </c>
      <c r="C218" s="129" t="s">
        <v>1268</v>
      </c>
      <c r="D218" s="195">
        <v>0</v>
      </c>
      <c r="E218" s="195">
        <v>0</v>
      </c>
      <c r="F218" s="195">
        <v>0</v>
      </c>
      <c r="G218" s="195">
        <v>0</v>
      </c>
      <c r="H218" s="195">
        <v>0</v>
      </c>
      <c r="I218" s="195">
        <v>0</v>
      </c>
      <c r="J218" s="195">
        <v>0</v>
      </c>
      <c r="K218" s="195">
        <v>0</v>
      </c>
      <c r="L218" s="195">
        <v>0</v>
      </c>
      <c r="M218" s="195">
        <v>0</v>
      </c>
      <c r="N218" s="195">
        <v>0</v>
      </c>
      <c r="O218" s="195">
        <v>0</v>
      </c>
      <c r="P218" s="195">
        <v>0</v>
      </c>
      <c r="Q218" s="195">
        <v>0</v>
      </c>
      <c r="R218" s="195">
        <v>0</v>
      </c>
      <c r="S218" s="195">
        <v>0</v>
      </c>
      <c r="T218" s="195">
        <v>0</v>
      </c>
      <c r="U218" s="195">
        <v>0</v>
      </c>
      <c r="V218" s="195">
        <v>0</v>
      </c>
      <c r="W218" s="195">
        <v>0</v>
      </c>
      <c r="X218" s="195">
        <v>0</v>
      </c>
      <c r="Y218" s="195">
        <v>0</v>
      </c>
      <c r="Z218" s="195">
        <v>0</v>
      </c>
      <c r="AA218" s="195">
        <v>0</v>
      </c>
      <c r="AB218" s="195">
        <v>0</v>
      </c>
      <c r="AC218" s="195">
        <v>0</v>
      </c>
      <c r="AD218" s="195">
        <v>0</v>
      </c>
      <c r="AE218" s="195">
        <v>0</v>
      </c>
      <c r="AF218" s="195">
        <v>0</v>
      </c>
      <c r="AG218" s="195">
        <v>0</v>
      </c>
      <c r="AH218" s="195">
        <v>0</v>
      </c>
      <c r="AI218" s="195">
        <v>0</v>
      </c>
      <c r="AJ218" s="195">
        <v>0</v>
      </c>
      <c r="AK218" s="195">
        <v>0</v>
      </c>
      <c r="AL218" s="195">
        <v>0</v>
      </c>
      <c r="AM218" s="195">
        <v>0</v>
      </c>
      <c r="AN218" s="195">
        <v>0</v>
      </c>
      <c r="AO218" s="195">
        <v>0</v>
      </c>
      <c r="AP218" s="195">
        <v>0</v>
      </c>
      <c r="AQ218" s="195">
        <v>0</v>
      </c>
      <c r="AR218" s="195">
        <v>0</v>
      </c>
      <c r="AS218" s="195">
        <v>0</v>
      </c>
      <c r="AT218" s="195">
        <v>0</v>
      </c>
      <c r="AU218" s="195">
        <v>0</v>
      </c>
      <c r="AV218" s="195">
        <v>0</v>
      </c>
      <c r="AW218" s="195">
        <v>0</v>
      </c>
      <c r="AX218" s="195">
        <v>0</v>
      </c>
      <c r="AY218" s="195">
        <v>0</v>
      </c>
      <c r="AZ218" s="195">
        <v>0</v>
      </c>
      <c r="BA218" s="195">
        <v>0</v>
      </c>
      <c r="BB218" s="195">
        <v>0</v>
      </c>
      <c r="BC218" s="195">
        <v>0</v>
      </c>
      <c r="BD218" s="195">
        <v>0</v>
      </c>
      <c r="BE218" s="195">
        <v>0</v>
      </c>
      <c r="BF218" s="195">
        <v>0</v>
      </c>
      <c r="BG218" s="195">
        <v>0</v>
      </c>
      <c r="BH218" s="195">
        <v>0</v>
      </c>
      <c r="BI218" s="195">
        <v>0</v>
      </c>
      <c r="BJ218" s="195">
        <v>0</v>
      </c>
      <c r="BK218" s="195">
        <v>0</v>
      </c>
      <c r="BL218" s="195">
        <v>0</v>
      </c>
      <c r="BM218" s="195">
        <v>0</v>
      </c>
      <c r="BN218" s="195">
        <v>0</v>
      </c>
      <c r="BO218" s="195">
        <v>0</v>
      </c>
      <c r="BP218" s="195">
        <v>0</v>
      </c>
      <c r="BQ218" s="195">
        <v>0</v>
      </c>
      <c r="BR218" s="195">
        <v>0</v>
      </c>
      <c r="BS218" s="195">
        <v>0</v>
      </c>
      <c r="BT218" s="195">
        <v>0</v>
      </c>
      <c r="BU218" s="195">
        <v>0</v>
      </c>
      <c r="BV218" s="195">
        <v>0</v>
      </c>
      <c r="BW218" s="195">
        <v>0</v>
      </c>
      <c r="BX218" s="195">
        <v>0</v>
      </c>
      <c r="BY218" s="195">
        <v>0</v>
      </c>
      <c r="BZ218" s="195">
        <v>0</v>
      </c>
      <c r="CA218" s="195">
        <v>0</v>
      </c>
      <c r="CB218" s="195">
        <v>0</v>
      </c>
      <c r="CC218" s="195">
        <v>0</v>
      </c>
      <c r="CD218" s="195">
        <v>0</v>
      </c>
      <c r="CE218" s="195">
        <v>0</v>
      </c>
      <c r="CF218" s="195">
        <v>0</v>
      </c>
      <c r="CG218" s="195">
        <v>0</v>
      </c>
      <c r="CH218" s="195">
        <v>0</v>
      </c>
      <c r="CI218" s="195">
        <v>0</v>
      </c>
      <c r="CJ218" s="195">
        <v>0</v>
      </c>
      <c r="CK218" s="195">
        <v>0</v>
      </c>
      <c r="CL218" s="195">
        <v>0</v>
      </c>
      <c r="CM218" s="195">
        <v>0</v>
      </c>
    </row>
    <row r="219" spans="1:91" ht="24.6">
      <c r="A219" s="125">
        <v>23</v>
      </c>
      <c r="B219" s="243" t="s">
        <v>946</v>
      </c>
      <c r="C219" s="129" t="s">
        <v>531</v>
      </c>
      <c r="D219" s="195">
        <v>1831150.75</v>
      </c>
      <c r="E219" s="195">
        <v>0</v>
      </c>
      <c r="F219" s="195">
        <v>151200</v>
      </c>
      <c r="G219" s="195">
        <v>342585</v>
      </c>
      <c r="H219" s="195">
        <v>41400</v>
      </c>
      <c r="I219" s="195">
        <v>0</v>
      </c>
      <c r="J219" s="195">
        <v>267850</v>
      </c>
      <c r="K219" s="195">
        <v>285690</v>
      </c>
      <c r="L219" s="195">
        <v>334500</v>
      </c>
      <c r="M219" s="195">
        <v>0</v>
      </c>
      <c r="N219" s="195">
        <v>388201</v>
      </c>
      <c r="O219" s="195">
        <v>0</v>
      </c>
      <c r="P219" s="195">
        <v>656953.5</v>
      </c>
      <c r="Q219" s="195">
        <v>174538</v>
      </c>
      <c r="R219" s="195">
        <v>212871</v>
      </c>
      <c r="S219" s="195">
        <v>363443.25</v>
      </c>
      <c r="T219" s="195">
        <v>187280.25</v>
      </c>
      <c r="U219" s="195">
        <v>86600</v>
      </c>
      <c r="V219" s="195">
        <v>167028.5</v>
      </c>
      <c r="W219" s="195">
        <v>110643</v>
      </c>
      <c r="X219" s="195">
        <v>1567155</v>
      </c>
      <c r="Y219" s="195">
        <v>79650</v>
      </c>
      <c r="Z219" s="195">
        <v>170060</v>
      </c>
      <c r="AA219" s="195">
        <v>0</v>
      </c>
      <c r="AB219" s="195">
        <v>0</v>
      </c>
      <c r="AC219" s="195">
        <v>149000</v>
      </c>
      <c r="AD219" s="195">
        <v>0</v>
      </c>
      <c r="AE219" s="195">
        <v>211096.25</v>
      </c>
      <c r="AF219" s="195">
        <v>200050</v>
      </c>
      <c r="AG219" s="195">
        <v>0</v>
      </c>
      <c r="AH219" s="195">
        <v>158327.75</v>
      </c>
      <c r="AI219" s="195">
        <v>363030</v>
      </c>
      <c r="AJ219" s="195">
        <v>137150</v>
      </c>
      <c r="AK219" s="195">
        <v>170599</v>
      </c>
      <c r="AL219" s="195">
        <v>2693546.5</v>
      </c>
      <c r="AM219" s="195">
        <v>67704</v>
      </c>
      <c r="AN219" s="195">
        <v>158880</v>
      </c>
      <c r="AO219" s="195">
        <v>276150</v>
      </c>
      <c r="AP219" s="195">
        <v>179500</v>
      </c>
      <c r="AQ219" s="195">
        <v>150000</v>
      </c>
      <c r="AR219" s="195">
        <v>101950</v>
      </c>
      <c r="AS219" s="195">
        <v>451300</v>
      </c>
      <c r="AT219" s="195">
        <v>157250</v>
      </c>
      <c r="AU219" s="195">
        <v>17300</v>
      </c>
      <c r="AV219" s="195">
        <v>235450</v>
      </c>
      <c r="AW219" s="195">
        <v>185100</v>
      </c>
      <c r="AX219" s="195">
        <v>111300</v>
      </c>
      <c r="AY219" s="195">
        <v>135100</v>
      </c>
      <c r="AZ219" s="195">
        <v>155300</v>
      </c>
      <c r="BA219" s="195">
        <v>27400</v>
      </c>
      <c r="BB219" s="195">
        <v>787600</v>
      </c>
      <c r="BC219" s="195">
        <v>11600</v>
      </c>
      <c r="BD219" s="195">
        <v>1927310</v>
      </c>
      <c r="BE219" s="195">
        <v>298894</v>
      </c>
      <c r="BF219" s="195">
        <v>300765</v>
      </c>
      <c r="BG219" s="195">
        <v>82349</v>
      </c>
      <c r="BH219" s="195">
        <v>788996.75</v>
      </c>
      <c r="BI219" s="195">
        <v>39854.5</v>
      </c>
      <c r="BJ219" s="195">
        <v>2100</v>
      </c>
      <c r="BK219" s="195">
        <v>59729</v>
      </c>
      <c r="BL219" s="195">
        <v>36750</v>
      </c>
      <c r="BM219" s="195">
        <v>1411538.5</v>
      </c>
      <c r="BN219" s="195">
        <v>284250</v>
      </c>
      <c r="BO219" s="195">
        <v>55500</v>
      </c>
      <c r="BP219" s="195">
        <v>311600</v>
      </c>
      <c r="BQ219" s="195">
        <v>127300</v>
      </c>
      <c r="BR219" s="195">
        <v>44900</v>
      </c>
      <c r="BS219" s="195">
        <v>5607162</v>
      </c>
      <c r="BT219" s="195">
        <v>17700</v>
      </c>
      <c r="BU219" s="195">
        <v>284004</v>
      </c>
      <c r="BV219" s="195">
        <v>685930</v>
      </c>
      <c r="BW219" s="195">
        <v>66339</v>
      </c>
      <c r="BX219" s="195">
        <v>99166.5</v>
      </c>
      <c r="BY219" s="195">
        <v>479721.25</v>
      </c>
      <c r="BZ219" s="195">
        <v>87740</v>
      </c>
      <c r="CA219" s="195">
        <v>33073.25</v>
      </c>
      <c r="CB219" s="195">
        <v>264874.25</v>
      </c>
      <c r="CC219" s="195">
        <v>408076.75</v>
      </c>
      <c r="CD219" s="195">
        <v>206856</v>
      </c>
      <c r="CE219" s="195">
        <v>94030.75</v>
      </c>
      <c r="CF219" s="195">
        <v>417370</v>
      </c>
      <c r="CG219" s="195">
        <v>99595.25</v>
      </c>
      <c r="CH219" s="195">
        <v>109963</v>
      </c>
      <c r="CI219" s="195">
        <v>0</v>
      </c>
      <c r="CJ219" s="195">
        <v>173450</v>
      </c>
      <c r="CK219" s="195">
        <v>216700</v>
      </c>
      <c r="CL219" s="195">
        <v>68606</v>
      </c>
      <c r="CM219" s="195">
        <v>85811</v>
      </c>
    </row>
    <row r="220" spans="1:91" ht="49.2">
      <c r="A220" s="125">
        <v>23</v>
      </c>
      <c r="B220" s="243" t="s">
        <v>947</v>
      </c>
      <c r="C220" s="129" t="s">
        <v>532</v>
      </c>
      <c r="D220" s="195">
        <v>274940</v>
      </c>
      <c r="E220" s="195">
        <v>0</v>
      </c>
      <c r="F220" s="195">
        <v>59218</v>
      </c>
      <c r="G220" s="195">
        <v>30092</v>
      </c>
      <c r="H220" s="195">
        <v>0</v>
      </c>
      <c r="I220" s="195">
        <v>0</v>
      </c>
      <c r="J220" s="195">
        <v>0</v>
      </c>
      <c r="K220" s="195">
        <v>69056</v>
      </c>
      <c r="L220" s="195">
        <v>0</v>
      </c>
      <c r="M220" s="195">
        <v>6009</v>
      </c>
      <c r="N220" s="195">
        <v>142650</v>
      </c>
      <c r="O220" s="195">
        <v>0</v>
      </c>
      <c r="P220" s="195">
        <v>601883.25</v>
      </c>
      <c r="Q220" s="195">
        <v>107020</v>
      </c>
      <c r="R220" s="195">
        <v>61190</v>
      </c>
      <c r="S220" s="195">
        <v>37871</v>
      </c>
      <c r="T220" s="195">
        <v>354446.28</v>
      </c>
      <c r="U220" s="195">
        <v>45150</v>
      </c>
      <c r="V220" s="195">
        <v>22910</v>
      </c>
      <c r="W220" s="195">
        <v>2215</v>
      </c>
      <c r="X220" s="195">
        <v>857126.25</v>
      </c>
      <c r="Y220" s="195">
        <v>690</v>
      </c>
      <c r="Z220" s="195">
        <v>15977.5</v>
      </c>
      <c r="AA220" s="195">
        <v>0</v>
      </c>
      <c r="AB220" s="195">
        <v>0</v>
      </c>
      <c r="AC220" s="195">
        <v>27000</v>
      </c>
      <c r="AD220" s="195">
        <v>0</v>
      </c>
      <c r="AE220" s="195">
        <v>25624</v>
      </c>
      <c r="AF220" s="195">
        <v>10205</v>
      </c>
      <c r="AG220" s="195">
        <v>0</v>
      </c>
      <c r="AH220" s="195">
        <v>12198</v>
      </c>
      <c r="AI220" s="195">
        <v>121390</v>
      </c>
      <c r="AJ220" s="195">
        <v>6395.5</v>
      </c>
      <c r="AK220" s="195">
        <v>9934.5</v>
      </c>
      <c r="AL220" s="195">
        <v>725643.25</v>
      </c>
      <c r="AM220" s="195">
        <v>59681.919999999998</v>
      </c>
      <c r="AN220" s="195">
        <v>51468</v>
      </c>
      <c r="AO220" s="195">
        <v>41517</v>
      </c>
      <c r="AP220" s="195">
        <v>32675</v>
      </c>
      <c r="AQ220" s="195">
        <v>0</v>
      </c>
      <c r="AR220" s="195">
        <v>540</v>
      </c>
      <c r="AS220" s="195">
        <v>242726</v>
      </c>
      <c r="AT220" s="195">
        <v>46600</v>
      </c>
      <c r="AU220" s="195">
        <v>0</v>
      </c>
      <c r="AV220" s="195">
        <v>65247</v>
      </c>
      <c r="AW220" s="195">
        <v>0</v>
      </c>
      <c r="AX220" s="195">
        <v>550</v>
      </c>
      <c r="AY220" s="195">
        <v>65220</v>
      </c>
      <c r="AZ220" s="195">
        <v>12220</v>
      </c>
      <c r="BA220" s="195">
        <v>33033</v>
      </c>
      <c r="BB220" s="195">
        <v>162883.25</v>
      </c>
      <c r="BC220" s="195">
        <v>219044</v>
      </c>
      <c r="BD220" s="195">
        <v>1143082.25</v>
      </c>
      <c r="BE220" s="195">
        <v>5140</v>
      </c>
      <c r="BF220" s="195">
        <v>66310</v>
      </c>
      <c r="BG220" s="195">
        <v>1550</v>
      </c>
      <c r="BH220" s="195">
        <v>34402</v>
      </c>
      <c r="BI220" s="195">
        <v>5200</v>
      </c>
      <c r="BJ220" s="195">
        <v>1160</v>
      </c>
      <c r="BK220" s="195">
        <v>2411</v>
      </c>
      <c r="BL220" s="195">
        <v>58746</v>
      </c>
      <c r="BM220" s="195">
        <v>2258449</v>
      </c>
      <c r="BN220" s="195">
        <v>213313</v>
      </c>
      <c r="BO220" s="195">
        <v>59080</v>
      </c>
      <c r="BP220" s="195">
        <v>53274.5</v>
      </c>
      <c r="BQ220" s="195">
        <v>121705</v>
      </c>
      <c r="BR220" s="195">
        <v>12160</v>
      </c>
      <c r="BS220" s="195">
        <v>1656876.75</v>
      </c>
      <c r="BT220" s="195">
        <v>5340</v>
      </c>
      <c r="BU220" s="195">
        <v>23350</v>
      </c>
      <c r="BV220" s="195">
        <v>1549182</v>
      </c>
      <c r="BW220" s="195">
        <v>14760</v>
      </c>
      <c r="BX220" s="195">
        <v>73120</v>
      </c>
      <c r="BY220" s="195">
        <v>87190</v>
      </c>
      <c r="BZ220" s="195">
        <v>5758</v>
      </c>
      <c r="CA220" s="195">
        <v>0</v>
      </c>
      <c r="CB220" s="195">
        <v>2720</v>
      </c>
      <c r="CC220" s="195">
        <v>2181</v>
      </c>
      <c r="CD220" s="195">
        <v>38940</v>
      </c>
      <c r="CE220" s="195">
        <v>1050</v>
      </c>
      <c r="CF220" s="195">
        <v>113460</v>
      </c>
      <c r="CG220" s="195">
        <v>9274</v>
      </c>
      <c r="CH220" s="195">
        <v>500</v>
      </c>
      <c r="CI220" s="195">
        <v>1100</v>
      </c>
      <c r="CJ220" s="195">
        <v>38351</v>
      </c>
      <c r="CK220" s="195">
        <v>86342</v>
      </c>
      <c r="CL220" s="195">
        <v>5686</v>
      </c>
      <c r="CM220" s="195">
        <v>0</v>
      </c>
    </row>
    <row r="221" spans="1:91" ht="49.2">
      <c r="A221" s="125">
        <v>23</v>
      </c>
      <c r="B221" s="243" t="s">
        <v>948</v>
      </c>
      <c r="C221" s="129" t="s">
        <v>533</v>
      </c>
      <c r="D221" s="195">
        <v>0</v>
      </c>
      <c r="E221" s="195">
        <v>0</v>
      </c>
      <c r="F221" s="195">
        <v>0</v>
      </c>
      <c r="G221" s="195">
        <v>0</v>
      </c>
      <c r="H221" s="195">
        <v>0</v>
      </c>
      <c r="I221" s="195">
        <v>0</v>
      </c>
      <c r="J221" s="195">
        <v>0</v>
      </c>
      <c r="K221" s="195">
        <v>0</v>
      </c>
      <c r="L221" s="195">
        <v>0</v>
      </c>
      <c r="M221" s="195">
        <v>0</v>
      </c>
      <c r="N221" s="195">
        <v>0</v>
      </c>
      <c r="O221" s="195">
        <v>0</v>
      </c>
      <c r="P221" s="195">
        <v>0</v>
      </c>
      <c r="Q221" s="195">
        <v>0</v>
      </c>
      <c r="R221" s="195">
        <v>0</v>
      </c>
      <c r="S221" s="195">
        <v>0</v>
      </c>
      <c r="T221" s="195">
        <v>0</v>
      </c>
      <c r="U221" s="195">
        <v>0</v>
      </c>
      <c r="V221" s="195">
        <v>0</v>
      </c>
      <c r="W221" s="195">
        <v>0</v>
      </c>
      <c r="X221" s="195">
        <v>0</v>
      </c>
      <c r="Y221" s="195">
        <v>0</v>
      </c>
      <c r="Z221" s="195">
        <v>0</v>
      </c>
      <c r="AA221" s="195">
        <v>0</v>
      </c>
      <c r="AB221" s="195">
        <v>0</v>
      </c>
      <c r="AC221" s="195">
        <v>0</v>
      </c>
      <c r="AD221" s="195">
        <v>0</v>
      </c>
      <c r="AE221" s="195">
        <v>0</v>
      </c>
      <c r="AF221" s="195">
        <v>0</v>
      </c>
      <c r="AG221" s="195">
        <v>0</v>
      </c>
      <c r="AH221" s="195">
        <v>0</v>
      </c>
      <c r="AI221" s="195">
        <v>0</v>
      </c>
      <c r="AJ221" s="195">
        <v>0</v>
      </c>
      <c r="AK221" s="195">
        <v>0</v>
      </c>
      <c r="AL221" s="195">
        <v>0</v>
      </c>
      <c r="AM221" s="195">
        <v>0</v>
      </c>
      <c r="AN221" s="195">
        <v>0</v>
      </c>
      <c r="AO221" s="195">
        <v>0</v>
      </c>
      <c r="AP221" s="195">
        <v>0</v>
      </c>
      <c r="AQ221" s="195">
        <v>0</v>
      </c>
      <c r="AR221" s="195">
        <v>0</v>
      </c>
      <c r="AS221" s="195">
        <v>0</v>
      </c>
      <c r="AT221" s="195">
        <v>0</v>
      </c>
      <c r="AU221" s="195">
        <v>0</v>
      </c>
      <c r="AV221" s="195">
        <v>273745.75</v>
      </c>
      <c r="AW221" s="195">
        <v>0</v>
      </c>
      <c r="AX221" s="195">
        <v>0</v>
      </c>
      <c r="AY221" s="195">
        <v>0</v>
      </c>
      <c r="AZ221" s="195">
        <v>0</v>
      </c>
      <c r="BA221" s="195">
        <v>0</v>
      </c>
      <c r="BB221" s="195">
        <v>0</v>
      </c>
      <c r="BC221" s="195">
        <v>0</v>
      </c>
      <c r="BD221" s="195">
        <v>0</v>
      </c>
      <c r="BE221" s="195">
        <v>2200</v>
      </c>
      <c r="BF221" s="195">
        <v>0</v>
      </c>
      <c r="BG221" s="195">
        <v>0</v>
      </c>
      <c r="BH221" s="195">
        <v>0</v>
      </c>
      <c r="BI221" s="195">
        <v>0</v>
      </c>
      <c r="BJ221" s="195">
        <v>0</v>
      </c>
      <c r="BK221" s="195">
        <v>0</v>
      </c>
      <c r="BL221" s="195">
        <v>0</v>
      </c>
      <c r="BM221" s="195">
        <v>0</v>
      </c>
      <c r="BN221" s="195">
        <v>0</v>
      </c>
      <c r="BO221" s="195">
        <v>0</v>
      </c>
      <c r="BP221" s="195">
        <v>0</v>
      </c>
      <c r="BQ221" s="195">
        <v>0</v>
      </c>
      <c r="BR221" s="195">
        <v>0</v>
      </c>
      <c r="BS221" s="195">
        <v>0</v>
      </c>
      <c r="BT221" s="195">
        <v>0</v>
      </c>
      <c r="BU221" s="195">
        <v>0</v>
      </c>
      <c r="BV221" s="195">
        <v>0</v>
      </c>
      <c r="BW221" s="195">
        <v>0</v>
      </c>
      <c r="BX221" s="195">
        <v>0</v>
      </c>
      <c r="BY221" s="195">
        <v>0</v>
      </c>
      <c r="BZ221" s="195">
        <v>0</v>
      </c>
      <c r="CA221" s="195">
        <v>0</v>
      </c>
      <c r="CB221" s="195">
        <v>0</v>
      </c>
      <c r="CC221" s="195">
        <v>1760</v>
      </c>
      <c r="CD221" s="195">
        <v>0</v>
      </c>
      <c r="CE221" s="195">
        <v>0</v>
      </c>
      <c r="CF221" s="195">
        <v>0</v>
      </c>
      <c r="CG221" s="195">
        <v>0</v>
      </c>
      <c r="CH221" s="195">
        <v>0</v>
      </c>
      <c r="CI221" s="195">
        <v>0</v>
      </c>
      <c r="CJ221" s="195">
        <v>0</v>
      </c>
      <c r="CK221" s="195">
        <v>0</v>
      </c>
      <c r="CL221" s="195">
        <v>0</v>
      </c>
      <c r="CM221" s="195">
        <v>0</v>
      </c>
    </row>
    <row r="222" spans="1:91" ht="49.2">
      <c r="A222" s="125">
        <v>23</v>
      </c>
      <c r="B222" s="243" t="s">
        <v>949</v>
      </c>
      <c r="C222" s="132" t="s">
        <v>1269</v>
      </c>
      <c r="D222" s="195">
        <v>0</v>
      </c>
      <c r="E222" s="195">
        <v>0</v>
      </c>
      <c r="F222" s="195">
        <v>0</v>
      </c>
      <c r="G222" s="195">
        <v>0</v>
      </c>
      <c r="H222" s="195">
        <v>0</v>
      </c>
      <c r="I222" s="195">
        <v>0</v>
      </c>
      <c r="J222" s="195">
        <v>0</v>
      </c>
      <c r="K222" s="195">
        <v>0</v>
      </c>
      <c r="L222" s="195">
        <v>0</v>
      </c>
      <c r="M222" s="195">
        <v>0</v>
      </c>
      <c r="N222" s="195">
        <v>0</v>
      </c>
      <c r="O222" s="195">
        <v>0</v>
      </c>
      <c r="P222" s="195">
        <v>0</v>
      </c>
      <c r="Q222" s="195">
        <v>0</v>
      </c>
      <c r="R222" s="195">
        <v>0</v>
      </c>
      <c r="S222" s="195">
        <v>0</v>
      </c>
      <c r="T222" s="195">
        <v>0</v>
      </c>
      <c r="U222" s="195">
        <v>0</v>
      </c>
      <c r="V222" s="195">
        <v>0</v>
      </c>
      <c r="W222" s="195">
        <v>0</v>
      </c>
      <c r="X222" s="195">
        <v>0</v>
      </c>
      <c r="Y222" s="195">
        <v>0</v>
      </c>
      <c r="Z222" s="195">
        <v>0</v>
      </c>
      <c r="AA222" s="195">
        <v>0</v>
      </c>
      <c r="AB222" s="195">
        <v>0</v>
      </c>
      <c r="AC222" s="195">
        <v>0</v>
      </c>
      <c r="AD222" s="195">
        <v>0</v>
      </c>
      <c r="AE222" s="195">
        <v>0</v>
      </c>
      <c r="AF222" s="195">
        <v>0</v>
      </c>
      <c r="AG222" s="195">
        <v>0</v>
      </c>
      <c r="AH222" s="195">
        <v>0</v>
      </c>
      <c r="AI222" s="195">
        <v>0</v>
      </c>
      <c r="AJ222" s="195">
        <v>0</v>
      </c>
      <c r="AK222" s="195">
        <v>0</v>
      </c>
      <c r="AL222" s="195">
        <v>0</v>
      </c>
      <c r="AM222" s="195">
        <v>0</v>
      </c>
      <c r="AN222" s="195">
        <v>0</v>
      </c>
      <c r="AO222" s="195">
        <v>0</v>
      </c>
      <c r="AP222" s="195">
        <v>0</v>
      </c>
      <c r="AQ222" s="195">
        <v>5215</v>
      </c>
      <c r="AR222" s="195">
        <v>0</v>
      </c>
      <c r="AS222" s="195">
        <v>0</v>
      </c>
      <c r="AT222" s="195">
        <v>0</v>
      </c>
      <c r="AU222" s="195">
        <v>0</v>
      </c>
      <c r="AV222" s="195">
        <v>0</v>
      </c>
      <c r="AW222" s="195">
        <v>0</v>
      </c>
      <c r="AX222" s="195">
        <v>0</v>
      </c>
      <c r="AY222" s="195">
        <v>0</v>
      </c>
      <c r="AZ222" s="195">
        <v>0</v>
      </c>
      <c r="BA222" s="195">
        <v>0</v>
      </c>
      <c r="BB222" s="195">
        <v>0</v>
      </c>
      <c r="BC222" s="195">
        <v>0</v>
      </c>
      <c r="BD222" s="195">
        <v>0</v>
      </c>
      <c r="BE222" s="195">
        <v>0</v>
      </c>
      <c r="BF222" s="195">
        <v>0</v>
      </c>
      <c r="BG222" s="195">
        <v>0</v>
      </c>
      <c r="BH222" s="195">
        <v>0</v>
      </c>
      <c r="BI222" s="195">
        <v>0</v>
      </c>
      <c r="BJ222" s="195">
        <v>0</v>
      </c>
      <c r="BK222" s="195">
        <v>0</v>
      </c>
      <c r="BL222" s="195">
        <v>0</v>
      </c>
      <c r="BM222" s="195">
        <v>0</v>
      </c>
      <c r="BN222" s="195">
        <v>0</v>
      </c>
      <c r="BO222" s="195">
        <v>0</v>
      </c>
      <c r="BP222" s="195">
        <v>0</v>
      </c>
      <c r="BQ222" s="195">
        <v>0</v>
      </c>
      <c r="BR222" s="195">
        <v>0</v>
      </c>
      <c r="BS222" s="195">
        <v>0</v>
      </c>
      <c r="BT222" s="195">
        <v>0</v>
      </c>
      <c r="BU222" s="195">
        <v>0</v>
      </c>
      <c r="BV222" s="195">
        <v>0</v>
      </c>
      <c r="BW222" s="195">
        <v>0</v>
      </c>
      <c r="BX222" s="195">
        <v>0</v>
      </c>
      <c r="BY222" s="195">
        <v>0</v>
      </c>
      <c r="BZ222" s="195">
        <v>0</v>
      </c>
      <c r="CA222" s="195">
        <v>0</v>
      </c>
      <c r="CB222" s="195">
        <v>0</v>
      </c>
      <c r="CC222" s="195">
        <v>0</v>
      </c>
      <c r="CD222" s="195">
        <v>0</v>
      </c>
      <c r="CE222" s="195">
        <v>0</v>
      </c>
      <c r="CF222" s="195">
        <v>0</v>
      </c>
      <c r="CG222" s="195">
        <v>0</v>
      </c>
      <c r="CH222" s="195">
        <v>0</v>
      </c>
      <c r="CI222" s="195">
        <v>0</v>
      </c>
      <c r="CJ222" s="195">
        <v>0</v>
      </c>
      <c r="CK222" s="195">
        <v>0</v>
      </c>
      <c r="CL222" s="195">
        <v>0</v>
      </c>
      <c r="CM222" s="195">
        <v>0</v>
      </c>
    </row>
    <row r="223" spans="1:91" ht="49.2">
      <c r="A223" s="125">
        <v>23</v>
      </c>
      <c r="B223" s="243" t="s">
        <v>950</v>
      </c>
      <c r="C223" s="132" t="s">
        <v>1270</v>
      </c>
      <c r="D223" s="195">
        <v>0</v>
      </c>
      <c r="E223" s="195">
        <v>0</v>
      </c>
      <c r="F223" s="195">
        <v>0</v>
      </c>
      <c r="G223" s="195">
        <v>0</v>
      </c>
      <c r="H223" s="195">
        <v>0</v>
      </c>
      <c r="I223" s="195">
        <v>0</v>
      </c>
      <c r="J223" s="195">
        <v>0</v>
      </c>
      <c r="K223" s="195">
        <v>0</v>
      </c>
      <c r="L223" s="195">
        <v>0</v>
      </c>
      <c r="M223" s="195">
        <v>0</v>
      </c>
      <c r="N223" s="195">
        <v>0</v>
      </c>
      <c r="O223" s="195">
        <v>0</v>
      </c>
      <c r="P223" s="195">
        <v>0</v>
      </c>
      <c r="Q223" s="195">
        <v>0</v>
      </c>
      <c r="R223" s="195">
        <v>0</v>
      </c>
      <c r="S223" s="195">
        <v>0</v>
      </c>
      <c r="T223" s="195">
        <v>0</v>
      </c>
      <c r="U223" s="195">
        <v>0</v>
      </c>
      <c r="V223" s="195">
        <v>0</v>
      </c>
      <c r="W223" s="195">
        <v>0</v>
      </c>
      <c r="X223" s="195">
        <v>0</v>
      </c>
      <c r="Y223" s="195">
        <v>0</v>
      </c>
      <c r="Z223" s="195">
        <v>0</v>
      </c>
      <c r="AA223" s="195">
        <v>0</v>
      </c>
      <c r="AB223" s="195">
        <v>0</v>
      </c>
      <c r="AC223" s="195">
        <v>0</v>
      </c>
      <c r="AD223" s="195">
        <v>0</v>
      </c>
      <c r="AE223" s="195">
        <v>0</v>
      </c>
      <c r="AF223" s="195">
        <v>0</v>
      </c>
      <c r="AG223" s="195">
        <v>0</v>
      </c>
      <c r="AH223" s="195">
        <v>0</v>
      </c>
      <c r="AI223" s="195">
        <v>0</v>
      </c>
      <c r="AJ223" s="195">
        <v>0</v>
      </c>
      <c r="AK223" s="195">
        <v>0</v>
      </c>
      <c r="AL223" s="195">
        <v>0</v>
      </c>
      <c r="AM223" s="195">
        <v>0</v>
      </c>
      <c r="AN223" s="195">
        <v>0</v>
      </c>
      <c r="AO223" s="195">
        <v>0</v>
      </c>
      <c r="AP223" s="195">
        <v>0</v>
      </c>
      <c r="AQ223" s="195">
        <v>0</v>
      </c>
      <c r="AR223" s="195">
        <v>0</v>
      </c>
      <c r="AS223" s="195">
        <v>0</v>
      </c>
      <c r="AT223" s="195">
        <v>0</v>
      </c>
      <c r="AU223" s="195">
        <v>0</v>
      </c>
      <c r="AV223" s="195">
        <v>0</v>
      </c>
      <c r="AW223" s="195">
        <v>0</v>
      </c>
      <c r="AX223" s="195">
        <v>0</v>
      </c>
      <c r="AY223" s="195">
        <v>0</v>
      </c>
      <c r="AZ223" s="195">
        <v>0</v>
      </c>
      <c r="BA223" s="195">
        <v>0</v>
      </c>
      <c r="BB223" s="195">
        <v>0</v>
      </c>
      <c r="BC223" s="195">
        <v>0</v>
      </c>
      <c r="BD223" s="195">
        <v>10000</v>
      </c>
      <c r="BE223" s="195">
        <v>0</v>
      </c>
      <c r="BF223" s="195">
        <v>0</v>
      </c>
      <c r="BG223" s="195">
        <v>0</v>
      </c>
      <c r="BH223" s="195">
        <v>8854.0499999999993</v>
      </c>
      <c r="BI223" s="195">
        <v>0</v>
      </c>
      <c r="BJ223" s="195">
        <v>0</v>
      </c>
      <c r="BK223" s="195">
        <v>0</v>
      </c>
      <c r="BL223" s="195">
        <v>0</v>
      </c>
      <c r="BM223" s="195">
        <v>0</v>
      </c>
      <c r="BN223" s="195">
        <v>0</v>
      </c>
      <c r="BO223" s="195">
        <v>0</v>
      </c>
      <c r="BP223" s="195">
        <v>0</v>
      </c>
      <c r="BQ223" s="195">
        <v>0</v>
      </c>
      <c r="BR223" s="195">
        <v>0</v>
      </c>
      <c r="BS223" s="195">
        <v>16376.75</v>
      </c>
      <c r="BT223" s="195">
        <v>0</v>
      </c>
      <c r="BU223" s="195">
        <v>0</v>
      </c>
      <c r="BV223" s="195">
        <v>17000</v>
      </c>
      <c r="BW223" s="195">
        <v>0</v>
      </c>
      <c r="BX223" s="195">
        <v>0</v>
      </c>
      <c r="BY223" s="195">
        <v>0</v>
      </c>
      <c r="BZ223" s="195">
        <v>0</v>
      </c>
      <c r="CA223" s="195">
        <v>0</v>
      </c>
      <c r="CB223" s="195">
        <v>0</v>
      </c>
      <c r="CC223" s="195">
        <v>0</v>
      </c>
      <c r="CD223" s="195">
        <v>0</v>
      </c>
      <c r="CE223" s="195">
        <v>0</v>
      </c>
      <c r="CF223" s="195">
        <v>0</v>
      </c>
      <c r="CG223" s="195">
        <v>0</v>
      </c>
      <c r="CH223" s="195">
        <v>0</v>
      </c>
      <c r="CI223" s="195">
        <v>0</v>
      </c>
      <c r="CJ223" s="195">
        <v>0</v>
      </c>
      <c r="CK223" s="195">
        <v>0</v>
      </c>
      <c r="CL223" s="195">
        <v>0</v>
      </c>
      <c r="CM223" s="195">
        <v>0</v>
      </c>
    </row>
    <row r="224" spans="1:91" ht="24.6">
      <c r="A224" s="125">
        <v>23</v>
      </c>
      <c r="B224" s="243" t="s">
        <v>951</v>
      </c>
      <c r="C224" s="132" t="s">
        <v>534</v>
      </c>
      <c r="D224" s="195">
        <v>0</v>
      </c>
      <c r="E224" s="195">
        <v>0</v>
      </c>
      <c r="F224" s="195">
        <v>0</v>
      </c>
      <c r="G224" s="195">
        <v>0</v>
      </c>
      <c r="H224" s="195">
        <v>0</v>
      </c>
      <c r="I224" s="195">
        <v>0</v>
      </c>
      <c r="J224" s="195">
        <v>0</v>
      </c>
      <c r="K224" s="195">
        <v>0</v>
      </c>
      <c r="L224" s="195">
        <v>0</v>
      </c>
      <c r="M224" s="195">
        <v>0</v>
      </c>
      <c r="N224" s="195">
        <v>0</v>
      </c>
      <c r="O224" s="195">
        <v>0</v>
      </c>
      <c r="P224" s="195">
        <v>0</v>
      </c>
      <c r="Q224" s="195">
        <v>0</v>
      </c>
      <c r="R224" s="195">
        <v>0</v>
      </c>
      <c r="S224" s="195">
        <v>0</v>
      </c>
      <c r="T224" s="195">
        <v>0</v>
      </c>
      <c r="U224" s="195">
        <v>0</v>
      </c>
      <c r="V224" s="195">
        <v>0</v>
      </c>
      <c r="W224" s="195">
        <v>0</v>
      </c>
      <c r="X224" s="195">
        <v>0</v>
      </c>
      <c r="Y224" s="195">
        <v>0</v>
      </c>
      <c r="Z224" s="195">
        <v>0</v>
      </c>
      <c r="AA224" s="195">
        <v>0</v>
      </c>
      <c r="AB224" s="195">
        <v>0</v>
      </c>
      <c r="AC224" s="195">
        <v>0</v>
      </c>
      <c r="AD224" s="195">
        <v>0</v>
      </c>
      <c r="AE224" s="195">
        <v>0</v>
      </c>
      <c r="AF224" s="195">
        <v>0</v>
      </c>
      <c r="AG224" s="195">
        <v>0</v>
      </c>
      <c r="AH224" s="195">
        <v>0</v>
      </c>
      <c r="AI224" s="195">
        <v>0</v>
      </c>
      <c r="AJ224" s="195">
        <v>0</v>
      </c>
      <c r="AK224" s="195">
        <v>0</v>
      </c>
      <c r="AL224" s="195">
        <v>0</v>
      </c>
      <c r="AM224" s="195">
        <v>0</v>
      </c>
      <c r="AN224" s="195">
        <v>0</v>
      </c>
      <c r="AO224" s="195">
        <v>0</v>
      </c>
      <c r="AP224" s="195">
        <v>0</v>
      </c>
      <c r="AQ224" s="195">
        <v>0</v>
      </c>
      <c r="AR224" s="195">
        <v>0</v>
      </c>
      <c r="AS224" s="195">
        <v>0</v>
      </c>
      <c r="AT224" s="195">
        <v>0</v>
      </c>
      <c r="AU224" s="195">
        <v>0</v>
      </c>
      <c r="AV224" s="195">
        <v>0</v>
      </c>
      <c r="AW224" s="195">
        <v>0</v>
      </c>
      <c r="AX224" s="195">
        <v>0</v>
      </c>
      <c r="AY224" s="195">
        <v>0</v>
      </c>
      <c r="AZ224" s="195">
        <v>0</v>
      </c>
      <c r="BA224" s="195">
        <v>0</v>
      </c>
      <c r="BB224" s="195">
        <v>0</v>
      </c>
      <c r="BC224" s="195">
        <v>0</v>
      </c>
      <c r="BD224" s="195">
        <v>0</v>
      </c>
      <c r="BE224" s="195">
        <v>0</v>
      </c>
      <c r="BF224" s="195">
        <v>0</v>
      </c>
      <c r="BG224" s="195">
        <v>0</v>
      </c>
      <c r="BH224" s="195">
        <v>0</v>
      </c>
      <c r="BI224" s="195">
        <v>0</v>
      </c>
      <c r="BJ224" s="195">
        <v>0</v>
      </c>
      <c r="BK224" s="195">
        <v>0</v>
      </c>
      <c r="BL224" s="195">
        <v>0</v>
      </c>
      <c r="BM224" s="195">
        <v>0</v>
      </c>
      <c r="BN224" s="195">
        <v>0</v>
      </c>
      <c r="BO224" s="195">
        <v>0</v>
      </c>
      <c r="BP224" s="195">
        <v>0</v>
      </c>
      <c r="BQ224" s="195">
        <v>0</v>
      </c>
      <c r="BR224" s="195">
        <v>0</v>
      </c>
      <c r="BS224" s="197">
        <v>0</v>
      </c>
      <c r="BT224" s="197">
        <v>0</v>
      </c>
      <c r="BU224" s="197">
        <v>0</v>
      </c>
      <c r="BV224" s="197">
        <v>0</v>
      </c>
      <c r="BW224" s="197">
        <v>0</v>
      </c>
      <c r="BX224" s="197">
        <v>0</v>
      </c>
      <c r="BY224" s="197">
        <v>0</v>
      </c>
      <c r="BZ224" s="197">
        <v>0</v>
      </c>
      <c r="CA224" s="197">
        <v>0</v>
      </c>
      <c r="CB224" s="197">
        <v>0</v>
      </c>
      <c r="CC224" s="197">
        <v>0</v>
      </c>
      <c r="CD224" s="197">
        <v>0</v>
      </c>
      <c r="CE224" s="197">
        <v>0</v>
      </c>
      <c r="CF224" s="197">
        <v>0</v>
      </c>
      <c r="CG224" s="197">
        <v>0</v>
      </c>
      <c r="CH224" s="197">
        <v>0</v>
      </c>
      <c r="CI224" s="197">
        <v>0</v>
      </c>
      <c r="CJ224" s="197">
        <v>0</v>
      </c>
      <c r="CK224" s="197">
        <v>0</v>
      </c>
      <c r="CL224" s="197">
        <v>0</v>
      </c>
      <c r="CM224" s="197">
        <v>25000</v>
      </c>
    </row>
    <row r="225" spans="1:91" ht="24.6">
      <c r="A225" s="125">
        <v>23</v>
      </c>
      <c r="B225" s="243" t="s">
        <v>952</v>
      </c>
      <c r="C225" s="132" t="s">
        <v>535</v>
      </c>
      <c r="D225" s="195">
        <v>0</v>
      </c>
      <c r="E225" s="195">
        <v>0</v>
      </c>
      <c r="F225" s="195">
        <v>0</v>
      </c>
      <c r="G225" s="195">
        <v>0</v>
      </c>
      <c r="H225" s="195">
        <v>0</v>
      </c>
      <c r="I225" s="195">
        <v>0</v>
      </c>
      <c r="J225" s="195">
        <v>0</v>
      </c>
      <c r="K225" s="195">
        <v>0</v>
      </c>
      <c r="L225" s="195">
        <v>0</v>
      </c>
      <c r="M225" s="195">
        <v>0</v>
      </c>
      <c r="N225" s="195">
        <v>0</v>
      </c>
      <c r="O225" s="195">
        <v>0</v>
      </c>
      <c r="P225" s="195">
        <v>0</v>
      </c>
      <c r="Q225" s="195">
        <v>0</v>
      </c>
      <c r="R225" s="195">
        <v>0</v>
      </c>
      <c r="S225" s="195">
        <v>0</v>
      </c>
      <c r="T225" s="195">
        <v>0</v>
      </c>
      <c r="U225" s="195">
        <v>0</v>
      </c>
      <c r="V225" s="195">
        <v>0</v>
      </c>
      <c r="W225" s="195">
        <v>0</v>
      </c>
      <c r="X225" s="195">
        <v>0</v>
      </c>
      <c r="Y225" s="195">
        <v>0</v>
      </c>
      <c r="Z225" s="195">
        <v>0</v>
      </c>
      <c r="AA225" s="195">
        <v>0</v>
      </c>
      <c r="AB225" s="195">
        <v>0</v>
      </c>
      <c r="AC225" s="195">
        <v>0</v>
      </c>
      <c r="AD225" s="195">
        <v>0</v>
      </c>
      <c r="AE225" s="195">
        <v>0</v>
      </c>
      <c r="AF225" s="195">
        <v>0</v>
      </c>
      <c r="AG225" s="195">
        <v>0</v>
      </c>
      <c r="AH225" s="195">
        <v>0</v>
      </c>
      <c r="AI225" s="195">
        <v>0</v>
      </c>
      <c r="AJ225" s="195">
        <v>0</v>
      </c>
      <c r="AK225" s="195">
        <v>0</v>
      </c>
      <c r="AL225" s="195">
        <v>0</v>
      </c>
      <c r="AM225" s="195">
        <v>0</v>
      </c>
      <c r="AN225" s="195">
        <v>0</v>
      </c>
      <c r="AO225" s="195">
        <v>0</v>
      </c>
      <c r="AP225" s="195">
        <v>0</v>
      </c>
      <c r="AQ225" s="195">
        <v>0</v>
      </c>
      <c r="AR225" s="195">
        <v>0</v>
      </c>
      <c r="AS225" s="195">
        <v>0</v>
      </c>
      <c r="AT225" s="195">
        <v>0</v>
      </c>
      <c r="AU225" s="195">
        <v>0</v>
      </c>
      <c r="AV225" s="195">
        <v>0</v>
      </c>
      <c r="AW225" s="195">
        <v>0</v>
      </c>
      <c r="AX225" s="195">
        <v>0</v>
      </c>
      <c r="AY225" s="195">
        <v>0</v>
      </c>
      <c r="AZ225" s="195">
        <v>0</v>
      </c>
      <c r="BA225" s="195">
        <v>0</v>
      </c>
      <c r="BB225" s="195">
        <v>0</v>
      </c>
      <c r="BC225" s="195">
        <v>0</v>
      </c>
      <c r="BD225" s="195">
        <v>0</v>
      </c>
      <c r="BE225" s="195">
        <v>0</v>
      </c>
      <c r="BF225" s="195">
        <v>0</v>
      </c>
      <c r="BG225" s="195">
        <v>0</v>
      </c>
      <c r="BH225" s="195">
        <v>0</v>
      </c>
      <c r="BI225" s="195">
        <v>0</v>
      </c>
      <c r="BJ225" s="195">
        <v>0</v>
      </c>
      <c r="BK225" s="195">
        <v>0</v>
      </c>
      <c r="BL225" s="195">
        <v>0</v>
      </c>
      <c r="BM225" s="195">
        <v>0</v>
      </c>
      <c r="BN225" s="195">
        <v>0</v>
      </c>
      <c r="BO225" s="195">
        <v>0</v>
      </c>
      <c r="BP225" s="195">
        <v>0</v>
      </c>
      <c r="BQ225" s="195">
        <v>0</v>
      </c>
      <c r="BR225" s="195">
        <v>0</v>
      </c>
      <c r="BS225" s="195">
        <v>0</v>
      </c>
      <c r="BT225" s="195">
        <v>0</v>
      </c>
      <c r="BU225" s="195">
        <v>0</v>
      </c>
      <c r="BV225" s="195">
        <v>0</v>
      </c>
      <c r="BW225" s="195">
        <v>0</v>
      </c>
      <c r="BX225" s="195">
        <v>0</v>
      </c>
      <c r="BY225" s="197">
        <v>0</v>
      </c>
      <c r="BZ225" s="197">
        <v>0</v>
      </c>
      <c r="CA225" s="195">
        <v>0</v>
      </c>
      <c r="CB225" s="195">
        <v>0</v>
      </c>
      <c r="CC225" s="195">
        <v>0</v>
      </c>
      <c r="CD225" s="197">
        <v>0</v>
      </c>
      <c r="CE225" s="197">
        <v>0</v>
      </c>
      <c r="CF225" s="197">
        <v>0</v>
      </c>
      <c r="CG225" s="197">
        <v>0</v>
      </c>
      <c r="CH225" s="195">
        <v>0</v>
      </c>
      <c r="CI225" s="197">
        <v>0</v>
      </c>
      <c r="CJ225" s="197">
        <v>0</v>
      </c>
      <c r="CK225" s="197">
        <v>0</v>
      </c>
      <c r="CL225" s="195">
        <v>0</v>
      </c>
      <c r="CM225" s="195">
        <v>0</v>
      </c>
    </row>
    <row r="226" spans="1:91" ht="24.6">
      <c r="A226" s="125">
        <v>23</v>
      </c>
      <c r="B226" s="243" t="s">
        <v>953</v>
      </c>
      <c r="C226" s="132" t="s">
        <v>536</v>
      </c>
      <c r="D226" s="195">
        <v>202374.15</v>
      </c>
      <c r="E226" s="195">
        <v>0</v>
      </c>
      <c r="F226" s="195">
        <v>0</v>
      </c>
      <c r="G226" s="195">
        <v>0</v>
      </c>
      <c r="H226" s="195">
        <v>0</v>
      </c>
      <c r="I226" s="195">
        <v>0</v>
      </c>
      <c r="J226" s="195">
        <v>0</v>
      </c>
      <c r="K226" s="195">
        <v>0</v>
      </c>
      <c r="L226" s="195">
        <v>0</v>
      </c>
      <c r="M226" s="195">
        <v>0</v>
      </c>
      <c r="N226" s="195">
        <v>0</v>
      </c>
      <c r="O226" s="195">
        <v>0</v>
      </c>
      <c r="P226" s="195">
        <v>0</v>
      </c>
      <c r="Q226" s="195">
        <v>0</v>
      </c>
      <c r="R226" s="195">
        <v>0</v>
      </c>
      <c r="S226" s="195">
        <v>0</v>
      </c>
      <c r="T226" s="195">
        <v>0</v>
      </c>
      <c r="U226" s="195">
        <v>0</v>
      </c>
      <c r="V226" s="195">
        <v>0</v>
      </c>
      <c r="W226" s="195">
        <v>0</v>
      </c>
      <c r="X226" s="195">
        <v>81772.95</v>
      </c>
      <c r="Y226" s="195">
        <v>0</v>
      </c>
      <c r="Z226" s="195">
        <v>0</v>
      </c>
      <c r="AA226" s="195">
        <v>0</v>
      </c>
      <c r="AB226" s="195">
        <v>0</v>
      </c>
      <c r="AC226" s="195">
        <v>0</v>
      </c>
      <c r="AD226" s="195">
        <v>0</v>
      </c>
      <c r="AE226" s="195">
        <v>0</v>
      </c>
      <c r="AF226" s="195">
        <v>0</v>
      </c>
      <c r="AG226" s="195">
        <v>0</v>
      </c>
      <c r="AH226" s="195">
        <v>0</v>
      </c>
      <c r="AI226" s="195">
        <v>0</v>
      </c>
      <c r="AJ226" s="195">
        <v>0</v>
      </c>
      <c r="AK226" s="195">
        <v>0</v>
      </c>
      <c r="AL226" s="195">
        <v>168769.8</v>
      </c>
      <c r="AM226" s="195">
        <v>0</v>
      </c>
      <c r="AN226" s="195">
        <v>0</v>
      </c>
      <c r="AO226" s="195">
        <v>0</v>
      </c>
      <c r="AP226" s="195">
        <v>0</v>
      </c>
      <c r="AQ226" s="195">
        <v>0</v>
      </c>
      <c r="AR226" s="195">
        <v>0</v>
      </c>
      <c r="AS226" s="195">
        <v>0</v>
      </c>
      <c r="AT226" s="195">
        <v>0</v>
      </c>
      <c r="AU226" s="195">
        <v>0</v>
      </c>
      <c r="AV226" s="195">
        <v>0</v>
      </c>
      <c r="AW226" s="195">
        <v>0</v>
      </c>
      <c r="AX226" s="195">
        <v>0</v>
      </c>
      <c r="AY226" s="195">
        <v>0</v>
      </c>
      <c r="AZ226" s="195">
        <v>0</v>
      </c>
      <c r="BA226" s="195">
        <v>0</v>
      </c>
      <c r="BB226" s="195">
        <v>0</v>
      </c>
      <c r="BC226" s="195">
        <v>0</v>
      </c>
      <c r="BD226" s="195">
        <v>129201.39</v>
      </c>
      <c r="BE226" s="195">
        <v>0</v>
      </c>
      <c r="BF226" s="195">
        <v>0</v>
      </c>
      <c r="BG226" s="195">
        <v>0</v>
      </c>
      <c r="BH226" s="195">
        <v>0</v>
      </c>
      <c r="BI226" s="195">
        <v>0</v>
      </c>
      <c r="BJ226" s="195">
        <v>0</v>
      </c>
      <c r="BK226" s="195">
        <v>0</v>
      </c>
      <c r="BL226" s="195">
        <v>0</v>
      </c>
      <c r="BM226" s="195">
        <v>0</v>
      </c>
      <c r="BN226" s="195">
        <v>0</v>
      </c>
      <c r="BO226" s="195">
        <v>0</v>
      </c>
      <c r="BP226" s="195">
        <v>0</v>
      </c>
      <c r="BQ226" s="195">
        <v>0</v>
      </c>
      <c r="BR226" s="195">
        <v>0</v>
      </c>
      <c r="BS226" s="197">
        <v>253675.2</v>
      </c>
      <c r="BT226" s="197">
        <v>0</v>
      </c>
      <c r="BU226" s="197">
        <v>0</v>
      </c>
      <c r="BV226" s="197">
        <v>0</v>
      </c>
      <c r="BW226" s="197">
        <v>0</v>
      </c>
      <c r="BX226" s="197">
        <v>0</v>
      </c>
      <c r="BY226" s="197">
        <v>0</v>
      </c>
      <c r="BZ226" s="197">
        <v>0</v>
      </c>
      <c r="CA226" s="197">
        <v>0</v>
      </c>
      <c r="CB226" s="197">
        <v>0</v>
      </c>
      <c r="CC226" s="197">
        <v>0</v>
      </c>
      <c r="CD226" s="197">
        <v>0</v>
      </c>
      <c r="CE226" s="197">
        <v>0</v>
      </c>
      <c r="CF226" s="197">
        <v>0</v>
      </c>
      <c r="CG226" s="195">
        <v>0</v>
      </c>
      <c r="CH226" s="195">
        <v>0</v>
      </c>
      <c r="CI226" s="195">
        <v>0</v>
      </c>
      <c r="CJ226" s="197">
        <v>0</v>
      </c>
      <c r="CK226" s="195">
        <v>0</v>
      </c>
      <c r="CL226" s="195">
        <v>0</v>
      </c>
      <c r="CM226" s="197">
        <v>0</v>
      </c>
    </row>
    <row r="227" spans="1:91" ht="24.6">
      <c r="A227" s="125">
        <v>23</v>
      </c>
      <c r="B227" s="243" t="s">
        <v>954</v>
      </c>
      <c r="C227" s="132" t="s">
        <v>537</v>
      </c>
      <c r="D227" s="195">
        <v>0</v>
      </c>
      <c r="E227" s="195">
        <v>0</v>
      </c>
      <c r="F227" s="195">
        <v>0</v>
      </c>
      <c r="G227" s="195">
        <v>0</v>
      </c>
      <c r="H227" s="195">
        <v>0</v>
      </c>
      <c r="I227" s="195">
        <v>0</v>
      </c>
      <c r="J227" s="195">
        <v>0</v>
      </c>
      <c r="K227" s="195">
        <v>0</v>
      </c>
      <c r="L227" s="195">
        <v>0</v>
      </c>
      <c r="M227" s="195">
        <v>0</v>
      </c>
      <c r="N227" s="195">
        <v>0</v>
      </c>
      <c r="O227" s="195">
        <v>0</v>
      </c>
      <c r="P227" s="195">
        <v>0</v>
      </c>
      <c r="Q227" s="195">
        <v>0</v>
      </c>
      <c r="R227" s="195">
        <v>0</v>
      </c>
      <c r="S227" s="195">
        <v>0</v>
      </c>
      <c r="T227" s="195">
        <v>0</v>
      </c>
      <c r="U227" s="195">
        <v>0</v>
      </c>
      <c r="V227" s="195">
        <v>0</v>
      </c>
      <c r="W227" s="195">
        <v>0</v>
      </c>
      <c r="X227" s="195">
        <v>0</v>
      </c>
      <c r="Y227" s="195">
        <v>0</v>
      </c>
      <c r="Z227" s="195">
        <v>0</v>
      </c>
      <c r="AA227" s="195">
        <v>0</v>
      </c>
      <c r="AB227" s="195">
        <v>0</v>
      </c>
      <c r="AC227" s="195">
        <v>0</v>
      </c>
      <c r="AD227" s="195">
        <v>0</v>
      </c>
      <c r="AE227" s="195">
        <v>0</v>
      </c>
      <c r="AF227" s="195">
        <v>0</v>
      </c>
      <c r="AG227" s="195">
        <v>0</v>
      </c>
      <c r="AH227" s="195">
        <v>0</v>
      </c>
      <c r="AI227" s="195">
        <v>0</v>
      </c>
      <c r="AJ227" s="195">
        <v>0</v>
      </c>
      <c r="AK227" s="195">
        <v>0</v>
      </c>
      <c r="AL227" s="195">
        <v>0</v>
      </c>
      <c r="AM227" s="195">
        <v>0</v>
      </c>
      <c r="AN227" s="195">
        <v>0</v>
      </c>
      <c r="AO227" s="195">
        <v>0</v>
      </c>
      <c r="AP227" s="195">
        <v>0</v>
      </c>
      <c r="AQ227" s="195">
        <v>0</v>
      </c>
      <c r="AR227" s="195">
        <v>0</v>
      </c>
      <c r="AS227" s="195">
        <v>0</v>
      </c>
      <c r="AT227" s="195">
        <v>0</v>
      </c>
      <c r="AU227" s="195">
        <v>0</v>
      </c>
      <c r="AV227" s="195">
        <v>0</v>
      </c>
      <c r="AW227" s="195">
        <v>0</v>
      </c>
      <c r="AX227" s="195">
        <v>0</v>
      </c>
      <c r="AY227" s="195">
        <v>0</v>
      </c>
      <c r="AZ227" s="195">
        <v>0</v>
      </c>
      <c r="BA227" s="195">
        <v>0</v>
      </c>
      <c r="BB227" s="195">
        <v>0</v>
      </c>
      <c r="BC227" s="195">
        <v>0</v>
      </c>
      <c r="BD227" s="195">
        <v>0</v>
      </c>
      <c r="BE227" s="195">
        <v>0</v>
      </c>
      <c r="BF227" s="195">
        <v>0</v>
      </c>
      <c r="BG227" s="195">
        <v>0</v>
      </c>
      <c r="BH227" s="195">
        <v>0</v>
      </c>
      <c r="BI227" s="195">
        <v>0</v>
      </c>
      <c r="BJ227" s="195">
        <v>0</v>
      </c>
      <c r="BK227" s="195">
        <v>0</v>
      </c>
      <c r="BL227" s="195">
        <v>0</v>
      </c>
      <c r="BM227" s="195">
        <v>0</v>
      </c>
      <c r="BN227" s="195">
        <v>0</v>
      </c>
      <c r="BO227" s="195">
        <v>0</v>
      </c>
      <c r="BP227" s="195">
        <v>0</v>
      </c>
      <c r="BQ227" s="195">
        <v>0</v>
      </c>
      <c r="BR227" s="195">
        <v>0</v>
      </c>
      <c r="BS227" s="195">
        <v>0</v>
      </c>
      <c r="BT227" s="195">
        <v>0</v>
      </c>
      <c r="BU227" s="197">
        <v>0</v>
      </c>
      <c r="BV227" s="195">
        <v>0</v>
      </c>
      <c r="BW227" s="195">
        <v>0</v>
      </c>
      <c r="BX227" s="195">
        <v>0</v>
      </c>
      <c r="BY227" s="195">
        <v>0</v>
      </c>
      <c r="BZ227" s="195">
        <v>0</v>
      </c>
      <c r="CA227" s="195">
        <v>0</v>
      </c>
      <c r="CB227" s="195">
        <v>0</v>
      </c>
      <c r="CC227" s="197">
        <v>0</v>
      </c>
      <c r="CD227" s="195">
        <v>0</v>
      </c>
      <c r="CE227" s="195">
        <v>0</v>
      </c>
      <c r="CF227" s="197">
        <v>0</v>
      </c>
      <c r="CG227" s="195">
        <v>0</v>
      </c>
      <c r="CH227" s="197">
        <v>0</v>
      </c>
      <c r="CI227" s="195">
        <v>0</v>
      </c>
      <c r="CJ227" s="195">
        <v>0</v>
      </c>
      <c r="CK227" s="195">
        <v>0</v>
      </c>
      <c r="CL227" s="195">
        <v>0</v>
      </c>
      <c r="CM227" s="197">
        <v>0</v>
      </c>
    </row>
    <row r="228" spans="1:91" ht="24.6">
      <c r="A228" s="125">
        <v>23</v>
      </c>
      <c r="B228" s="243" t="s">
        <v>955</v>
      </c>
      <c r="C228" s="132" t="s">
        <v>531</v>
      </c>
      <c r="D228" s="195">
        <v>20400</v>
      </c>
      <c r="E228" s="195">
        <v>0</v>
      </c>
      <c r="F228" s="195">
        <v>0</v>
      </c>
      <c r="G228" s="195">
        <v>0</v>
      </c>
      <c r="H228" s="195">
        <v>0</v>
      </c>
      <c r="I228" s="195">
        <v>0</v>
      </c>
      <c r="J228" s="195">
        <v>0</v>
      </c>
      <c r="K228" s="195">
        <v>0</v>
      </c>
      <c r="L228" s="195">
        <v>0</v>
      </c>
      <c r="M228" s="195">
        <v>150479</v>
      </c>
      <c r="N228" s="195">
        <v>0</v>
      </c>
      <c r="O228" s="195">
        <v>0</v>
      </c>
      <c r="P228" s="195">
        <v>0</v>
      </c>
      <c r="Q228" s="195">
        <v>0</v>
      </c>
      <c r="R228" s="195">
        <v>0</v>
      </c>
      <c r="S228" s="195">
        <v>0</v>
      </c>
      <c r="T228" s="195">
        <v>0</v>
      </c>
      <c r="U228" s="195">
        <v>0</v>
      </c>
      <c r="V228" s="195">
        <v>0</v>
      </c>
      <c r="W228" s="195">
        <v>0</v>
      </c>
      <c r="X228" s="195">
        <v>217850</v>
      </c>
      <c r="Y228" s="195">
        <v>0</v>
      </c>
      <c r="Z228" s="195">
        <v>0</v>
      </c>
      <c r="AA228" s="195">
        <v>0</v>
      </c>
      <c r="AB228" s="195">
        <v>0</v>
      </c>
      <c r="AC228" s="195">
        <v>0</v>
      </c>
      <c r="AD228" s="195">
        <v>0</v>
      </c>
      <c r="AE228" s="195">
        <v>0</v>
      </c>
      <c r="AF228" s="195">
        <v>0</v>
      </c>
      <c r="AG228" s="195">
        <v>0</v>
      </c>
      <c r="AH228" s="195">
        <v>0</v>
      </c>
      <c r="AI228" s="195">
        <v>0</v>
      </c>
      <c r="AJ228" s="195">
        <v>0</v>
      </c>
      <c r="AK228" s="195">
        <v>0</v>
      </c>
      <c r="AL228" s="195">
        <v>224900</v>
      </c>
      <c r="AM228" s="195">
        <v>0</v>
      </c>
      <c r="AN228" s="195">
        <v>0</v>
      </c>
      <c r="AO228" s="195">
        <v>0</v>
      </c>
      <c r="AP228" s="195">
        <v>0</v>
      </c>
      <c r="AQ228" s="195">
        <v>0</v>
      </c>
      <c r="AR228" s="195">
        <v>0</v>
      </c>
      <c r="AS228" s="195">
        <v>0</v>
      </c>
      <c r="AT228" s="195">
        <v>0</v>
      </c>
      <c r="AU228" s="195">
        <v>0</v>
      </c>
      <c r="AV228" s="195">
        <v>0</v>
      </c>
      <c r="AW228" s="195">
        <v>0</v>
      </c>
      <c r="AX228" s="195">
        <v>0</v>
      </c>
      <c r="AY228" s="195">
        <v>0</v>
      </c>
      <c r="AZ228" s="195">
        <v>0</v>
      </c>
      <c r="BA228" s="195">
        <v>0</v>
      </c>
      <c r="BB228" s="195">
        <v>53400</v>
      </c>
      <c r="BC228" s="195">
        <v>0</v>
      </c>
      <c r="BD228" s="195">
        <v>108300</v>
      </c>
      <c r="BE228" s="195">
        <v>0</v>
      </c>
      <c r="BF228" s="195">
        <v>0</v>
      </c>
      <c r="BG228" s="195">
        <v>0</v>
      </c>
      <c r="BH228" s="195">
        <v>47100</v>
      </c>
      <c r="BI228" s="195">
        <v>0</v>
      </c>
      <c r="BJ228" s="195">
        <v>0</v>
      </c>
      <c r="BK228" s="195">
        <v>0</v>
      </c>
      <c r="BL228" s="195">
        <v>0</v>
      </c>
      <c r="BM228" s="195">
        <v>102600</v>
      </c>
      <c r="BN228" s="195">
        <v>0</v>
      </c>
      <c r="BO228" s="195">
        <v>0</v>
      </c>
      <c r="BP228" s="195">
        <v>0</v>
      </c>
      <c r="BQ228" s="195">
        <v>0</v>
      </c>
      <c r="BR228" s="195">
        <v>0</v>
      </c>
      <c r="BS228" s="197">
        <v>0</v>
      </c>
      <c r="BT228" s="197">
        <v>79150</v>
      </c>
      <c r="BU228" s="195">
        <v>0</v>
      </c>
      <c r="BV228" s="197">
        <v>0</v>
      </c>
      <c r="BW228" s="195">
        <v>0</v>
      </c>
      <c r="BX228" s="197">
        <v>0</v>
      </c>
      <c r="BY228" s="197">
        <v>0</v>
      </c>
      <c r="BZ228" s="197">
        <v>0</v>
      </c>
      <c r="CA228" s="195">
        <v>38428.5</v>
      </c>
      <c r="CB228" s="197">
        <v>0</v>
      </c>
      <c r="CC228" s="197">
        <v>0</v>
      </c>
      <c r="CD228" s="197">
        <v>0</v>
      </c>
      <c r="CE228" s="197">
        <v>0</v>
      </c>
      <c r="CF228" s="197">
        <v>0</v>
      </c>
      <c r="CG228" s="197">
        <v>0</v>
      </c>
      <c r="CH228" s="197">
        <v>0</v>
      </c>
      <c r="CI228" s="195">
        <v>32850</v>
      </c>
      <c r="CJ228" s="197">
        <v>0</v>
      </c>
      <c r="CK228" s="197">
        <v>0</v>
      </c>
      <c r="CL228" s="197">
        <v>0</v>
      </c>
      <c r="CM228" s="197">
        <v>0</v>
      </c>
    </row>
    <row r="229" spans="1:91" ht="49.2">
      <c r="A229" s="125">
        <v>23</v>
      </c>
      <c r="B229" s="243" t="s">
        <v>956</v>
      </c>
      <c r="C229" s="132" t="s">
        <v>1271</v>
      </c>
      <c r="D229" s="195">
        <v>27346</v>
      </c>
      <c r="E229" s="195">
        <v>0</v>
      </c>
      <c r="F229" s="195">
        <v>0</v>
      </c>
      <c r="G229" s="195">
        <v>0</v>
      </c>
      <c r="H229" s="195">
        <v>0</v>
      </c>
      <c r="I229" s="195">
        <v>0</v>
      </c>
      <c r="J229" s="195">
        <v>97075</v>
      </c>
      <c r="K229" s="195">
        <v>0</v>
      </c>
      <c r="L229" s="195">
        <v>0</v>
      </c>
      <c r="M229" s="195">
        <v>2123</v>
      </c>
      <c r="N229" s="195">
        <v>0</v>
      </c>
      <c r="O229" s="195">
        <v>0</v>
      </c>
      <c r="P229" s="195">
        <v>42420</v>
      </c>
      <c r="Q229" s="195">
        <v>0</v>
      </c>
      <c r="R229" s="195">
        <v>0</v>
      </c>
      <c r="S229" s="195">
        <v>0</v>
      </c>
      <c r="T229" s="195">
        <v>0</v>
      </c>
      <c r="U229" s="195">
        <v>0</v>
      </c>
      <c r="V229" s="195">
        <v>0</v>
      </c>
      <c r="W229" s="195">
        <v>0</v>
      </c>
      <c r="X229" s="195">
        <v>44609</v>
      </c>
      <c r="Y229" s="195">
        <v>0</v>
      </c>
      <c r="Z229" s="195">
        <v>0</v>
      </c>
      <c r="AA229" s="195">
        <v>0</v>
      </c>
      <c r="AB229" s="195">
        <v>0</v>
      </c>
      <c r="AC229" s="195">
        <v>0</v>
      </c>
      <c r="AD229" s="195">
        <v>0</v>
      </c>
      <c r="AE229" s="195">
        <v>0</v>
      </c>
      <c r="AF229" s="195">
        <v>0</v>
      </c>
      <c r="AG229" s="195">
        <v>0</v>
      </c>
      <c r="AH229" s="195">
        <v>0</v>
      </c>
      <c r="AI229" s="195">
        <v>0</v>
      </c>
      <c r="AJ229" s="195">
        <v>0</v>
      </c>
      <c r="AK229" s="195">
        <v>0</v>
      </c>
      <c r="AL229" s="195">
        <v>575938.5</v>
      </c>
      <c r="AM229" s="195">
        <v>0</v>
      </c>
      <c r="AN229" s="195">
        <v>0</v>
      </c>
      <c r="AO229" s="195">
        <v>0</v>
      </c>
      <c r="AP229" s="195">
        <v>0</v>
      </c>
      <c r="AQ229" s="195">
        <v>0</v>
      </c>
      <c r="AR229" s="195">
        <v>0</v>
      </c>
      <c r="AS229" s="195">
        <v>0</v>
      </c>
      <c r="AT229" s="195">
        <v>0</v>
      </c>
      <c r="AU229" s="195">
        <v>24000</v>
      </c>
      <c r="AV229" s="195">
        <v>0</v>
      </c>
      <c r="AW229" s="195">
        <v>0</v>
      </c>
      <c r="AX229" s="195">
        <v>0</v>
      </c>
      <c r="AY229" s="195">
        <v>0</v>
      </c>
      <c r="AZ229" s="195">
        <v>0</v>
      </c>
      <c r="BA229" s="195">
        <v>0</v>
      </c>
      <c r="BB229" s="195">
        <v>3680</v>
      </c>
      <c r="BC229" s="195">
        <v>0</v>
      </c>
      <c r="BD229" s="195">
        <v>420218.5</v>
      </c>
      <c r="BE229" s="195">
        <v>0</v>
      </c>
      <c r="BF229" s="195">
        <v>0</v>
      </c>
      <c r="BG229" s="195">
        <v>0</v>
      </c>
      <c r="BH229" s="195">
        <v>10980</v>
      </c>
      <c r="BI229" s="195">
        <v>0</v>
      </c>
      <c r="BJ229" s="195">
        <v>0</v>
      </c>
      <c r="BK229" s="195">
        <v>0</v>
      </c>
      <c r="BL229" s="195">
        <v>0</v>
      </c>
      <c r="BM229" s="195">
        <v>11700</v>
      </c>
      <c r="BN229" s="195">
        <v>0</v>
      </c>
      <c r="BO229" s="195">
        <v>0</v>
      </c>
      <c r="BP229" s="195">
        <v>0</v>
      </c>
      <c r="BQ229" s="195">
        <v>0</v>
      </c>
      <c r="BR229" s="195">
        <v>0</v>
      </c>
      <c r="BS229" s="197">
        <v>404170</v>
      </c>
      <c r="BT229" s="197">
        <v>0</v>
      </c>
      <c r="BU229" s="197">
        <v>0</v>
      </c>
      <c r="BV229" s="197">
        <v>3655</v>
      </c>
      <c r="BW229" s="197">
        <v>0</v>
      </c>
      <c r="BX229" s="197">
        <v>0</v>
      </c>
      <c r="BY229" s="197">
        <v>0</v>
      </c>
      <c r="BZ229" s="197">
        <v>0</v>
      </c>
      <c r="CA229" s="197">
        <v>0</v>
      </c>
      <c r="CB229" s="197">
        <v>0</v>
      </c>
      <c r="CC229" s="197">
        <v>0</v>
      </c>
      <c r="CD229" s="197">
        <v>0</v>
      </c>
      <c r="CE229" s="197">
        <v>0</v>
      </c>
      <c r="CF229" s="197">
        <v>0</v>
      </c>
      <c r="CG229" s="197">
        <v>0</v>
      </c>
      <c r="CH229" s="197">
        <v>0</v>
      </c>
      <c r="CI229" s="197">
        <v>0</v>
      </c>
      <c r="CJ229" s="197">
        <v>0</v>
      </c>
      <c r="CK229" s="197">
        <v>0</v>
      </c>
      <c r="CL229" s="197">
        <v>0</v>
      </c>
      <c r="CM229" s="197">
        <v>0</v>
      </c>
    </row>
    <row r="230" spans="1:91" ht="49.2">
      <c r="A230" s="125">
        <v>23</v>
      </c>
      <c r="B230" s="243" t="s">
        <v>957</v>
      </c>
      <c r="C230" s="132" t="s">
        <v>1272</v>
      </c>
      <c r="D230" s="195">
        <v>0</v>
      </c>
      <c r="E230" s="195">
        <v>0</v>
      </c>
      <c r="F230" s="195">
        <v>0</v>
      </c>
      <c r="G230" s="195">
        <v>0</v>
      </c>
      <c r="H230" s="195">
        <v>0</v>
      </c>
      <c r="I230" s="195">
        <v>0</v>
      </c>
      <c r="J230" s="195">
        <v>0</v>
      </c>
      <c r="K230" s="195">
        <v>0</v>
      </c>
      <c r="L230" s="195">
        <v>0</v>
      </c>
      <c r="M230" s="195">
        <v>0</v>
      </c>
      <c r="N230" s="195">
        <v>0</v>
      </c>
      <c r="O230" s="195">
        <v>0</v>
      </c>
      <c r="P230" s="195">
        <v>0</v>
      </c>
      <c r="Q230" s="195">
        <v>0</v>
      </c>
      <c r="R230" s="195">
        <v>0</v>
      </c>
      <c r="S230" s="195">
        <v>0</v>
      </c>
      <c r="T230" s="195">
        <v>0</v>
      </c>
      <c r="U230" s="195">
        <v>0</v>
      </c>
      <c r="V230" s="195">
        <v>0</v>
      </c>
      <c r="W230" s="195">
        <v>0</v>
      </c>
      <c r="X230" s="195">
        <v>0</v>
      </c>
      <c r="Y230" s="195">
        <v>0</v>
      </c>
      <c r="Z230" s="195">
        <v>0</v>
      </c>
      <c r="AA230" s="195">
        <v>0</v>
      </c>
      <c r="AB230" s="195">
        <v>0</v>
      </c>
      <c r="AC230" s="195">
        <v>0</v>
      </c>
      <c r="AD230" s="195">
        <v>0</v>
      </c>
      <c r="AE230" s="195">
        <v>0</v>
      </c>
      <c r="AF230" s="195">
        <v>0</v>
      </c>
      <c r="AG230" s="195">
        <v>0</v>
      </c>
      <c r="AH230" s="195">
        <v>0</v>
      </c>
      <c r="AI230" s="195">
        <v>0</v>
      </c>
      <c r="AJ230" s="195">
        <v>0</v>
      </c>
      <c r="AK230" s="195">
        <v>0</v>
      </c>
      <c r="AL230" s="195">
        <v>0</v>
      </c>
      <c r="AM230" s="195">
        <v>0</v>
      </c>
      <c r="AN230" s="195">
        <v>0</v>
      </c>
      <c r="AO230" s="195">
        <v>0</v>
      </c>
      <c r="AP230" s="195">
        <v>0</v>
      </c>
      <c r="AQ230" s="195">
        <v>0</v>
      </c>
      <c r="AR230" s="195">
        <v>0</v>
      </c>
      <c r="AS230" s="195">
        <v>0</v>
      </c>
      <c r="AT230" s="195">
        <v>0</v>
      </c>
      <c r="AU230" s="195">
        <v>0</v>
      </c>
      <c r="AV230" s="195">
        <v>0</v>
      </c>
      <c r="AW230" s="195">
        <v>0</v>
      </c>
      <c r="AX230" s="195">
        <v>0</v>
      </c>
      <c r="AY230" s="195">
        <v>0</v>
      </c>
      <c r="AZ230" s="195">
        <v>0</v>
      </c>
      <c r="BA230" s="195">
        <v>0</v>
      </c>
      <c r="BB230" s="195">
        <v>0</v>
      </c>
      <c r="BC230" s="195">
        <v>0</v>
      </c>
      <c r="BD230" s="195">
        <v>0</v>
      </c>
      <c r="BE230" s="195">
        <v>0</v>
      </c>
      <c r="BF230" s="195">
        <v>0</v>
      </c>
      <c r="BG230" s="195">
        <v>0</v>
      </c>
      <c r="BH230" s="195">
        <v>0</v>
      </c>
      <c r="BI230" s="195">
        <v>0</v>
      </c>
      <c r="BJ230" s="195">
        <v>0</v>
      </c>
      <c r="BK230" s="195">
        <v>0</v>
      </c>
      <c r="BL230" s="195">
        <v>0</v>
      </c>
      <c r="BM230" s="195">
        <v>0</v>
      </c>
      <c r="BN230" s="195">
        <v>0</v>
      </c>
      <c r="BO230" s="195">
        <v>0</v>
      </c>
      <c r="BP230" s="195">
        <v>0</v>
      </c>
      <c r="BQ230" s="195">
        <v>0</v>
      </c>
      <c r="BR230" s="195">
        <v>0</v>
      </c>
      <c r="BS230" s="197">
        <v>0</v>
      </c>
      <c r="BT230" s="197">
        <v>0</v>
      </c>
      <c r="BU230" s="197">
        <v>0</v>
      </c>
      <c r="BV230" s="197">
        <v>0</v>
      </c>
      <c r="BW230" s="197">
        <v>0</v>
      </c>
      <c r="BX230" s="197">
        <v>0</v>
      </c>
      <c r="BY230" s="195">
        <v>0</v>
      </c>
      <c r="BZ230" s="195">
        <v>0</v>
      </c>
      <c r="CA230" s="197">
        <v>0</v>
      </c>
      <c r="CB230" s="195">
        <v>0</v>
      </c>
      <c r="CC230" s="195">
        <v>0</v>
      </c>
      <c r="CD230" s="197">
        <v>0</v>
      </c>
      <c r="CE230" s="197">
        <v>0</v>
      </c>
      <c r="CF230" s="197">
        <v>0</v>
      </c>
      <c r="CG230" s="197">
        <v>0</v>
      </c>
      <c r="CH230" s="197">
        <v>0</v>
      </c>
      <c r="CI230" s="195">
        <v>0</v>
      </c>
      <c r="CJ230" s="197">
        <v>0</v>
      </c>
      <c r="CK230" s="195">
        <v>0</v>
      </c>
      <c r="CL230" s="197">
        <v>0</v>
      </c>
      <c r="CM230" s="197">
        <v>0</v>
      </c>
    </row>
    <row r="231" spans="1:91" ht="49.2">
      <c r="A231" s="125">
        <v>23</v>
      </c>
      <c r="B231" s="243" t="s">
        <v>958</v>
      </c>
      <c r="C231" s="132" t="s">
        <v>1273</v>
      </c>
      <c r="D231" s="195">
        <v>0</v>
      </c>
      <c r="E231" s="195">
        <v>0</v>
      </c>
      <c r="F231" s="195">
        <v>0</v>
      </c>
      <c r="G231" s="195">
        <v>0</v>
      </c>
      <c r="H231" s="195">
        <v>0</v>
      </c>
      <c r="I231" s="195">
        <v>0</v>
      </c>
      <c r="J231" s="195">
        <v>0</v>
      </c>
      <c r="K231" s="195">
        <v>0</v>
      </c>
      <c r="L231" s="195">
        <v>0</v>
      </c>
      <c r="M231" s="195">
        <v>0</v>
      </c>
      <c r="N231" s="195">
        <v>0</v>
      </c>
      <c r="O231" s="195">
        <v>0</v>
      </c>
      <c r="P231" s="195">
        <v>0</v>
      </c>
      <c r="Q231" s="195">
        <v>0</v>
      </c>
      <c r="R231" s="195">
        <v>0</v>
      </c>
      <c r="S231" s="195">
        <v>0</v>
      </c>
      <c r="T231" s="195">
        <v>0</v>
      </c>
      <c r="U231" s="195">
        <v>0</v>
      </c>
      <c r="V231" s="195">
        <v>0</v>
      </c>
      <c r="W231" s="195">
        <v>0</v>
      </c>
      <c r="X231" s="195">
        <v>0</v>
      </c>
      <c r="Y231" s="195">
        <v>0</v>
      </c>
      <c r="Z231" s="195">
        <v>0</v>
      </c>
      <c r="AA231" s="195">
        <v>0</v>
      </c>
      <c r="AB231" s="195">
        <v>0</v>
      </c>
      <c r="AC231" s="195">
        <v>0</v>
      </c>
      <c r="AD231" s="195">
        <v>0</v>
      </c>
      <c r="AE231" s="195">
        <v>0</v>
      </c>
      <c r="AF231" s="195">
        <v>0</v>
      </c>
      <c r="AG231" s="195">
        <v>0</v>
      </c>
      <c r="AH231" s="195">
        <v>0</v>
      </c>
      <c r="AI231" s="195">
        <v>0</v>
      </c>
      <c r="AJ231" s="195">
        <v>0</v>
      </c>
      <c r="AK231" s="195">
        <v>0</v>
      </c>
      <c r="AL231" s="195">
        <v>0</v>
      </c>
      <c r="AM231" s="195">
        <v>0</v>
      </c>
      <c r="AN231" s="195">
        <v>0</v>
      </c>
      <c r="AO231" s="195">
        <v>0</v>
      </c>
      <c r="AP231" s="195">
        <v>0</v>
      </c>
      <c r="AQ231" s="195">
        <v>0</v>
      </c>
      <c r="AR231" s="195">
        <v>0</v>
      </c>
      <c r="AS231" s="195">
        <v>0</v>
      </c>
      <c r="AT231" s="195">
        <v>0</v>
      </c>
      <c r="AU231" s="195">
        <v>0</v>
      </c>
      <c r="AV231" s="195">
        <v>0</v>
      </c>
      <c r="AW231" s="195">
        <v>0</v>
      </c>
      <c r="AX231" s="195">
        <v>0</v>
      </c>
      <c r="AY231" s="195">
        <v>0</v>
      </c>
      <c r="AZ231" s="195">
        <v>0</v>
      </c>
      <c r="BA231" s="195">
        <v>0</v>
      </c>
      <c r="BB231" s="195">
        <v>0</v>
      </c>
      <c r="BC231" s="195">
        <v>0</v>
      </c>
      <c r="BD231" s="195">
        <v>0</v>
      </c>
      <c r="BE231" s="195">
        <v>0</v>
      </c>
      <c r="BF231" s="195">
        <v>0</v>
      </c>
      <c r="BG231" s="195">
        <v>0</v>
      </c>
      <c r="BH231" s="195">
        <v>0</v>
      </c>
      <c r="BI231" s="195">
        <v>0</v>
      </c>
      <c r="BJ231" s="195">
        <v>0</v>
      </c>
      <c r="BK231" s="195">
        <v>0</v>
      </c>
      <c r="BL231" s="195">
        <v>0</v>
      </c>
      <c r="BM231" s="195">
        <v>0</v>
      </c>
      <c r="BN231" s="195">
        <v>0</v>
      </c>
      <c r="BO231" s="195">
        <v>0</v>
      </c>
      <c r="BP231" s="195">
        <v>0</v>
      </c>
      <c r="BQ231" s="195">
        <v>0</v>
      </c>
      <c r="BR231" s="195">
        <v>0</v>
      </c>
      <c r="BS231" s="195">
        <v>0</v>
      </c>
      <c r="BT231" s="197">
        <v>0</v>
      </c>
      <c r="BU231" s="197">
        <v>0</v>
      </c>
      <c r="BV231" s="197">
        <v>0</v>
      </c>
      <c r="BW231" s="197">
        <v>0</v>
      </c>
      <c r="BX231" s="195">
        <v>0</v>
      </c>
      <c r="BY231" s="197">
        <v>0</v>
      </c>
      <c r="BZ231" s="197">
        <v>0</v>
      </c>
      <c r="CA231" s="197">
        <v>0</v>
      </c>
      <c r="CB231" s="195">
        <v>0</v>
      </c>
      <c r="CC231" s="197">
        <v>0</v>
      </c>
      <c r="CD231" s="195">
        <v>0</v>
      </c>
      <c r="CE231" s="195">
        <v>0</v>
      </c>
      <c r="CF231" s="195">
        <v>0</v>
      </c>
      <c r="CG231" s="195">
        <v>0</v>
      </c>
      <c r="CH231" s="197">
        <v>0</v>
      </c>
      <c r="CI231" s="197">
        <v>0</v>
      </c>
      <c r="CJ231" s="197">
        <v>0</v>
      </c>
      <c r="CK231" s="197">
        <v>0</v>
      </c>
      <c r="CL231" s="195">
        <v>0</v>
      </c>
      <c r="CM231" s="197">
        <v>0</v>
      </c>
    </row>
    <row r="232" spans="1:91" ht="49.2">
      <c r="A232" s="125">
        <v>23</v>
      </c>
      <c r="B232" s="243" t="s">
        <v>959</v>
      </c>
      <c r="C232" s="132" t="s">
        <v>1274</v>
      </c>
      <c r="D232" s="195">
        <v>0</v>
      </c>
      <c r="E232" s="195">
        <v>0</v>
      </c>
      <c r="F232" s="195">
        <v>0</v>
      </c>
      <c r="G232" s="195">
        <v>0</v>
      </c>
      <c r="H232" s="195">
        <v>0</v>
      </c>
      <c r="I232" s="195">
        <v>0</v>
      </c>
      <c r="J232" s="195">
        <v>0</v>
      </c>
      <c r="K232" s="195">
        <v>0</v>
      </c>
      <c r="L232" s="195">
        <v>0</v>
      </c>
      <c r="M232" s="195">
        <v>0</v>
      </c>
      <c r="N232" s="195">
        <v>0</v>
      </c>
      <c r="O232" s="195">
        <v>0</v>
      </c>
      <c r="P232" s="195">
        <v>0</v>
      </c>
      <c r="Q232" s="195">
        <v>0</v>
      </c>
      <c r="R232" s="195">
        <v>0</v>
      </c>
      <c r="S232" s="195">
        <v>0</v>
      </c>
      <c r="T232" s="195">
        <v>0</v>
      </c>
      <c r="U232" s="195">
        <v>0</v>
      </c>
      <c r="V232" s="195">
        <v>0</v>
      </c>
      <c r="W232" s="195">
        <v>0</v>
      </c>
      <c r="X232" s="195">
        <v>0</v>
      </c>
      <c r="Y232" s="195">
        <v>0</v>
      </c>
      <c r="Z232" s="195">
        <v>0</v>
      </c>
      <c r="AA232" s="195">
        <v>0</v>
      </c>
      <c r="AB232" s="195">
        <v>0</v>
      </c>
      <c r="AC232" s="195">
        <v>0</v>
      </c>
      <c r="AD232" s="195">
        <v>0</v>
      </c>
      <c r="AE232" s="195">
        <v>0</v>
      </c>
      <c r="AF232" s="195">
        <v>0</v>
      </c>
      <c r="AG232" s="195">
        <v>0</v>
      </c>
      <c r="AH232" s="195">
        <v>0</v>
      </c>
      <c r="AI232" s="195">
        <v>0</v>
      </c>
      <c r="AJ232" s="195">
        <v>0</v>
      </c>
      <c r="AK232" s="195">
        <v>0</v>
      </c>
      <c r="AL232" s="195">
        <v>0</v>
      </c>
      <c r="AM232" s="195">
        <v>0</v>
      </c>
      <c r="AN232" s="195">
        <v>0</v>
      </c>
      <c r="AO232" s="195">
        <v>0</v>
      </c>
      <c r="AP232" s="195">
        <v>0</v>
      </c>
      <c r="AQ232" s="195">
        <v>0</v>
      </c>
      <c r="AR232" s="195">
        <v>0</v>
      </c>
      <c r="AS232" s="195">
        <v>0</v>
      </c>
      <c r="AT232" s="195">
        <v>0</v>
      </c>
      <c r="AU232" s="195">
        <v>0</v>
      </c>
      <c r="AV232" s="195">
        <v>0</v>
      </c>
      <c r="AW232" s="195">
        <v>0</v>
      </c>
      <c r="AX232" s="195">
        <v>0</v>
      </c>
      <c r="AY232" s="195">
        <v>0</v>
      </c>
      <c r="AZ232" s="195">
        <v>0</v>
      </c>
      <c r="BA232" s="195">
        <v>0</v>
      </c>
      <c r="BB232" s="195">
        <v>0</v>
      </c>
      <c r="BC232" s="195">
        <v>0</v>
      </c>
      <c r="BD232" s="195">
        <v>0</v>
      </c>
      <c r="BE232" s="195">
        <v>0</v>
      </c>
      <c r="BF232" s="195">
        <v>0</v>
      </c>
      <c r="BG232" s="195">
        <v>0</v>
      </c>
      <c r="BH232" s="195">
        <v>0</v>
      </c>
      <c r="BI232" s="195">
        <v>0</v>
      </c>
      <c r="BJ232" s="195">
        <v>0</v>
      </c>
      <c r="BK232" s="195">
        <v>0</v>
      </c>
      <c r="BL232" s="195">
        <v>0</v>
      </c>
      <c r="BM232" s="195">
        <v>10000</v>
      </c>
      <c r="BN232" s="195">
        <v>0</v>
      </c>
      <c r="BO232" s="195">
        <v>0</v>
      </c>
      <c r="BP232" s="195">
        <v>0</v>
      </c>
      <c r="BQ232" s="195">
        <v>0</v>
      </c>
      <c r="BR232" s="195">
        <v>0</v>
      </c>
      <c r="BS232" s="195">
        <v>21000</v>
      </c>
      <c r="BT232" s="195">
        <v>0</v>
      </c>
      <c r="BU232" s="195">
        <v>0</v>
      </c>
      <c r="BV232" s="195">
        <v>0</v>
      </c>
      <c r="BW232" s="197">
        <v>0</v>
      </c>
      <c r="BX232" s="195">
        <v>0</v>
      </c>
      <c r="BY232" s="195">
        <v>0</v>
      </c>
      <c r="BZ232" s="195">
        <v>0</v>
      </c>
      <c r="CA232" s="195">
        <v>0</v>
      </c>
      <c r="CB232" s="195">
        <v>0</v>
      </c>
      <c r="CC232" s="195">
        <v>0</v>
      </c>
      <c r="CD232" s="195">
        <v>0</v>
      </c>
      <c r="CE232" s="195">
        <v>0</v>
      </c>
      <c r="CF232" s="195">
        <v>0</v>
      </c>
      <c r="CG232" s="195">
        <v>0</v>
      </c>
      <c r="CH232" s="195">
        <v>0</v>
      </c>
      <c r="CI232" s="195">
        <v>0</v>
      </c>
      <c r="CJ232" s="195">
        <v>0</v>
      </c>
      <c r="CK232" s="195">
        <v>0</v>
      </c>
      <c r="CL232" s="195">
        <v>0</v>
      </c>
      <c r="CM232" s="195">
        <v>0</v>
      </c>
    </row>
    <row r="233" spans="1:91" ht="24.6">
      <c r="A233" s="125">
        <v>24</v>
      </c>
      <c r="B233" s="243" t="s">
        <v>960</v>
      </c>
      <c r="C233" s="132" t="s">
        <v>1275</v>
      </c>
      <c r="D233" s="195">
        <v>0</v>
      </c>
      <c r="E233" s="195">
        <v>160000</v>
      </c>
      <c r="F233" s="195">
        <v>240000</v>
      </c>
      <c r="G233" s="195">
        <v>0</v>
      </c>
      <c r="H233" s="195">
        <v>0</v>
      </c>
      <c r="I233" s="195">
        <v>0</v>
      </c>
      <c r="J233" s="195">
        <v>0</v>
      </c>
      <c r="K233" s="195">
        <v>0</v>
      </c>
      <c r="L233" s="195">
        <v>0</v>
      </c>
      <c r="M233" s="195">
        <v>440000</v>
      </c>
      <c r="N233" s="195">
        <v>240000</v>
      </c>
      <c r="O233" s="195">
        <v>0</v>
      </c>
      <c r="P233" s="195">
        <v>0</v>
      </c>
      <c r="Q233" s="195">
        <v>0</v>
      </c>
      <c r="R233" s="195">
        <v>0</v>
      </c>
      <c r="S233" s="195">
        <v>0</v>
      </c>
      <c r="T233" s="195">
        <v>0</v>
      </c>
      <c r="U233" s="195">
        <v>0</v>
      </c>
      <c r="V233" s="195">
        <v>0</v>
      </c>
      <c r="W233" s="195">
        <v>0</v>
      </c>
      <c r="X233" s="195">
        <v>0</v>
      </c>
      <c r="Y233" s="195">
        <v>0</v>
      </c>
      <c r="Z233" s="195">
        <v>0</v>
      </c>
      <c r="AA233" s="195">
        <v>0</v>
      </c>
      <c r="AB233" s="195">
        <v>0</v>
      </c>
      <c r="AC233" s="195">
        <v>0</v>
      </c>
      <c r="AD233" s="195">
        <v>0</v>
      </c>
      <c r="AE233" s="195">
        <v>0</v>
      </c>
      <c r="AF233" s="195">
        <v>0</v>
      </c>
      <c r="AG233" s="195">
        <v>0</v>
      </c>
      <c r="AH233" s="195">
        <v>0</v>
      </c>
      <c r="AI233" s="195">
        <v>0</v>
      </c>
      <c r="AJ233" s="195">
        <v>0</v>
      </c>
      <c r="AK233" s="195">
        <v>0</v>
      </c>
      <c r="AL233" s="195">
        <v>0</v>
      </c>
      <c r="AM233" s="195">
        <v>0</v>
      </c>
      <c r="AN233" s="195">
        <v>0</v>
      </c>
      <c r="AO233" s="195">
        <v>80000</v>
      </c>
      <c r="AP233" s="195">
        <v>0</v>
      </c>
      <c r="AQ233" s="195">
        <v>0</v>
      </c>
      <c r="AR233" s="195">
        <v>0</v>
      </c>
      <c r="AS233" s="195">
        <v>0</v>
      </c>
      <c r="AT233" s="195">
        <v>0</v>
      </c>
      <c r="AU233" s="195">
        <v>270000</v>
      </c>
      <c r="AV233" s="195">
        <v>420000</v>
      </c>
      <c r="AW233" s="195">
        <v>0</v>
      </c>
      <c r="AX233" s="195">
        <v>0</v>
      </c>
      <c r="AY233" s="195">
        <v>0</v>
      </c>
      <c r="AZ233" s="195">
        <v>0</v>
      </c>
      <c r="BA233" s="195">
        <v>0</v>
      </c>
      <c r="BB233" s="195">
        <v>0</v>
      </c>
      <c r="BC233" s="195">
        <v>0</v>
      </c>
      <c r="BD233" s="195">
        <v>0</v>
      </c>
      <c r="BE233" s="195">
        <v>0</v>
      </c>
      <c r="BF233" s="195">
        <v>0</v>
      </c>
      <c r="BG233" s="195">
        <v>0</v>
      </c>
      <c r="BH233" s="195">
        <v>0</v>
      </c>
      <c r="BI233" s="195">
        <v>0</v>
      </c>
      <c r="BJ233" s="195">
        <v>0</v>
      </c>
      <c r="BK233" s="195">
        <v>0</v>
      </c>
      <c r="BL233" s="195">
        <v>0</v>
      </c>
      <c r="BM233" s="195">
        <v>0</v>
      </c>
      <c r="BN233" s="195">
        <v>0</v>
      </c>
      <c r="BO233" s="195">
        <v>0</v>
      </c>
      <c r="BP233" s="195">
        <v>80000</v>
      </c>
      <c r="BQ233" s="195">
        <v>0</v>
      </c>
      <c r="BR233" s="195">
        <v>0</v>
      </c>
      <c r="BS233" s="197">
        <v>0</v>
      </c>
      <c r="BT233" s="195">
        <v>0</v>
      </c>
      <c r="BU233" s="195">
        <v>0</v>
      </c>
      <c r="BV233" s="195">
        <v>0</v>
      </c>
      <c r="BW233" s="195">
        <v>0</v>
      </c>
      <c r="BX233" s="195">
        <v>200000</v>
      </c>
      <c r="BY233" s="195">
        <v>0</v>
      </c>
      <c r="BZ233" s="195">
        <v>120000</v>
      </c>
      <c r="CA233" s="197">
        <v>0</v>
      </c>
      <c r="CB233" s="195">
        <v>0</v>
      </c>
      <c r="CC233" s="195">
        <v>0</v>
      </c>
      <c r="CD233" s="195">
        <v>0</v>
      </c>
      <c r="CE233" s="195">
        <v>0</v>
      </c>
      <c r="CF233" s="195">
        <v>0</v>
      </c>
      <c r="CG233" s="197">
        <v>0</v>
      </c>
      <c r="CH233" s="195">
        <v>0</v>
      </c>
      <c r="CI233" s="195">
        <v>120000</v>
      </c>
      <c r="CJ233" s="195">
        <v>0</v>
      </c>
      <c r="CK233" s="195">
        <v>0</v>
      </c>
      <c r="CL233" s="195">
        <v>0</v>
      </c>
      <c r="CM233" s="195">
        <v>0</v>
      </c>
    </row>
    <row r="234" spans="1:91" ht="24.6">
      <c r="A234" s="125">
        <v>24</v>
      </c>
      <c r="B234" s="243" t="s">
        <v>961</v>
      </c>
      <c r="C234" s="132" t="s">
        <v>1276</v>
      </c>
      <c r="D234" s="195">
        <v>4940</v>
      </c>
      <c r="E234" s="195">
        <v>0</v>
      </c>
      <c r="F234" s="195">
        <v>0</v>
      </c>
      <c r="G234" s="195">
        <v>0</v>
      </c>
      <c r="H234" s="195">
        <v>0</v>
      </c>
      <c r="I234" s="195">
        <v>0</v>
      </c>
      <c r="J234" s="195">
        <v>1200</v>
      </c>
      <c r="K234" s="195">
        <v>0</v>
      </c>
      <c r="L234" s="195">
        <v>0</v>
      </c>
      <c r="M234" s="195">
        <v>0</v>
      </c>
      <c r="N234" s="195">
        <v>0</v>
      </c>
      <c r="O234" s="195">
        <v>0</v>
      </c>
      <c r="P234" s="195">
        <v>10469</v>
      </c>
      <c r="Q234" s="195">
        <v>0</v>
      </c>
      <c r="R234" s="195">
        <v>0</v>
      </c>
      <c r="S234" s="195">
        <v>5264</v>
      </c>
      <c r="T234" s="195">
        <v>0</v>
      </c>
      <c r="U234" s="195">
        <v>0</v>
      </c>
      <c r="V234" s="195">
        <v>0</v>
      </c>
      <c r="W234" s="195">
        <v>0</v>
      </c>
      <c r="X234" s="195">
        <v>34856</v>
      </c>
      <c r="Y234" s="195">
        <v>0</v>
      </c>
      <c r="Z234" s="195">
        <v>0</v>
      </c>
      <c r="AA234" s="195">
        <v>0</v>
      </c>
      <c r="AB234" s="195">
        <v>0</v>
      </c>
      <c r="AC234" s="195">
        <v>0</v>
      </c>
      <c r="AD234" s="195">
        <v>0</v>
      </c>
      <c r="AE234" s="195">
        <v>0</v>
      </c>
      <c r="AF234" s="195">
        <v>0</v>
      </c>
      <c r="AG234" s="195">
        <v>44935</v>
      </c>
      <c r="AH234" s="195">
        <v>0</v>
      </c>
      <c r="AI234" s="195">
        <v>1200</v>
      </c>
      <c r="AJ234" s="195">
        <v>0</v>
      </c>
      <c r="AK234" s="195">
        <v>0</v>
      </c>
      <c r="AL234" s="195">
        <v>23408</v>
      </c>
      <c r="AM234" s="195">
        <v>0</v>
      </c>
      <c r="AN234" s="195">
        <v>0</v>
      </c>
      <c r="AO234" s="195">
        <v>0</v>
      </c>
      <c r="AP234" s="195">
        <v>204760.5</v>
      </c>
      <c r="AQ234" s="195">
        <v>0</v>
      </c>
      <c r="AR234" s="195">
        <v>1200</v>
      </c>
      <c r="AS234" s="195">
        <v>0</v>
      </c>
      <c r="AT234" s="195">
        <v>9940</v>
      </c>
      <c r="AU234" s="195">
        <v>0</v>
      </c>
      <c r="AV234" s="195">
        <v>25714</v>
      </c>
      <c r="AW234" s="195">
        <v>0</v>
      </c>
      <c r="AX234" s="195">
        <v>0</v>
      </c>
      <c r="AY234" s="195">
        <v>0</v>
      </c>
      <c r="AZ234" s="195">
        <v>0</v>
      </c>
      <c r="BA234" s="195">
        <v>0</v>
      </c>
      <c r="BB234" s="195">
        <v>0</v>
      </c>
      <c r="BC234" s="195">
        <v>65000</v>
      </c>
      <c r="BD234" s="195">
        <v>163008.9</v>
      </c>
      <c r="BE234" s="195">
        <v>34400</v>
      </c>
      <c r="BF234" s="195">
        <v>0</v>
      </c>
      <c r="BG234" s="195">
        <v>0</v>
      </c>
      <c r="BH234" s="195">
        <v>0</v>
      </c>
      <c r="BI234" s="195">
        <v>0</v>
      </c>
      <c r="BJ234" s="195">
        <v>0</v>
      </c>
      <c r="BK234" s="195">
        <v>0</v>
      </c>
      <c r="BL234" s="195">
        <v>0</v>
      </c>
      <c r="BM234" s="195">
        <v>0</v>
      </c>
      <c r="BN234" s="195">
        <v>0</v>
      </c>
      <c r="BO234" s="195">
        <v>0</v>
      </c>
      <c r="BP234" s="195">
        <v>0</v>
      </c>
      <c r="BQ234" s="195">
        <v>2400</v>
      </c>
      <c r="BR234" s="195">
        <v>0</v>
      </c>
      <c r="BS234" s="195">
        <v>6650</v>
      </c>
      <c r="BT234" s="195">
        <v>0</v>
      </c>
      <c r="BU234" s="197">
        <v>8500</v>
      </c>
      <c r="BV234" s="195">
        <v>0</v>
      </c>
      <c r="BW234" s="195">
        <v>1200</v>
      </c>
      <c r="BX234" s="195">
        <v>0</v>
      </c>
      <c r="BY234" s="197">
        <v>25000</v>
      </c>
      <c r="BZ234" s="195">
        <v>0</v>
      </c>
      <c r="CA234" s="195">
        <v>0</v>
      </c>
      <c r="CB234" s="195">
        <v>0</v>
      </c>
      <c r="CC234" s="195">
        <v>15000</v>
      </c>
      <c r="CD234" s="195">
        <v>0</v>
      </c>
      <c r="CE234" s="195">
        <v>0</v>
      </c>
      <c r="CF234" s="197">
        <v>25000</v>
      </c>
      <c r="CG234" s="195">
        <v>6200</v>
      </c>
      <c r="CH234" s="195">
        <v>0</v>
      </c>
      <c r="CI234" s="195">
        <v>15000</v>
      </c>
      <c r="CJ234" s="195">
        <v>0</v>
      </c>
      <c r="CK234" s="195">
        <v>0</v>
      </c>
      <c r="CL234" s="195">
        <v>0</v>
      </c>
      <c r="CM234" s="195">
        <v>0</v>
      </c>
    </row>
    <row r="235" spans="1:91" ht="24.6">
      <c r="A235" s="125">
        <v>24</v>
      </c>
      <c r="B235" s="243" t="s">
        <v>962</v>
      </c>
      <c r="C235" s="132" t="s">
        <v>538</v>
      </c>
      <c r="D235" s="195">
        <v>1685265.5</v>
      </c>
      <c r="E235" s="195">
        <v>85550</v>
      </c>
      <c r="F235" s="195">
        <v>217271</v>
      </c>
      <c r="G235" s="195">
        <v>156120</v>
      </c>
      <c r="H235" s="195">
        <v>162500</v>
      </c>
      <c r="I235" s="195">
        <v>392261.75</v>
      </c>
      <c r="J235" s="195">
        <v>344400</v>
      </c>
      <c r="K235" s="195">
        <v>903706.17</v>
      </c>
      <c r="L235" s="195">
        <v>454492</v>
      </c>
      <c r="M235" s="195">
        <v>0</v>
      </c>
      <c r="N235" s="195">
        <v>681703</v>
      </c>
      <c r="O235" s="195">
        <v>117000</v>
      </c>
      <c r="P235" s="195">
        <v>2938930.46</v>
      </c>
      <c r="Q235" s="195">
        <v>245883.5</v>
      </c>
      <c r="R235" s="195">
        <v>771961.43</v>
      </c>
      <c r="S235" s="195">
        <v>419030</v>
      </c>
      <c r="T235" s="195">
        <v>281207.02</v>
      </c>
      <c r="U235" s="195">
        <v>446231.4</v>
      </c>
      <c r="V235" s="195">
        <v>559057</v>
      </c>
      <c r="W235" s="195">
        <v>66500</v>
      </c>
      <c r="X235" s="195">
        <v>6437730.6399999997</v>
      </c>
      <c r="Y235" s="195">
        <v>1093352</v>
      </c>
      <c r="Z235" s="195">
        <v>210250</v>
      </c>
      <c r="AA235" s="195">
        <v>634223</v>
      </c>
      <c r="AB235" s="195">
        <v>416030.75</v>
      </c>
      <c r="AC235" s="195">
        <v>454140</v>
      </c>
      <c r="AD235" s="195">
        <v>118343.67</v>
      </c>
      <c r="AE235" s="195">
        <v>1163417.8899999999</v>
      </c>
      <c r="AF235" s="195">
        <v>0</v>
      </c>
      <c r="AG235" s="195">
        <v>169877.8</v>
      </c>
      <c r="AH235" s="195">
        <v>208488.62</v>
      </c>
      <c r="AI235" s="195">
        <v>469593.4</v>
      </c>
      <c r="AJ235" s="195">
        <v>287437.28999999998</v>
      </c>
      <c r="AK235" s="195">
        <v>272260.38</v>
      </c>
      <c r="AL235" s="195">
        <v>5217816.04</v>
      </c>
      <c r="AM235" s="195">
        <v>604424.12</v>
      </c>
      <c r="AN235" s="195">
        <v>619522</v>
      </c>
      <c r="AO235" s="195">
        <v>923719.41</v>
      </c>
      <c r="AP235" s="195">
        <v>1461905.43</v>
      </c>
      <c r="AQ235" s="195">
        <v>463525.18</v>
      </c>
      <c r="AR235" s="195">
        <v>135840.26</v>
      </c>
      <c r="AS235" s="195">
        <v>1199915.79</v>
      </c>
      <c r="AT235" s="195">
        <v>824050</v>
      </c>
      <c r="AU235" s="195">
        <v>544231.31000000006</v>
      </c>
      <c r="AV235" s="195">
        <v>594210</v>
      </c>
      <c r="AW235" s="195">
        <v>0</v>
      </c>
      <c r="AX235" s="195">
        <v>485185.16</v>
      </c>
      <c r="AY235" s="195">
        <v>473130.83</v>
      </c>
      <c r="AZ235" s="195">
        <v>514488.86</v>
      </c>
      <c r="BA235" s="195">
        <v>536824.74</v>
      </c>
      <c r="BB235" s="195">
        <v>3050190.98</v>
      </c>
      <c r="BC235" s="195">
        <v>416136.59</v>
      </c>
      <c r="BD235" s="195">
        <v>10010103.199999999</v>
      </c>
      <c r="BE235" s="195">
        <v>920695</v>
      </c>
      <c r="BF235" s="195">
        <v>305300.11</v>
      </c>
      <c r="BG235" s="195">
        <v>397619.41</v>
      </c>
      <c r="BH235" s="195">
        <v>943999.72</v>
      </c>
      <c r="BI235" s="195">
        <v>158294</v>
      </c>
      <c r="BJ235" s="195">
        <v>260237.58</v>
      </c>
      <c r="BK235" s="195">
        <v>122200</v>
      </c>
      <c r="BL235" s="195">
        <v>423466</v>
      </c>
      <c r="BM235" s="195">
        <v>1560040.86</v>
      </c>
      <c r="BN235" s="195">
        <v>569343</v>
      </c>
      <c r="BO235" s="195">
        <v>696005.42</v>
      </c>
      <c r="BP235" s="195">
        <v>729902.38</v>
      </c>
      <c r="BQ235" s="195">
        <v>624355.34</v>
      </c>
      <c r="BR235" s="195">
        <v>594898.96</v>
      </c>
      <c r="BS235" s="197">
        <v>16382726.779999999</v>
      </c>
      <c r="BT235" s="197">
        <v>398162.74</v>
      </c>
      <c r="BU235" s="197">
        <v>444385.96</v>
      </c>
      <c r="BV235" s="197">
        <v>4473919.9000000004</v>
      </c>
      <c r="BW235" s="195">
        <v>57700</v>
      </c>
      <c r="BX235" s="197">
        <v>160588.4</v>
      </c>
      <c r="BY235" s="197">
        <v>999046.03</v>
      </c>
      <c r="BZ235" s="197">
        <v>352514</v>
      </c>
      <c r="CA235" s="197">
        <v>488614.93</v>
      </c>
      <c r="CB235" s="197">
        <v>571521.67000000004</v>
      </c>
      <c r="CC235" s="197">
        <v>147839</v>
      </c>
      <c r="CD235" s="195">
        <v>845540.56</v>
      </c>
      <c r="CE235" s="195">
        <v>853689.63</v>
      </c>
      <c r="CF235" s="195">
        <v>721873.17</v>
      </c>
      <c r="CG235" s="195">
        <v>280470</v>
      </c>
      <c r="CH235" s="195">
        <v>187212</v>
      </c>
      <c r="CI235" s="195">
        <v>323554.09000000003</v>
      </c>
      <c r="CJ235" s="197">
        <v>281223.65000000002</v>
      </c>
      <c r="CK235" s="195">
        <v>2309095.17</v>
      </c>
      <c r="CL235" s="197">
        <v>297966.88</v>
      </c>
      <c r="CM235" s="195">
        <v>378719</v>
      </c>
    </row>
    <row r="236" spans="1:91" ht="24.6">
      <c r="A236" s="125">
        <v>24</v>
      </c>
      <c r="B236" s="243" t="s">
        <v>963</v>
      </c>
      <c r="C236" s="146" t="s">
        <v>1277</v>
      </c>
      <c r="D236" s="195">
        <v>0</v>
      </c>
      <c r="E236" s="195">
        <v>0</v>
      </c>
      <c r="F236" s="195">
        <v>0</v>
      </c>
      <c r="G236" s="195">
        <v>0</v>
      </c>
      <c r="H236" s="195">
        <v>0</v>
      </c>
      <c r="I236" s="195">
        <v>0</v>
      </c>
      <c r="J236" s="195">
        <v>0</v>
      </c>
      <c r="K236" s="195">
        <v>0</v>
      </c>
      <c r="L236" s="195">
        <v>0</v>
      </c>
      <c r="M236" s="195">
        <v>0</v>
      </c>
      <c r="N236" s="195">
        <v>0</v>
      </c>
      <c r="O236" s="195">
        <v>0</v>
      </c>
      <c r="P236" s="195">
        <v>0</v>
      </c>
      <c r="Q236" s="195">
        <v>0</v>
      </c>
      <c r="R236" s="195">
        <v>0</v>
      </c>
      <c r="S236" s="195">
        <v>0</v>
      </c>
      <c r="T236" s="195">
        <v>0</v>
      </c>
      <c r="U236" s="195">
        <v>0</v>
      </c>
      <c r="V236" s="195">
        <v>0</v>
      </c>
      <c r="W236" s="195">
        <v>0</v>
      </c>
      <c r="X236" s="195">
        <v>0</v>
      </c>
      <c r="Y236" s="195">
        <v>0</v>
      </c>
      <c r="Z236" s="195">
        <v>0</v>
      </c>
      <c r="AA236" s="195">
        <v>0</v>
      </c>
      <c r="AB236" s="195">
        <v>0</v>
      </c>
      <c r="AC236" s="195">
        <v>0</v>
      </c>
      <c r="AD236" s="195">
        <v>0</v>
      </c>
      <c r="AE236" s="195">
        <v>0</v>
      </c>
      <c r="AF236" s="195">
        <v>0</v>
      </c>
      <c r="AG236" s="195">
        <v>0</v>
      </c>
      <c r="AH236" s="195">
        <v>0</v>
      </c>
      <c r="AI236" s="195">
        <v>0</v>
      </c>
      <c r="AJ236" s="195">
        <v>0</v>
      </c>
      <c r="AK236" s="195">
        <v>0</v>
      </c>
      <c r="AL236" s="195">
        <v>117689.9</v>
      </c>
      <c r="AM236" s="195">
        <v>0</v>
      </c>
      <c r="AN236" s="195">
        <v>0</v>
      </c>
      <c r="AO236" s="195">
        <v>0</v>
      </c>
      <c r="AP236" s="195">
        <v>0</v>
      </c>
      <c r="AQ236" s="195">
        <v>0</v>
      </c>
      <c r="AR236" s="195">
        <v>0</v>
      </c>
      <c r="AS236" s="195">
        <v>83000</v>
      </c>
      <c r="AT236" s="195">
        <v>0</v>
      </c>
      <c r="AU236" s="195">
        <v>0</v>
      </c>
      <c r="AV236" s="195">
        <v>0</v>
      </c>
      <c r="AW236" s="195">
        <v>0</v>
      </c>
      <c r="AX236" s="195">
        <v>0</v>
      </c>
      <c r="AY236" s="195">
        <v>0</v>
      </c>
      <c r="AZ236" s="195">
        <v>0</v>
      </c>
      <c r="BA236" s="195">
        <v>0</v>
      </c>
      <c r="BB236" s="195">
        <v>0</v>
      </c>
      <c r="BC236" s="195">
        <v>0</v>
      </c>
      <c r="BD236" s="195">
        <v>0</v>
      </c>
      <c r="BE236" s="195">
        <v>0</v>
      </c>
      <c r="BF236" s="195">
        <v>0</v>
      </c>
      <c r="BG236" s="195">
        <v>0</v>
      </c>
      <c r="BH236" s="195">
        <v>0</v>
      </c>
      <c r="BI236" s="195">
        <v>0</v>
      </c>
      <c r="BJ236" s="195">
        <v>0</v>
      </c>
      <c r="BK236" s="195">
        <v>0</v>
      </c>
      <c r="BL236" s="195">
        <v>0</v>
      </c>
      <c r="BM236" s="195">
        <v>43400</v>
      </c>
      <c r="BN236" s="195">
        <v>0</v>
      </c>
      <c r="BO236" s="195">
        <v>0</v>
      </c>
      <c r="BP236" s="195">
        <v>0</v>
      </c>
      <c r="BQ236" s="195">
        <v>0</v>
      </c>
      <c r="BR236" s="195">
        <v>0</v>
      </c>
      <c r="BS236" s="195">
        <v>0</v>
      </c>
      <c r="BT236" s="195">
        <v>0</v>
      </c>
      <c r="BU236" s="195">
        <v>0</v>
      </c>
      <c r="BV236" s="197">
        <v>0</v>
      </c>
      <c r="BW236" s="195">
        <v>0</v>
      </c>
      <c r="BX236" s="195">
        <v>0</v>
      </c>
      <c r="BY236" s="195">
        <v>0</v>
      </c>
      <c r="BZ236" s="195">
        <v>0</v>
      </c>
      <c r="CA236" s="195">
        <v>0</v>
      </c>
      <c r="CB236" s="195">
        <v>0</v>
      </c>
      <c r="CC236" s="195">
        <v>0</v>
      </c>
      <c r="CD236" s="195">
        <v>0</v>
      </c>
      <c r="CE236" s="195">
        <v>0</v>
      </c>
      <c r="CF236" s="195">
        <v>0</v>
      </c>
      <c r="CG236" s="195">
        <v>0</v>
      </c>
      <c r="CH236" s="195">
        <v>0</v>
      </c>
      <c r="CI236" s="195">
        <v>0</v>
      </c>
      <c r="CJ236" s="195">
        <v>0</v>
      </c>
      <c r="CK236" s="195">
        <v>0</v>
      </c>
      <c r="CL236" s="195">
        <v>0</v>
      </c>
      <c r="CM236" s="195">
        <v>0</v>
      </c>
    </row>
    <row r="237" spans="1:91" ht="24.6">
      <c r="A237" s="125">
        <v>24</v>
      </c>
      <c r="B237" s="243" t="s">
        <v>964</v>
      </c>
      <c r="C237" s="146" t="s">
        <v>1278</v>
      </c>
      <c r="D237" s="195">
        <v>756567</v>
      </c>
      <c r="E237" s="195">
        <v>0</v>
      </c>
      <c r="F237" s="195">
        <v>0</v>
      </c>
      <c r="G237" s="195">
        <v>0</v>
      </c>
      <c r="H237" s="195">
        <v>0</v>
      </c>
      <c r="I237" s="195">
        <v>0</v>
      </c>
      <c r="J237" s="195">
        <v>0</v>
      </c>
      <c r="K237" s="195">
        <v>0</v>
      </c>
      <c r="L237" s="195">
        <v>0</v>
      </c>
      <c r="M237" s="195">
        <v>0</v>
      </c>
      <c r="N237" s="195">
        <v>0</v>
      </c>
      <c r="O237" s="195">
        <v>0</v>
      </c>
      <c r="P237" s="195">
        <v>0</v>
      </c>
      <c r="Q237" s="195">
        <v>0</v>
      </c>
      <c r="R237" s="195">
        <v>0</v>
      </c>
      <c r="S237" s="195">
        <v>2500</v>
      </c>
      <c r="T237" s="195">
        <v>0</v>
      </c>
      <c r="U237" s="195">
        <v>0</v>
      </c>
      <c r="V237" s="195">
        <v>0</v>
      </c>
      <c r="W237" s="195">
        <v>0</v>
      </c>
      <c r="X237" s="195">
        <v>0</v>
      </c>
      <c r="Y237" s="195">
        <v>0</v>
      </c>
      <c r="Z237" s="195">
        <v>0</v>
      </c>
      <c r="AA237" s="195">
        <v>0</v>
      </c>
      <c r="AB237" s="195">
        <v>0</v>
      </c>
      <c r="AC237" s="195">
        <v>0</v>
      </c>
      <c r="AD237" s="195">
        <v>0</v>
      </c>
      <c r="AE237" s="195">
        <v>0</v>
      </c>
      <c r="AF237" s="195">
        <v>0</v>
      </c>
      <c r="AG237" s="195">
        <v>0</v>
      </c>
      <c r="AH237" s="195">
        <v>0</v>
      </c>
      <c r="AI237" s="195">
        <v>32900</v>
      </c>
      <c r="AJ237" s="195">
        <v>0</v>
      </c>
      <c r="AK237" s="195">
        <v>0</v>
      </c>
      <c r="AL237" s="195">
        <v>0</v>
      </c>
      <c r="AM237" s="195">
        <v>0</v>
      </c>
      <c r="AN237" s="195">
        <v>0</v>
      </c>
      <c r="AO237" s="195">
        <v>0</v>
      </c>
      <c r="AP237" s="195">
        <v>0</v>
      </c>
      <c r="AQ237" s="195">
        <v>0</v>
      </c>
      <c r="AR237" s="195">
        <v>0</v>
      </c>
      <c r="AS237" s="195">
        <v>0</v>
      </c>
      <c r="AT237" s="195">
        <v>44200</v>
      </c>
      <c r="AU237" s="195">
        <v>0</v>
      </c>
      <c r="AV237" s="195">
        <v>0</v>
      </c>
      <c r="AW237" s="195">
        <v>0</v>
      </c>
      <c r="AX237" s="195">
        <v>0</v>
      </c>
      <c r="AY237" s="195">
        <v>0</v>
      </c>
      <c r="AZ237" s="195">
        <v>0</v>
      </c>
      <c r="BA237" s="195">
        <v>0</v>
      </c>
      <c r="BB237" s="195">
        <v>61735</v>
      </c>
      <c r="BC237" s="195">
        <v>0</v>
      </c>
      <c r="BD237" s="195">
        <v>0</v>
      </c>
      <c r="BE237" s="195">
        <v>16500</v>
      </c>
      <c r="BF237" s="195">
        <v>0</v>
      </c>
      <c r="BG237" s="195">
        <v>0</v>
      </c>
      <c r="BH237" s="195">
        <v>0</v>
      </c>
      <c r="BI237" s="195">
        <v>0</v>
      </c>
      <c r="BJ237" s="195">
        <v>0</v>
      </c>
      <c r="BK237" s="195">
        <v>0</v>
      </c>
      <c r="BL237" s="195">
        <v>0</v>
      </c>
      <c r="BM237" s="195">
        <v>0</v>
      </c>
      <c r="BN237" s="195">
        <v>0</v>
      </c>
      <c r="BO237" s="195">
        <v>0</v>
      </c>
      <c r="BP237" s="195">
        <v>0</v>
      </c>
      <c r="BQ237" s="195">
        <v>0</v>
      </c>
      <c r="BR237" s="195">
        <v>0</v>
      </c>
      <c r="BS237" s="195">
        <v>0</v>
      </c>
      <c r="BT237" s="195">
        <v>0</v>
      </c>
      <c r="BU237" s="195">
        <v>3848</v>
      </c>
      <c r="BV237" s="195">
        <v>24512</v>
      </c>
      <c r="BW237" s="195">
        <v>0</v>
      </c>
      <c r="BX237" s="195">
        <v>0</v>
      </c>
      <c r="BY237" s="195">
        <v>0</v>
      </c>
      <c r="BZ237" s="195">
        <v>0</v>
      </c>
      <c r="CA237" s="195">
        <v>0</v>
      </c>
      <c r="CB237" s="195">
        <v>0</v>
      </c>
      <c r="CC237" s="195">
        <v>0</v>
      </c>
      <c r="CD237" s="195">
        <v>0</v>
      </c>
      <c r="CE237" s="195">
        <v>0</v>
      </c>
      <c r="CF237" s="195">
        <v>0</v>
      </c>
      <c r="CG237" s="195">
        <v>0</v>
      </c>
      <c r="CH237" s="195">
        <v>6000</v>
      </c>
      <c r="CI237" s="195">
        <v>0</v>
      </c>
      <c r="CJ237" s="195">
        <v>0</v>
      </c>
      <c r="CK237" s="195">
        <v>0</v>
      </c>
      <c r="CL237" s="195">
        <v>0</v>
      </c>
      <c r="CM237" s="195">
        <v>12000</v>
      </c>
    </row>
    <row r="238" spans="1:91" ht="24.6">
      <c r="A238" s="125">
        <v>24</v>
      </c>
      <c r="B238" s="243" t="s">
        <v>965</v>
      </c>
      <c r="C238" s="146" t="s">
        <v>1279</v>
      </c>
      <c r="D238" s="195">
        <v>0</v>
      </c>
      <c r="E238" s="195">
        <v>0</v>
      </c>
      <c r="F238" s="195">
        <v>0</v>
      </c>
      <c r="G238" s="195">
        <v>0</v>
      </c>
      <c r="H238" s="195">
        <v>0</v>
      </c>
      <c r="I238" s="195">
        <v>0</v>
      </c>
      <c r="J238" s="195">
        <v>0</v>
      </c>
      <c r="K238" s="195">
        <v>0</v>
      </c>
      <c r="L238" s="195">
        <v>0</v>
      </c>
      <c r="M238" s="195">
        <v>0</v>
      </c>
      <c r="N238" s="195">
        <v>0</v>
      </c>
      <c r="O238" s="195">
        <v>0</v>
      </c>
      <c r="P238" s="195">
        <v>0</v>
      </c>
      <c r="Q238" s="195">
        <v>0</v>
      </c>
      <c r="R238" s="195">
        <v>0</v>
      </c>
      <c r="S238" s="195">
        <v>5264</v>
      </c>
      <c r="T238" s="195">
        <v>0</v>
      </c>
      <c r="U238" s="195">
        <v>0</v>
      </c>
      <c r="V238" s="195">
        <v>0</v>
      </c>
      <c r="W238" s="195">
        <v>0</v>
      </c>
      <c r="X238" s="195">
        <v>0</v>
      </c>
      <c r="Y238" s="195">
        <v>0</v>
      </c>
      <c r="Z238" s="195">
        <v>0</v>
      </c>
      <c r="AA238" s="195">
        <v>0</v>
      </c>
      <c r="AB238" s="195">
        <v>0</v>
      </c>
      <c r="AC238" s="195">
        <v>0</v>
      </c>
      <c r="AD238" s="195">
        <v>0</v>
      </c>
      <c r="AE238" s="195">
        <v>0</v>
      </c>
      <c r="AF238" s="195">
        <v>0</v>
      </c>
      <c r="AG238" s="195">
        <v>0</v>
      </c>
      <c r="AH238" s="195">
        <v>0</v>
      </c>
      <c r="AI238" s="195">
        <v>0</v>
      </c>
      <c r="AJ238" s="195">
        <v>0</v>
      </c>
      <c r="AK238" s="195">
        <v>0</v>
      </c>
      <c r="AL238" s="195">
        <v>0</v>
      </c>
      <c r="AM238" s="195">
        <v>0</v>
      </c>
      <c r="AN238" s="195">
        <v>0</v>
      </c>
      <c r="AO238" s="195">
        <v>0</v>
      </c>
      <c r="AP238" s="195">
        <v>0</v>
      </c>
      <c r="AQ238" s="195">
        <v>0</v>
      </c>
      <c r="AR238" s="195">
        <v>0</v>
      </c>
      <c r="AS238" s="195">
        <v>0</v>
      </c>
      <c r="AT238" s="195">
        <v>0</v>
      </c>
      <c r="AU238" s="195">
        <v>0</v>
      </c>
      <c r="AV238" s="195">
        <v>0</v>
      </c>
      <c r="AW238" s="195">
        <v>0</v>
      </c>
      <c r="AX238" s="195">
        <v>0</v>
      </c>
      <c r="AY238" s="195">
        <v>0</v>
      </c>
      <c r="AZ238" s="195">
        <v>0</v>
      </c>
      <c r="BA238" s="195">
        <v>0</v>
      </c>
      <c r="BB238" s="195">
        <v>0</v>
      </c>
      <c r="BC238" s="195">
        <v>0</v>
      </c>
      <c r="BD238" s="195">
        <v>0</v>
      </c>
      <c r="BE238" s="195">
        <v>0</v>
      </c>
      <c r="BF238" s="195">
        <v>0</v>
      </c>
      <c r="BG238" s="195">
        <v>0</v>
      </c>
      <c r="BH238" s="195">
        <v>0</v>
      </c>
      <c r="BI238" s="195">
        <v>0</v>
      </c>
      <c r="BJ238" s="195">
        <v>0</v>
      </c>
      <c r="BK238" s="195">
        <v>0</v>
      </c>
      <c r="BL238" s="195">
        <v>0</v>
      </c>
      <c r="BM238" s="195">
        <v>560</v>
      </c>
      <c r="BN238" s="195">
        <v>0</v>
      </c>
      <c r="BO238" s="195">
        <v>0</v>
      </c>
      <c r="BP238" s="195">
        <v>0</v>
      </c>
      <c r="BQ238" s="195">
        <v>0</v>
      </c>
      <c r="BR238" s="195">
        <v>0</v>
      </c>
      <c r="BS238" s="197">
        <v>8880</v>
      </c>
      <c r="BT238" s="197">
        <v>0</v>
      </c>
      <c r="BU238" s="195">
        <v>0</v>
      </c>
      <c r="BV238" s="197">
        <v>0</v>
      </c>
      <c r="BW238" s="195">
        <v>0</v>
      </c>
      <c r="BX238" s="195">
        <v>0</v>
      </c>
      <c r="BY238" s="197">
        <v>0</v>
      </c>
      <c r="BZ238" s="197">
        <v>0</v>
      </c>
      <c r="CA238" s="195">
        <v>0</v>
      </c>
      <c r="CB238" s="195">
        <v>0</v>
      </c>
      <c r="CC238" s="195">
        <v>0</v>
      </c>
      <c r="CD238" s="197">
        <v>0</v>
      </c>
      <c r="CE238" s="195">
        <v>0</v>
      </c>
      <c r="CF238" s="197">
        <v>0</v>
      </c>
      <c r="CG238" s="195">
        <v>0</v>
      </c>
      <c r="CH238" s="195">
        <v>0</v>
      </c>
      <c r="CI238" s="195">
        <v>0</v>
      </c>
      <c r="CJ238" s="195">
        <v>0</v>
      </c>
      <c r="CK238" s="197">
        <v>0</v>
      </c>
      <c r="CL238" s="197">
        <v>0</v>
      </c>
      <c r="CM238" s="197">
        <v>0</v>
      </c>
    </row>
    <row r="239" spans="1:91" ht="24.6">
      <c r="A239" s="125">
        <v>24</v>
      </c>
      <c r="B239" s="243" t="s">
        <v>966</v>
      </c>
      <c r="C239" s="146" t="s">
        <v>1280</v>
      </c>
      <c r="D239" s="195">
        <v>374830</v>
      </c>
      <c r="E239" s="195">
        <v>51584</v>
      </c>
      <c r="F239" s="195">
        <v>17760</v>
      </c>
      <c r="G239" s="195">
        <v>39440</v>
      </c>
      <c r="H239" s="195">
        <v>11400</v>
      </c>
      <c r="I239" s="195">
        <v>34240</v>
      </c>
      <c r="J239" s="195">
        <v>162190</v>
      </c>
      <c r="K239" s="195">
        <v>21784</v>
      </c>
      <c r="L239" s="195">
        <v>37680</v>
      </c>
      <c r="M239" s="195">
        <v>155320</v>
      </c>
      <c r="N239" s="195">
        <v>268870</v>
      </c>
      <c r="O239" s="195">
        <v>36560</v>
      </c>
      <c r="P239" s="195">
        <v>164640</v>
      </c>
      <c r="Q239" s="195">
        <v>2080</v>
      </c>
      <c r="R239" s="195">
        <v>10490</v>
      </c>
      <c r="S239" s="195">
        <v>57720</v>
      </c>
      <c r="T239" s="195">
        <v>41917.65</v>
      </c>
      <c r="U239" s="195">
        <v>0</v>
      </c>
      <c r="V239" s="195">
        <v>720</v>
      </c>
      <c r="W239" s="195">
        <v>16560</v>
      </c>
      <c r="X239" s="195">
        <v>75685</v>
      </c>
      <c r="Y239" s="195">
        <v>11585</v>
      </c>
      <c r="Z239" s="195">
        <v>76400</v>
      </c>
      <c r="AA239" s="195">
        <v>18020</v>
      </c>
      <c r="AB239" s="195">
        <v>0</v>
      </c>
      <c r="AC239" s="195">
        <v>0</v>
      </c>
      <c r="AD239" s="195">
        <v>39060</v>
      </c>
      <c r="AE239" s="195">
        <v>0</v>
      </c>
      <c r="AF239" s="195">
        <v>41780</v>
      </c>
      <c r="AG239" s="195">
        <v>74000</v>
      </c>
      <c r="AH239" s="195">
        <v>37400</v>
      </c>
      <c r="AI239" s="195">
        <v>4800</v>
      </c>
      <c r="AJ239" s="195">
        <v>19880</v>
      </c>
      <c r="AK239" s="195">
        <v>5256</v>
      </c>
      <c r="AL239" s="195">
        <v>662605</v>
      </c>
      <c r="AM239" s="195">
        <v>0</v>
      </c>
      <c r="AN239" s="195">
        <v>0</v>
      </c>
      <c r="AO239" s="195">
        <v>0</v>
      </c>
      <c r="AP239" s="195">
        <v>0</v>
      </c>
      <c r="AQ239" s="195">
        <v>0</v>
      </c>
      <c r="AR239" s="195">
        <v>0</v>
      </c>
      <c r="AS239" s="195">
        <v>38530</v>
      </c>
      <c r="AT239" s="195">
        <v>0</v>
      </c>
      <c r="AU239" s="195">
        <v>43180</v>
      </c>
      <c r="AV239" s="195">
        <v>4960</v>
      </c>
      <c r="AW239" s="195">
        <v>65830</v>
      </c>
      <c r="AX239" s="195">
        <v>0</v>
      </c>
      <c r="AY239" s="195">
        <v>800</v>
      </c>
      <c r="AZ239" s="195">
        <v>32040</v>
      </c>
      <c r="BA239" s="195">
        <v>35022</v>
      </c>
      <c r="BB239" s="195">
        <v>0</v>
      </c>
      <c r="BC239" s="195">
        <v>51960</v>
      </c>
      <c r="BD239" s="195">
        <v>157360</v>
      </c>
      <c r="BE239" s="195">
        <v>261000</v>
      </c>
      <c r="BF239" s="195">
        <v>6320</v>
      </c>
      <c r="BG239" s="195">
        <v>10510</v>
      </c>
      <c r="BH239" s="195">
        <v>187820</v>
      </c>
      <c r="BI239" s="195">
        <v>42580</v>
      </c>
      <c r="BJ239" s="195">
        <v>0</v>
      </c>
      <c r="BK239" s="195">
        <v>40560</v>
      </c>
      <c r="BL239" s="195">
        <v>247760</v>
      </c>
      <c r="BM239" s="195">
        <v>261562</v>
      </c>
      <c r="BN239" s="195">
        <v>5760</v>
      </c>
      <c r="BO239" s="195">
        <v>0</v>
      </c>
      <c r="BP239" s="195">
        <v>0</v>
      </c>
      <c r="BQ239" s="195">
        <v>0</v>
      </c>
      <c r="BR239" s="195">
        <v>37920</v>
      </c>
      <c r="BS239" s="195">
        <v>207205</v>
      </c>
      <c r="BT239" s="195">
        <v>1950</v>
      </c>
      <c r="BU239" s="195">
        <v>0</v>
      </c>
      <c r="BV239" s="195">
        <v>0</v>
      </c>
      <c r="BW239" s="195">
        <v>33250</v>
      </c>
      <c r="BX239" s="195">
        <v>0</v>
      </c>
      <c r="BY239" s="195">
        <v>0</v>
      </c>
      <c r="BZ239" s="195">
        <v>0</v>
      </c>
      <c r="CA239" s="195">
        <v>0</v>
      </c>
      <c r="CB239" s="195">
        <v>0</v>
      </c>
      <c r="CC239" s="195">
        <v>0</v>
      </c>
      <c r="CD239" s="195">
        <v>1200</v>
      </c>
      <c r="CE239" s="195">
        <v>0</v>
      </c>
      <c r="CF239" s="195">
        <v>0</v>
      </c>
      <c r="CG239" s="195">
        <v>0</v>
      </c>
      <c r="CH239" s="195">
        <v>0</v>
      </c>
      <c r="CI239" s="195">
        <v>0</v>
      </c>
      <c r="CJ239" s="195">
        <v>0</v>
      </c>
      <c r="CK239" s="195">
        <v>0</v>
      </c>
      <c r="CL239" s="195">
        <v>1200</v>
      </c>
      <c r="CM239" s="195">
        <v>0</v>
      </c>
    </row>
    <row r="240" spans="1:91" ht="24.6">
      <c r="A240" s="125">
        <v>24</v>
      </c>
      <c r="B240" s="243" t="s">
        <v>967</v>
      </c>
      <c r="C240" s="146" t="s">
        <v>1281</v>
      </c>
      <c r="D240" s="195">
        <v>0</v>
      </c>
      <c r="E240" s="195">
        <v>0</v>
      </c>
      <c r="F240" s="195">
        <v>0</v>
      </c>
      <c r="G240" s="195">
        <v>0</v>
      </c>
      <c r="H240" s="195">
        <v>0</v>
      </c>
      <c r="I240" s="195">
        <v>0</v>
      </c>
      <c r="J240" s="195">
        <v>0</v>
      </c>
      <c r="K240" s="195">
        <v>0</v>
      </c>
      <c r="L240" s="195">
        <v>0</v>
      </c>
      <c r="M240" s="195">
        <v>0</v>
      </c>
      <c r="N240" s="195">
        <v>0</v>
      </c>
      <c r="O240" s="195">
        <v>0</v>
      </c>
      <c r="P240" s="195">
        <v>0</v>
      </c>
      <c r="Q240" s="195">
        <v>0</v>
      </c>
      <c r="R240" s="195">
        <v>0</v>
      </c>
      <c r="S240" s="195">
        <v>0</v>
      </c>
      <c r="T240" s="195">
        <v>0</v>
      </c>
      <c r="U240" s="195">
        <v>0</v>
      </c>
      <c r="V240" s="195">
        <v>0</v>
      </c>
      <c r="W240" s="195">
        <v>0</v>
      </c>
      <c r="X240" s="195">
        <v>0</v>
      </c>
      <c r="Y240" s="195">
        <v>0</v>
      </c>
      <c r="Z240" s="195">
        <v>0</v>
      </c>
      <c r="AA240" s="195">
        <v>0</v>
      </c>
      <c r="AB240" s="195">
        <v>0</v>
      </c>
      <c r="AC240" s="195">
        <v>0</v>
      </c>
      <c r="AD240" s="195">
        <v>0</v>
      </c>
      <c r="AE240" s="195">
        <v>0</v>
      </c>
      <c r="AF240" s="195">
        <v>0</v>
      </c>
      <c r="AG240" s="195">
        <v>0</v>
      </c>
      <c r="AH240" s="195">
        <v>0</v>
      </c>
      <c r="AI240" s="195">
        <v>0</v>
      </c>
      <c r="AJ240" s="195">
        <v>0</v>
      </c>
      <c r="AK240" s="195">
        <v>0</v>
      </c>
      <c r="AL240" s="195">
        <v>0</v>
      </c>
      <c r="AM240" s="195">
        <v>0</v>
      </c>
      <c r="AN240" s="195">
        <v>0</v>
      </c>
      <c r="AO240" s="195">
        <v>0</v>
      </c>
      <c r="AP240" s="195">
        <v>0</v>
      </c>
      <c r="AQ240" s="195">
        <v>0</v>
      </c>
      <c r="AR240" s="195">
        <v>0</v>
      </c>
      <c r="AS240" s="195">
        <v>0</v>
      </c>
      <c r="AT240" s="195">
        <v>0</v>
      </c>
      <c r="AU240" s="195">
        <v>0</v>
      </c>
      <c r="AV240" s="195">
        <v>0</v>
      </c>
      <c r="AW240" s="195">
        <v>0</v>
      </c>
      <c r="AX240" s="195">
        <v>0</v>
      </c>
      <c r="AY240" s="195">
        <v>0</v>
      </c>
      <c r="AZ240" s="195">
        <v>0</v>
      </c>
      <c r="BA240" s="195">
        <v>0</v>
      </c>
      <c r="BB240" s="195">
        <v>0</v>
      </c>
      <c r="BC240" s="195">
        <v>0</v>
      </c>
      <c r="BD240" s="195">
        <v>0</v>
      </c>
      <c r="BE240" s="195">
        <v>0</v>
      </c>
      <c r="BF240" s="195">
        <v>0</v>
      </c>
      <c r="BG240" s="195">
        <v>0</v>
      </c>
      <c r="BH240" s="195">
        <v>0</v>
      </c>
      <c r="BI240" s="195">
        <v>0</v>
      </c>
      <c r="BJ240" s="195">
        <v>0</v>
      </c>
      <c r="BK240" s="195">
        <v>0</v>
      </c>
      <c r="BL240" s="195">
        <v>0</v>
      </c>
      <c r="BM240" s="195">
        <v>0</v>
      </c>
      <c r="BN240" s="195">
        <v>0</v>
      </c>
      <c r="BO240" s="195">
        <v>0</v>
      </c>
      <c r="BP240" s="195">
        <v>0</v>
      </c>
      <c r="BQ240" s="195">
        <v>0</v>
      </c>
      <c r="BR240" s="195">
        <v>0</v>
      </c>
      <c r="BS240" s="195">
        <v>0</v>
      </c>
      <c r="BT240" s="195">
        <v>0</v>
      </c>
      <c r="BU240" s="195">
        <v>0</v>
      </c>
      <c r="BV240" s="195">
        <v>0</v>
      </c>
      <c r="BW240" s="195">
        <v>0</v>
      </c>
      <c r="BX240" s="195">
        <v>0</v>
      </c>
      <c r="BY240" s="197">
        <v>0</v>
      </c>
      <c r="BZ240" s="195">
        <v>0</v>
      </c>
      <c r="CA240" s="197">
        <v>0</v>
      </c>
      <c r="CB240" s="195">
        <v>0</v>
      </c>
      <c r="CC240" s="195">
        <v>0</v>
      </c>
      <c r="CD240" s="195">
        <v>0</v>
      </c>
      <c r="CE240" s="195">
        <v>0</v>
      </c>
      <c r="CF240" s="195">
        <v>0</v>
      </c>
      <c r="CG240" s="195">
        <v>0</v>
      </c>
      <c r="CH240" s="195">
        <v>0</v>
      </c>
      <c r="CI240" s="195">
        <v>0</v>
      </c>
      <c r="CJ240" s="195">
        <v>0</v>
      </c>
      <c r="CK240" s="195">
        <v>0</v>
      </c>
      <c r="CL240" s="195">
        <v>0</v>
      </c>
      <c r="CM240" s="195">
        <v>0</v>
      </c>
    </row>
    <row r="241" spans="1:91" ht="24.6">
      <c r="A241" s="125">
        <v>24</v>
      </c>
      <c r="B241" s="243" t="s">
        <v>968</v>
      </c>
      <c r="C241" s="146" t="s">
        <v>1282</v>
      </c>
      <c r="D241" s="195">
        <v>830814</v>
      </c>
      <c r="E241" s="195">
        <v>136070</v>
      </c>
      <c r="F241" s="195">
        <v>31319.61</v>
      </c>
      <c r="G241" s="195">
        <v>78759</v>
      </c>
      <c r="H241" s="195">
        <v>36544.5</v>
      </c>
      <c r="I241" s="195">
        <v>56145.279999999999</v>
      </c>
      <c r="J241" s="195">
        <v>278333.18</v>
      </c>
      <c r="K241" s="195">
        <v>44999</v>
      </c>
      <c r="L241" s="195">
        <v>88890</v>
      </c>
      <c r="M241" s="195">
        <v>341604.5</v>
      </c>
      <c r="N241" s="195">
        <v>539310.99</v>
      </c>
      <c r="O241" s="195">
        <v>67840</v>
      </c>
      <c r="P241" s="195">
        <v>14400</v>
      </c>
      <c r="Q241" s="195">
        <v>0</v>
      </c>
      <c r="R241" s="195">
        <v>26935.13</v>
      </c>
      <c r="S241" s="195">
        <v>83772</v>
      </c>
      <c r="T241" s="195">
        <v>21009.16</v>
      </c>
      <c r="U241" s="195">
        <v>0</v>
      </c>
      <c r="V241" s="195">
        <v>0</v>
      </c>
      <c r="W241" s="195">
        <v>29510</v>
      </c>
      <c r="X241" s="195">
        <v>114196</v>
      </c>
      <c r="Y241" s="195">
        <v>0</v>
      </c>
      <c r="Z241" s="195">
        <v>160030</v>
      </c>
      <c r="AA241" s="195">
        <v>50806</v>
      </c>
      <c r="AB241" s="195">
        <v>0</v>
      </c>
      <c r="AC241" s="195">
        <v>0</v>
      </c>
      <c r="AD241" s="195">
        <v>43538</v>
      </c>
      <c r="AE241" s="195">
        <v>0</v>
      </c>
      <c r="AF241" s="195">
        <v>92234.89</v>
      </c>
      <c r="AG241" s="195">
        <v>116294</v>
      </c>
      <c r="AH241" s="195">
        <v>33966.6</v>
      </c>
      <c r="AI241" s="195">
        <v>8967.25</v>
      </c>
      <c r="AJ241" s="195">
        <v>37476</v>
      </c>
      <c r="AK241" s="195">
        <v>0</v>
      </c>
      <c r="AL241" s="195">
        <v>803339.4</v>
      </c>
      <c r="AM241" s="195">
        <v>0</v>
      </c>
      <c r="AN241" s="195">
        <v>0</v>
      </c>
      <c r="AO241" s="195">
        <v>0</v>
      </c>
      <c r="AP241" s="195">
        <v>0</v>
      </c>
      <c r="AQ241" s="195">
        <v>0</v>
      </c>
      <c r="AR241" s="195">
        <v>0</v>
      </c>
      <c r="AS241" s="195">
        <v>85486.86</v>
      </c>
      <c r="AT241" s="195">
        <v>0</v>
      </c>
      <c r="AU241" s="195">
        <v>106154.04</v>
      </c>
      <c r="AV241" s="195">
        <v>15062</v>
      </c>
      <c r="AW241" s="195">
        <v>104212</v>
      </c>
      <c r="AX241" s="195">
        <v>0</v>
      </c>
      <c r="AY241" s="195">
        <v>2400</v>
      </c>
      <c r="AZ241" s="195">
        <v>40090</v>
      </c>
      <c r="BA241" s="195">
        <v>47236.99</v>
      </c>
      <c r="BB241" s="195">
        <v>0</v>
      </c>
      <c r="BC241" s="195">
        <v>5600</v>
      </c>
      <c r="BD241" s="195">
        <v>259985</v>
      </c>
      <c r="BE241" s="195">
        <v>381223.66</v>
      </c>
      <c r="BF241" s="195">
        <v>7050</v>
      </c>
      <c r="BG241" s="195">
        <v>0</v>
      </c>
      <c r="BH241" s="195">
        <v>361169.63</v>
      </c>
      <c r="BI241" s="195">
        <v>135516</v>
      </c>
      <c r="BJ241" s="195">
        <v>0</v>
      </c>
      <c r="BK241" s="195">
        <v>64393.66</v>
      </c>
      <c r="BL241" s="195">
        <v>36520</v>
      </c>
      <c r="BM241" s="195">
        <v>405071.42</v>
      </c>
      <c r="BN241" s="195">
        <v>0</v>
      </c>
      <c r="BO241" s="195">
        <v>0</v>
      </c>
      <c r="BP241" s="195">
        <v>0</v>
      </c>
      <c r="BQ241" s="195">
        <v>0</v>
      </c>
      <c r="BR241" s="195">
        <v>120068.87</v>
      </c>
      <c r="BS241" s="195">
        <v>68040</v>
      </c>
      <c r="BT241" s="195">
        <v>0</v>
      </c>
      <c r="BU241" s="195">
        <v>0</v>
      </c>
      <c r="BV241" s="197">
        <v>0</v>
      </c>
      <c r="BW241" s="195">
        <v>58993.63</v>
      </c>
      <c r="BX241" s="195">
        <v>0</v>
      </c>
      <c r="BY241" s="195">
        <v>0</v>
      </c>
      <c r="BZ241" s="195">
        <v>0</v>
      </c>
      <c r="CA241" s="195">
        <v>0</v>
      </c>
      <c r="CB241" s="195">
        <v>0</v>
      </c>
      <c r="CC241" s="195">
        <v>0</v>
      </c>
      <c r="CD241" s="197">
        <v>0</v>
      </c>
      <c r="CE241" s="195">
        <v>0</v>
      </c>
      <c r="CF241" s="195">
        <v>0</v>
      </c>
      <c r="CG241" s="195">
        <v>0</v>
      </c>
      <c r="CH241" s="195">
        <v>0</v>
      </c>
      <c r="CI241" s="195">
        <v>0</v>
      </c>
      <c r="CJ241" s="195">
        <v>0</v>
      </c>
      <c r="CK241" s="195">
        <v>0</v>
      </c>
      <c r="CL241" s="195">
        <v>0</v>
      </c>
      <c r="CM241" s="195">
        <v>0</v>
      </c>
    </row>
    <row r="242" spans="1:91" ht="24.6">
      <c r="A242" s="125">
        <v>24</v>
      </c>
      <c r="B242" s="243" t="s">
        <v>969</v>
      </c>
      <c r="C242" s="146" t="s">
        <v>1283</v>
      </c>
      <c r="D242" s="195">
        <v>6120</v>
      </c>
      <c r="E242" s="195">
        <v>0</v>
      </c>
      <c r="F242" s="195">
        <v>0</v>
      </c>
      <c r="G242" s="195">
        <v>0</v>
      </c>
      <c r="H242" s="195">
        <v>0</v>
      </c>
      <c r="I242" s="195">
        <v>0</v>
      </c>
      <c r="J242" s="195">
        <v>0</v>
      </c>
      <c r="K242" s="195">
        <v>0</v>
      </c>
      <c r="L242" s="195">
        <v>0</v>
      </c>
      <c r="M242" s="195">
        <v>0</v>
      </c>
      <c r="N242" s="195">
        <v>0</v>
      </c>
      <c r="O242" s="195">
        <v>0</v>
      </c>
      <c r="P242" s="195">
        <v>0</v>
      </c>
      <c r="Q242" s="195">
        <v>0</v>
      </c>
      <c r="R242" s="195">
        <v>0</v>
      </c>
      <c r="S242" s="195">
        <v>0</v>
      </c>
      <c r="T242" s="195">
        <v>0</v>
      </c>
      <c r="U242" s="195">
        <v>0</v>
      </c>
      <c r="V242" s="195">
        <v>0</v>
      </c>
      <c r="W242" s="195">
        <v>0</v>
      </c>
      <c r="X242" s="195">
        <v>0</v>
      </c>
      <c r="Y242" s="195">
        <v>0</v>
      </c>
      <c r="Z242" s="195">
        <v>0</v>
      </c>
      <c r="AA242" s="195">
        <v>0</v>
      </c>
      <c r="AB242" s="195">
        <v>0</v>
      </c>
      <c r="AC242" s="195">
        <v>0</v>
      </c>
      <c r="AD242" s="195">
        <v>0</v>
      </c>
      <c r="AE242" s="195">
        <v>0</v>
      </c>
      <c r="AF242" s="195">
        <v>0</v>
      </c>
      <c r="AG242" s="195">
        <v>0</v>
      </c>
      <c r="AH242" s="195">
        <v>0</v>
      </c>
      <c r="AI242" s="195">
        <v>0</v>
      </c>
      <c r="AJ242" s="195">
        <v>0</v>
      </c>
      <c r="AK242" s="195">
        <v>0</v>
      </c>
      <c r="AL242" s="195">
        <v>0</v>
      </c>
      <c r="AM242" s="195">
        <v>0</v>
      </c>
      <c r="AN242" s="195">
        <v>0</v>
      </c>
      <c r="AO242" s="195">
        <v>0</v>
      </c>
      <c r="AP242" s="195">
        <v>0</v>
      </c>
      <c r="AQ242" s="195">
        <v>0</v>
      </c>
      <c r="AR242" s="195">
        <v>0</v>
      </c>
      <c r="AS242" s="195">
        <v>0</v>
      </c>
      <c r="AT242" s="195">
        <v>0</v>
      </c>
      <c r="AU242" s="195">
        <v>0</v>
      </c>
      <c r="AV242" s="195">
        <v>0</v>
      </c>
      <c r="AW242" s="195">
        <v>0</v>
      </c>
      <c r="AX242" s="195">
        <v>0</v>
      </c>
      <c r="AY242" s="195">
        <v>0</v>
      </c>
      <c r="AZ242" s="195">
        <v>0</v>
      </c>
      <c r="BA242" s="195">
        <v>0</v>
      </c>
      <c r="BB242" s="195">
        <v>0</v>
      </c>
      <c r="BC242" s="195">
        <v>0</v>
      </c>
      <c r="BD242" s="195">
        <v>0</v>
      </c>
      <c r="BE242" s="195">
        <v>0</v>
      </c>
      <c r="BF242" s="195">
        <v>0</v>
      </c>
      <c r="BG242" s="195">
        <v>0</v>
      </c>
      <c r="BH242" s="195">
        <v>0</v>
      </c>
      <c r="BI242" s="195">
        <v>0</v>
      </c>
      <c r="BJ242" s="195">
        <v>0</v>
      </c>
      <c r="BK242" s="195">
        <v>0</v>
      </c>
      <c r="BL242" s="195">
        <v>0</v>
      </c>
      <c r="BM242" s="195">
        <v>4136</v>
      </c>
      <c r="BN242" s="195">
        <v>0</v>
      </c>
      <c r="BO242" s="195">
        <v>0</v>
      </c>
      <c r="BP242" s="195">
        <v>0</v>
      </c>
      <c r="BQ242" s="195">
        <v>0</v>
      </c>
      <c r="BR242" s="195">
        <v>0</v>
      </c>
      <c r="BS242" s="195">
        <v>17192</v>
      </c>
      <c r="BT242" s="195">
        <v>0</v>
      </c>
      <c r="BU242" s="195">
        <v>0</v>
      </c>
      <c r="BV242" s="195">
        <v>0</v>
      </c>
      <c r="BW242" s="195">
        <v>0</v>
      </c>
      <c r="BX242" s="195">
        <v>0</v>
      </c>
      <c r="BY242" s="195">
        <v>0</v>
      </c>
      <c r="BZ242" s="195">
        <v>0</v>
      </c>
      <c r="CA242" s="195">
        <v>0</v>
      </c>
      <c r="CB242" s="195">
        <v>0</v>
      </c>
      <c r="CC242" s="195">
        <v>0</v>
      </c>
      <c r="CD242" s="195">
        <v>0</v>
      </c>
      <c r="CE242" s="195">
        <v>0</v>
      </c>
      <c r="CF242" s="195">
        <v>0</v>
      </c>
      <c r="CG242" s="195">
        <v>0</v>
      </c>
      <c r="CH242" s="195">
        <v>0</v>
      </c>
      <c r="CI242" s="195">
        <v>0</v>
      </c>
      <c r="CJ242" s="195">
        <v>0</v>
      </c>
      <c r="CK242" s="195">
        <v>0</v>
      </c>
      <c r="CL242" s="195">
        <v>0</v>
      </c>
      <c r="CM242" s="195">
        <v>0</v>
      </c>
    </row>
    <row r="243" spans="1:91" ht="24.6">
      <c r="A243" s="125">
        <v>24</v>
      </c>
      <c r="B243" s="243" t="s">
        <v>970</v>
      </c>
      <c r="C243" s="146" t="s">
        <v>1284</v>
      </c>
      <c r="D243" s="195">
        <v>1030420</v>
      </c>
      <c r="E243" s="195">
        <v>132256</v>
      </c>
      <c r="F243" s="195">
        <v>44774.36</v>
      </c>
      <c r="G243" s="195">
        <v>61210</v>
      </c>
      <c r="H243" s="195">
        <v>23458</v>
      </c>
      <c r="I243" s="195">
        <v>43991</v>
      </c>
      <c r="J243" s="195">
        <v>252726.9</v>
      </c>
      <c r="K243" s="195">
        <v>151155</v>
      </c>
      <c r="L243" s="195">
        <v>96401</v>
      </c>
      <c r="M243" s="195">
        <v>489170.8</v>
      </c>
      <c r="N243" s="195">
        <v>693558.11</v>
      </c>
      <c r="O243" s="195">
        <v>54209</v>
      </c>
      <c r="P243" s="195">
        <v>7580</v>
      </c>
      <c r="Q243" s="195">
        <v>984</v>
      </c>
      <c r="R243" s="195">
        <v>22160.959999999999</v>
      </c>
      <c r="S243" s="195">
        <v>56595.29</v>
      </c>
      <c r="T243" s="195">
        <v>2514.4</v>
      </c>
      <c r="U243" s="195">
        <v>0</v>
      </c>
      <c r="V243" s="195">
        <v>1120</v>
      </c>
      <c r="W243" s="195">
        <v>53215.62</v>
      </c>
      <c r="X243" s="195">
        <v>121156.4</v>
      </c>
      <c r="Y243" s="195">
        <v>1736</v>
      </c>
      <c r="Z243" s="195">
        <v>157472.79999999999</v>
      </c>
      <c r="AA243" s="195">
        <v>70704.509999999995</v>
      </c>
      <c r="AB243" s="195">
        <v>0</v>
      </c>
      <c r="AC243" s="195">
        <v>0</v>
      </c>
      <c r="AD243" s="195">
        <v>43411</v>
      </c>
      <c r="AE243" s="195">
        <v>3000</v>
      </c>
      <c r="AF243" s="195">
        <v>214868</v>
      </c>
      <c r="AG243" s="195">
        <v>84021</v>
      </c>
      <c r="AH243" s="195">
        <v>61142.41</v>
      </c>
      <c r="AI243" s="195">
        <v>19486.14</v>
      </c>
      <c r="AJ243" s="195">
        <v>36153</v>
      </c>
      <c r="AK243" s="195">
        <v>25968</v>
      </c>
      <c r="AL243" s="195">
        <v>1821506.17</v>
      </c>
      <c r="AM243" s="195">
        <v>0</v>
      </c>
      <c r="AN243" s="195">
        <v>0</v>
      </c>
      <c r="AO243" s="195">
        <v>0</v>
      </c>
      <c r="AP243" s="195">
        <v>0</v>
      </c>
      <c r="AQ243" s="195">
        <v>0</v>
      </c>
      <c r="AR243" s="195">
        <v>0</v>
      </c>
      <c r="AS243" s="195">
        <v>742060.87</v>
      </c>
      <c r="AT243" s="195">
        <v>1500</v>
      </c>
      <c r="AU243" s="195">
        <v>155591.12</v>
      </c>
      <c r="AV243" s="195">
        <v>9125</v>
      </c>
      <c r="AW243" s="195">
        <v>153496</v>
      </c>
      <c r="AX243" s="195">
        <v>0</v>
      </c>
      <c r="AY243" s="195">
        <v>930</v>
      </c>
      <c r="AZ243" s="195">
        <v>74958.759999999995</v>
      </c>
      <c r="BA243" s="195">
        <v>39505</v>
      </c>
      <c r="BB243" s="195">
        <v>0</v>
      </c>
      <c r="BC243" s="195">
        <v>6456</v>
      </c>
      <c r="BD243" s="195">
        <v>247327</v>
      </c>
      <c r="BE243" s="195">
        <v>286065.36</v>
      </c>
      <c r="BF243" s="195">
        <v>13896.31</v>
      </c>
      <c r="BG243" s="195">
        <v>0</v>
      </c>
      <c r="BH243" s="195">
        <v>453439.02</v>
      </c>
      <c r="BI243" s="195">
        <v>135575.03</v>
      </c>
      <c r="BJ243" s="195">
        <v>0</v>
      </c>
      <c r="BK243" s="195">
        <v>64319.34</v>
      </c>
      <c r="BL243" s="195">
        <v>118795.8</v>
      </c>
      <c r="BM243" s="195">
        <v>335917.3</v>
      </c>
      <c r="BN243" s="195">
        <v>10060</v>
      </c>
      <c r="BO243" s="195">
        <v>8096</v>
      </c>
      <c r="BP243" s="195">
        <v>0</v>
      </c>
      <c r="BQ243" s="195">
        <v>0</v>
      </c>
      <c r="BR243" s="195">
        <v>290928.18</v>
      </c>
      <c r="BS243" s="195">
        <v>145617.94</v>
      </c>
      <c r="BT243" s="197">
        <v>5910</v>
      </c>
      <c r="BU243" s="195">
        <v>0</v>
      </c>
      <c r="BV243" s="195">
        <v>0</v>
      </c>
      <c r="BW243" s="195">
        <v>47920.34</v>
      </c>
      <c r="BX243" s="195">
        <v>0</v>
      </c>
      <c r="BY243" s="195">
        <v>0</v>
      </c>
      <c r="BZ243" s="195">
        <v>0</v>
      </c>
      <c r="CA243" s="197">
        <v>0</v>
      </c>
      <c r="CB243" s="195">
        <v>0</v>
      </c>
      <c r="CC243" s="195">
        <v>0</v>
      </c>
      <c r="CD243" s="195">
        <v>31730</v>
      </c>
      <c r="CE243" s="195">
        <v>0</v>
      </c>
      <c r="CF243" s="195">
        <v>6224</v>
      </c>
      <c r="CG243" s="197">
        <v>0</v>
      </c>
      <c r="CH243" s="195">
        <v>31088</v>
      </c>
      <c r="CI243" s="195">
        <v>0</v>
      </c>
      <c r="CJ243" s="195">
        <v>0</v>
      </c>
      <c r="CK243" s="195">
        <v>0</v>
      </c>
      <c r="CL243" s="195">
        <v>478</v>
      </c>
      <c r="CM243" s="195">
        <v>0</v>
      </c>
    </row>
    <row r="244" spans="1:91" ht="24.6">
      <c r="A244" s="125">
        <v>28</v>
      </c>
      <c r="B244" s="243" t="s">
        <v>971</v>
      </c>
      <c r="C244" s="146" t="s">
        <v>539</v>
      </c>
      <c r="D244" s="195">
        <v>3818240.3</v>
      </c>
      <c r="E244" s="195">
        <v>1005925.9</v>
      </c>
      <c r="F244" s="195">
        <v>487043</v>
      </c>
      <c r="G244" s="195">
        <v>592269</v>
      </c>
      <c r="H244" s="195">
        <v>298615.34999999998</v>
      </c>
      <c r="I244" s="195">
        <v>617663.17000000004</v>
      </c>
      <c r="J244" s="195">
        <v>805467.22</v>
      </c>
      <c r="K244" s="195">
        <v>3612974.99</v>
      </c>
      <c r="L244" s="195">
        <v>675278</v>
      </c>
      <c r="M244" s="195">
        <v>1266084.01</v>
      </c>
      <c r="N244" s="195">
        <v>1757898.75</v>
      </c>
      <c r="O244" s="195">
        <v>238494.62</v>
      </c>
      <c r="P244" s="195">
        <v>3043635.86</v>
      </c>
      <c r="Q244" s="195">
        <v>552323.74</v>
      </c>
      <c r="R244" s="195">
        <v>751003.49</v>
      </c>
      <c r="S244" s="195">
        <v>1031464</v>
      </c>
      <c r="T244" s="195">
        <v>894104.33</v>
      </c>
      <c r="U244" s="195">
        <v>604611.05000000005</v>
      </c>
      <c r="V244" s="195">
        <v>674740.62</v>
      </c>
      <c r="W244" s="195">
        <v>164040.53</v>
      </c>
      <c r="X244" s="195">
        <v>6380782.4400000004</v>
      </c>
      <c r="Y244" s="195">
        <v>280713.96000000002</v>
      </c>
      <c r="Z244" s="195">
        <v>607487.07999999996</v>
      </c>
      <c r="AA244" s="195">
        <v>434643</v>
      </c>
      <c r="AB244" s="195">
        <v>259627.5</v>
      </c>
      <c r="AC244" s="195">
        <v>675146.49</v>
      </c>
      <c r="AD244" s="195">
        <v>382694.5</v>
      </c>
      <c r="AE244" s="195">
        <v>2772601.26</v>
      </c>
      <c r="AF244" s="195">
        <v>627578</v>
      </c>
      <c r="AG244" s="195">
        <v>283408</v>
      </c>
      <c r="AH244" s="195">
        <v>767094</v>
      </c>
      <c r="AI244" s="195">
        <v>729015.66</v>
      </c>
      <c r="AJ244" s="195">
        <v>1066807.55</v>
      </c>
      <c r="AK244" s="195">
        <v>572169</v>
      </c>
      <c r="AL244" s="195">
        <v>10379478.140000001</v>
      </c>
      <c r="AM244" s="195">
        <v>1929155</v>
      </c>
      <c r="AN244" s="195">
        <v>590513.1</v>
      </c>
      <c r="AO244" s="195">
        <v>2025445.8</v>
      </c>
      <c r="AP244" s="195">
        <v>1248936.5900000001</v>
      </c>
      <c r="AQ244" s="195">
        <v>896504</v>
      </c>
      <c r="AR244" s="195">
        <v>482472</v>
      </c>
      <c r="AS244" s="195">
        <v>3270196.73</v>
      </c>
      <c r="AT244" s="195">
        <v>1035694</v>
      </c>
      <c r="AU244" s="195">
        <v>865893</v>
      </c>
      <c r="AV244" s="195">
        <v>1282625</v>
      </c>
      <c r="AW244" s="195">
        <v>702382</v>
      </c>
      <c r="AX244" s="195">
        <v>409489</v>
      </c>
      <c r="AY244" s="195">
        <v>944285.5</v>
      </c>
      <c r="AZ244" s="195">
        <v>812443.82</v>
      </c>
      <c r="BA244" s="195">
        <v>366638.68</v>
      </c>
      <c r="BB244" s="195">
        <v>2637707.9700000002</v>
      </c>
      <c r="BC244" s="195">
        <v>602557</v>
      </c>
      <c r="BD244" s="195">
        <v>4027632.06</v>
      </c>
      <c r="BE244" s="195">
        <v>1506754</v>
      </c>
      <c r="BF244" s="195">
        <v>678271</v>
      </c>
      <c r="BG244" s="195">
        <v>384461.91</v>
      </c>
      <c r="BH244" s="195">
        <v>2019143.03</v>
      </c>
      <c r="BI244" s="195">
        <v>386913</v>
      </c>
      <c r="BJ244" s="195">
        <v>226037</v>
      </c>
      <c r="BK244" s="195">
        <v>817187</v>
      </c>
      <c r="BL244" s="195">
        <v>375074.54</v>
      </c>
      <c r="BM244" s="195">
        <v>5090472.2</v>
      </c>
      <c r="BN244" s="195">
        <v>1135964.3799999999</v>
      </c>
      <c r="BO244" s="195">
        <v>613829.81999999995</v>
      </c>
      <c r="BP244" s="195">
        <v>1584345.8</v>
      </c>
      <c r="BQ244" s="195">
        <v>962663.04</v>
      </c>
      <c r="BR244" s="195">
        <v>1210350.5</v>
      </c>
      <c r="BS244" s="195">
        <v>9672943.1899999995</v>
      </c>
      <c r="BT244" s="195">
        <v>970786.7</v>
      </c>
      <c r="BU244" s="195">
        <v>887445</v>
      </c>
      <c r="BV244" s="197">
        <v>4527095.87</v>
      </c>
      <c r="BW244" s="195">
        <v>117687</v>
      </c>
      <c r="BX244" s="195">
        <v>348034.33</v>
      </c>
      <c r="BY244" s="195">
        <v>1018874.3</v>
      </c>
      <c r="BZ244" s="195">
        <v>436226</v>
      </c>
      <c r="CA244" s="197">
        <v>383498.7</v>
      </c>
      <c r="CB244" s="195">
        <v>654276.86</v>
      </c>
      <c r="CC244" s="195">
        <v>2606884.5</v>
      </c>
      <c r="CD244" s="197">
        <v>2169251.1</v>
      </c>
      <c r="CE244" s="195">
        <v>952147.84</v>
      </c>
      <c r="CF244" s="195">
        <v>1094139.2</v>
      </c>
      <c r="CG244" s="197">
        <v>348235.61</v>
      </c>
      <c r="CH244" s="197">
        <v>339093.1</v>
      </c>
      <c r="CI244" s="195">
        <v>351686.5</v>
      </c>
      <c r="CJ244" s="195">
        <v>578750.56999999995</v>
      </c>
      <c r="CK244" s="195">
        <v>1581492</v>
      </c>
      <c r="CL244" s="197">
        <v>241742.95</v>
      </c>
      <c r="CM244" s="195">
        <v>218466.61</v>
      </c>
    </row>
    <row r="245" spans="1:91" ht="24.6">
      <c r="A245" s="125">
        <v>28</v>
      </c>
      <c r="B245" s="243" t="s">
        <v>972</v>
      </c>
      <c r="C245" s="146" t="s">
        <v>540</v>
      </c>
      <c r="D245" s="195">
        <v>0</v>
      </c>
      <c r="E245" s="195">
        <v>0</v>
      </c>
      <c r="F245" s="195">
        <v>3000</v>
      </c>
      <c r="G245" s="195">
        <v>0</v>
      </c>
      <c r="H245" s="195">
        <v>11500</v>
      </c>
      <c r="I245" s="195">
        <v>580</v>
      </c>
      <c r="J245" s="195">
        <v>0</v>
      </c>
      <c r="K245" s="195">
        <v>0</v>
      </c>
      <c r="L245" s="195">
        <v>470</v>
      </c>
      <c r="M245" s="195">
        <v>78290</v>
      </c>
      <c r="N245" s="195">
        <v>38400</v>
      </c>
      <c r="O245" s="195">
        <v>36594</v>
      </c>
      <c r="P245" s="195">
        <v>173499.98</v>
      </c>
      <c r="Q245" s="195">
        <v>0</v>
      </c>
      <c r="R245" s="195">
        <v>123965</v>
      </c>
      <c r="S245" s="195">
        <v>45695</v>
      </c>
      <c r="T245" s="195">
        <v>18700</v>
      </c>
      <c r="U245" s="195">
        <v>127434.25</v>
      </c>
      <c r="V245" s="195">
        <v>42000</v>
      </c>
      <c r="W245" s="195">
        <v>0</v>
      </c>
      <c r="X245" s="195">
        <v>144257</v>
      </c>
      <c r="Y245" s="195">
        <v>89310</v>
      </c>
      <c r="Z245" s="195">
        <v>62440</v>
      </c>
      <c r="AA245" s="195">
        <v>73820</v>
      </c>
      <c r="AB245" s="195">
        <v>12950</v>
      </c>
      <c r="AC245" s="195">
        <v>3500</v>
      </c>
      <c r="AD245" s="195">
        <v>35828.18</v>
      </c>
      <c r="AE245" s="195">
        <v>85215</v>
      </c>
      <c r="AF245" s="195">
        <v>103000</v>
      </c>
      <c r="AG245" s="195">
        <v>144140</v>
      </c>
      <c r="AH245" s="195">
        <v>33200</v>
      </c>
      <c r="AI245" s="195">
        <v>67450</v>
      </c>
      <c r="AJ245" s="195">
        <v>0</v>
      </c>
      <c r="AK245" s="195">
        <v>6140</v>
      </c>
      <c r="AL245" s="195">
        <v>0</v>
      </c>
      <c r="AM245" s="195">
        <v>26400</v>
      </c>
      <c r="AN245" s="195">
        <v>0</v>
      </c>
      <c r="AO245" s="195">
        <v>0</v>
      </c>
      <c r="AP245" s="195">
        <v>141999</v>
      </c>
      <c r="AQ245" s="195">
        <v>149950</v>
      </c>
      <c r="AR245" s="195">
        <v>44874</v>
      </c>
      <c r="AS245" s="195">
        <v>124590</v>
      </c>
      <c r="AT245" s="195">
        <v>10161</v>
      </c>
      <c r="AU245" s="195">
        <v>64000</v>
      </c>
      <c r="AV245" s="195">
        <v>29200</v>
      </c>
      <c r="AW245" s="195">
        <v>28680</v>
      </c>
      <c r="AX245" s="195">
        <v>44805</v>
      </c>
      <c r="AY245" s="195">
        <v>105960</v>
      </c>
      <c r="AZ245" s="195">
        <v>9150</v>
      </c>
      <c r="BA245" s="195">
        <v>68780</v>
      </c>
      <c r="BB245" s="195">
        <v>223495.57</v>
      </c>
      <c r="BC245" s="195">
        <v>6480</v>
      </c>
      <c r="BD245" s="195">
        <v>52575</v>
      </c>
      <c r="BE245" s="195">
        <v>0</v>
      </c>
      <c r="BF245" s="195">
        <v>8385</v>
      </c>
      <c r="BG245" s="195">
        <v>59720</v>
      </c>
      <c r="BH245" s="195">
        <v>83422</v>
      </c>
      <c r="BI245" s="195">
        <v>10690</v>
      </c>
      <c r="BJ245" s="195">
        <v>0</v>
      </c>
      <c r="BK245" s="195">
        <v>1500</v>
      </c>
      <c r="BL245" s="195">
        <v>0</v>
      </c>
      <c r="BM245" s="195">
        <v>32480</v>
      </c>
      <c r="BN245" s="195">
        <v>12050</v>
      </c>
      <c r="BO245" s="195">
        <v>127910</v>
      </c>
      <c r="BP245" s="195">
        <v>11940</v>
      </c>
      <c r="BQ245" s="195">
        <v>20470</v>
      </c>
      <c r="BR245" s="195">
        <v>117704.5</v>
      </c>
      <c r="BS245" s="195">
        <v>0</v>
      </c>
      <c r="BT245" s="195">
        <v>7050</v>
      </c>
      <c r="BU245" s="195">
        <v>0</v>
      </c>
      <c r="BV245" s="197">
        <v>76942</v>
      </c>
      <c r="BW245" s="195">
        <v>35206.839999999997</v>
      </c>
      <c r="BX245" s="197">
        <v>0</v>
      </c>
      <c r="BY245" s="195">
        <v>66340</v>
      </c>
      <c r="BZ245" s="195">
        <v>0</v>
      </c>
      <c r="CA245" s="195">
        <v>0</v>
      </c>
      <c r="CB245" s="195">
        <v>7900</v>
      </c>
      <c r="CC245" s="195">
        <v>97338.1</v>
      </c>
      <c r="CD245" s="195">
        <v>1149</v>
      </c>
      <c r="CE245" s="195">
        <v>93160</v>
      </c>
      <c r="CF245" s="195">
        <v>13332</v>
      </c>
      <c r="CG245" s="195">
        <v>0</v>
      </c>
      <c r="CH245" s="195">
        <v>30080</v>
      </c>
      <c r="CI245" s="195">
        <v>30751.1</v>
      </c>
      <c r="CJ245" s="195">
        <v>5950</v>
      </c>
      <c r="CK245" s="195">
        <v>0</v>
      </c>
      <c r="CL245" s="195">
        <v>19400</v>
      </c>
      <c r="CM245" s="195">
        <v>6233</v>
      </c>
    </row>
    <row r="246" spans="1:91" ht="24.6">
      <c r="A246" s="125">
        <v>28</v>
      </c>
      <c r="B246" s="243" t="s">
        <v>973</v>
      </c>
      <c r="C246" s="146" t="s">
        <v>541</v>
      </c>
      <c r="D246" s="195">
        <v>1043840.52</v>
      </c>
      <c r="E246" s="195">
        <v>238114.15</v>
      </c>
      <c r="F246" s="195">
        <v>108166</v>
      </c>
      <c r="G246" s="195">
        <v>536668</v>
      </c>
      <c r="H246" s="195">
        <v>85095</v>
      </c>
      <c r="I246" s="195">
        <v>298126</v>
      </c>
      <c r="J246" s="195">
        <v>119217</v>
      </c>
      <c r="K246" s="195">
        <v>403136</v>
      </c>
      <c r="L246" s="195">
        <v>395901</v>
      </c>
      <c r="M246" s="195">
        <v>181347</v>
      </c>
      <c r="N246" s="195">
        <v>612443.4</v>
      </c>
      <c r="O246" s="195">
        <v>19262</v>
      </c>
      <c r="P246" s="195">
        <v>798895.5</v>
      </c>
      <c r="Q246" s="195">
        <v>85016</v>
      </c>
      <c r="R246" s="195">
        <v>334048.8</v>
      </c>
      <c r="S246" s="195">
        <v>215673</v>
      </c>
      <c r="T246" s="195">
        <v>203379</v>
      </c>
      <c r="U246" s="195">
        <v>808583.5</v>
      </c>
      <c r="V246" s="195">
        <v>321695</v>
      </c>
      <c r="W246" s="195">
        <v>137194</v>
      </c>
      <c r="X246" s="195">
        <v>2964397.8</v>
      </c>
      <c r="Y246" s="195">
        <v>165494</v>
      </c>
      <c r="Z246" s="195">
        <v>101385</v>
      </c>
      <c r="AA246" s="195">
        <v>54965</v>
      </c>
      <c r="AB246" s="195">
        <v>347275</v>
      </c>
      <c r="AC246" s="195">
        <v>144354</v>
      </c>
      <c r="AD246" s="195">
        <v>101180</v>
      </c>
      <c r="AE246" s="195">
        <v>434889.5</v>
      </c>
      <c r="AF246" s="195">
        <v>112313.72</v>
      </c>
      <c r="AG246" s="195">
        <v>114090</v>
      </c>
      <c r="AH246" s="195">
        <v>240996</v>
      </c>
      <c r="AI246" s="195">
        <v>297693.2</v>
      </c>
      <c r="AJ246" s="195">
        <v>196197.5</v>
      </c>
      <c r="AK246" s="195">
        <v>273095.90000000002</v>
      </c>
      <c r="AL246" s="195">
        <v>825785</v>
      </c>
      <c r="AM246" s="195">
        <v>504850</v>
      </c>
      <c r="AN246" s="195">
        <v>161295</v>
      </c>
      <c r="AO246" s="195">
        <v>328772</v>
      </c>
      <c r="AP246" s="195">
        <v>315058</v>
      </c>
      <c r="AQ246" s="195">
        <v>326843.75</v>
      </c>
      <c r="AR246" s="195">
        <v>101763</v>
      </c>
      <c r="AS246" s="195">
        <v>797734</v>
      </c>
      <c r="AT246" s="195">
        <v>87347</v>
      </c>
      <c r="AU246" s="195">
        <v>991450</v>
      </c>
      <c r="AV246" s="195">
        <v>129710</v>
      </c>
      <c r="AW246" s="195">
        <v>135727.1</v>
      </c>
      <c r="AX246" s="195">
        <v>311573.11</v>
      </c>
      <c r="AY246" s="195">
        <v>396598</v>
      </c>
      <c r="AZ246" s="195">
        <v>151564</v>
      </c>
      <c r="BA246" s="195">
        <v>113303</v>
      </c>
      <c r="BB246" s="195">
        <v>177730.6</v>
      </c>
      <c r="BC246" s="195">
        <v>182255</v>
      </c>
      <c r="BD246" s="195">
        <v>1173107</v>
      </c>
      <c r="BE246" s="195">
        <v>1241084</v>
      </c>
      <c r="BF246" s="195">
        <v>60905</v>
      </c>
      <c r="BG246" s="195">
        <v>322337.39</v>
      </c>
      <c r="BH246" s="195">
        <v>675267.25</v>
      </c>
      <c r="BI246" s="195">
        <v>129984.9</v>
      </c>
      <c r="BJ246" s="195">
        <v>83018</v>
      </c>
      <c r="BK246" s="195">
        <v>297520</v>
      </c>
      <c r="BL246" s="195">
        <v>127917.66</v>
      </c>
      <c r="BM246" s="195">
        <v>640313</v>
      </c>
      <c r="BN246" s="195">
        <v>314224</v>
      </c>
      <c r="BO246" s="195">
        <v>159990</v>
      </c>
      <c r="BP246" s="195">
        <v>252702.5</v>
      </c>
      <c r="BQ246" s="195">
        <v>875148.19</v>
      </c>
      <c r="BR246" s="195">
        <v>321915.2</v>
      </c>
      <c r="BS246" s="197">
        <v>3355232.25</v>
      </c>
      <c r="BT246" s="197">
        <v>151739</v>
      </c>
      <c r="BU246" s="197">
        <v>136920</v>
      </c>
      <c r="BV246" s="197">
        <v>322640</v>
      </c>
      <c r="BW246" s="197">
        <v>10104</v>
      </c>
      <c r="BX246" s="197">
        <v>284880</v>
      </c>
      <c r="BY246" s="197">
        <v>290511.34999999998</v>
      </c>
      <c r="BZ246" s="197">
        <v>62890</v>
      </c>
      <c r="CA246" s="197">
        <v>102123.33</v>
      </c>
      <c r="CB246" s="197">
        <v>80879</v>
      </c>
      <c r="CC246" s="197">
        <v>245558</v>
      </c>
      <c r="CD246" s="197">
        <v>313719</v>
      </c>
      <c r="CE246" s="197">
        <v>255449.18</v>
      </c>
      <c r="CF246" s="197">
        <v>267672.40000000002</v>
      </c>
      <c r="CG246" s="197">
        <v>110136</v>
      </c>
      <c r="CH246" s="197">
        <v>63920</v>
      </c>
      <c r="CI246" s="197">
        <v>99404.5</v>
      </c>
      <c r="CJ246" s="197">
        <v>86293.63</v>
      </c>
      <c r="CK246" s="197">
        <v>405458</v>
      </c>
      <c r="CL246" s="197">
        <v>34740</v>
      </c>
      <c r="CM246" s="197">
        <v>71677.3</v>
      </c>
    </row>
    <row r="247" spans="1:91" ht="24.6">
      <c r="A247" s="125">
        <v>28</v>
      </c>
      <c r="B247" s="243" t="s">
        <v>974</v>
      </c>
      <c r="C247" s="128" t="s">
        <v>542</v>
      </c>
      <c r="D247" s="195">
        <v>89246</v>
      </c>
      <c r="E247" s="195">
        <v>0</v>
      </c>
      <c r="F247" s="195">
        <v>16730</v>
      </c>
      <c r="G247" s="195">
        <v>21820</v>
      </c>
      <c r="H247" s="195">
        <v>13925.66</v>
      </c>
      <c r="I247" s="195">
        <v>0</v>
      </c>
      <c r="J247" s="195">
        <v>10051</v>
      </c>
      <c r="K247" s="195">
        <v>155200</v>
      </c>
      <c r="L247" s="195">
        <v>264192</v>
      </c>
      <c r="M247" s="195">
        <v>0</v>
      </c>
      <c r="N247" s="195">
        <v>71100</v>
      </c>
      <c r="O247" s="195">
        <v>14282</v>
      </c>
      <c r="P247" s="195">
        <v>197411.38</v>
      </c>
      <c r="Q247" s="195">
        <v>1900</v>
      </c>
      <c r="R247" s="195">
        <v>0</v>
      </c>
      <c r="S247" s="195">
        <v>0</v>
      </c>
      <c r="T247" s="195">
        <v>0</v>
      </c>
      <c r="U247" s="195">
        <v>14294</v>
      </c>
      <c r="V247" s="195">
        <v>0</v>
      </c>
      <c r="W247" s="195">
        <v>5750</v>
      </c>
      <c r="X247" s="195">
        <v>18753.5</v>
      </c>
      <c r="Y247" s="195">
        <v>0</v>
      </c>
      <c r="Z247" s="195">
        <v>17075</v>
      </c>
      <c r="AA247" s="195">
        <v>0</v>
      </c>
      <c r="AB247" s="195">
        <v>23010</v>
      </c>
      <c r="AC247" s="195">
        <v>37620</v>
      </c>
      <c r="AD247" s="195">
        <v>0</v>
      </c>
      <c r="AE247" s="195">
        <v>0</v>
      </c>
      <c r="AF247" s="195">
        <v>6030</v>
      </c>
      <c r="AG247" s="195">
        <v>9800</v>
      </c>
      <c r="AH247" s="195">
        <v>0</v>
      </c>
      <c r="AI247" s="195">
        <v>13500</v>
      </c>
      <c r="AJ247" s="195">
        <v>21900</v>
      </c>
      <c r="AK247" s="195">
        <v>890</v>
      </c>
      <c r="AL247" s="195">
        <v>292480</v>
      </c>
      <c r="AM247" s="195">
        <v>378496.1</v>
      </c>
      <c r="AN247" s="195">
        <v>15900</v>
      </c>
      <c r="AO247" s="195">
        <v>2650</v>
      </c>
      <c r="AP247" s="195">
        <v>6510</v>
      </c>
      <c r="AQ247" s="195">
        <v>22079</v>
      </c>
      <c r="AR247" s="195">
        <v>110755</v>
      </c>
      <c r="AS247" s="195">
        <v>29250</v>
      </c>
      <c r="AT247" s="195">
        <v>2160</v>
      </c>
      <c r="AU247" s="195">
        <v>37460</v>
      </c>
      <c r="AV247" s="195">
        <v>44160</v>
      </c>
      <c r="AW247" s="195">
        <v>7680</v>
      </c>
      <c r="AX247" s="195">
        <v>0</v>
      </c>
      <c r="AY247" s="195">
        <v>0</v>
      </c>
      <c r="AZ247" s="195">
        <v>4000</v>
      </c>
      <c r="BA247" s="195">
        <v>31800</v>
      </c>
      <c r="BB247" s="195">
        <v>18750</v>
      </c>
      <c r="BC247" s="195">
        <v>1190</v>
      </c>
      <c r="BD247" s="195">
        <v>83348</v>
      </c>
      <c r="BE247" s="195">
        <v>7200</v>
      </c>
      <c r="BF247" s="195">
        <v>0</v>
      </c>
      <c r="BG247" s="195">
        <v>0</v>
      </c>
      <c r="BH247" s="195">
        <v>126221.8</v>
      </c>
      <c r="BI247" s="195">
        <v>5800</v>
      </c>
      <c r="BJ247" s="195">
        <v>12860</v>
      </c>
      <c r="BK247" s="195">
        <v>21920</v>
      </c>
      <c r="BL247" s="195">
        <v>45812</v>
      </c>
      <c r="BM247" s="195">
        <v>152283</v>
      </c>
      <c r="BN247" s="195">
        <v>0</v>
      </c>
      <c r="BO247" s="195">
        <v>9976</v>
      </c>
      <c r="BP247" s="195">
        <v>4990</v>
      </c>
      <c r="BQ247" s="195">
        <v>113732.5</v>
      </c>
      <c r="BR247" s="195">
        <v>390</v>
      </c>
      <c r="BS247" s="197">
        <v>114450</v>
      </c>
      <c r="BT247" s="195">
        <v>46220</v>
      </c>
      <c r="BU247" s="197">
        <v>8940</v>
      </c>
      <c r="BV247" s="195">
        <v>3900</v>
      </c>
      <c r="BW247" s="195">
        <v>0</v>
      </c>
      <c r="BX247" s="195">
        <v>0</v>
      </c>
      <c r="BY247" s="197">
        <v>9844</v>
      </c>
      <c r="BZ247" s="195">
        <v>51270</v>
      </c>
      <c r="CA247" s="195">
        <v>4350</v>
      </c>
      <c r="CB247" s="195">
        <v>0</v>
      </c>
      <c r="CC247" s="195">
        <v>510124</v>
      </c>
      <c r="CD247" s="197">
        <v>0</v>
      </c>
      <c r="CE247" s="197">
        <v>81318</v>
      </c>
      <c r="CF247" s="195">
        <v>11179</v>
      </c>
      <c r="CG247" s="195">
        <v>0</v>
      </c>
      <c r="CH247" s="195">
        <v>2350</v>
      </c>
      <c r="CI247" s="195">
        <v>44370</v>
      </c>
      <c r="CJ247" s="195">
        <v>0</v>
      </c>
      <c r="CK247" s="195">
        <v>0</v>
      </c>
      <c r="CL247" s="195">
        <v>0</v>
      </c>
      <c r="CM247" s="195">
        <v>0</v>
      </c>
    </row>
    <row r="248" spans="1:91" ht="24.6">
      <c r="A248" s="125">
        <v>28</v>
      </c>
      <c r="B248" s="243" t="s">
        <v>975</v>
      </c>
      <c r="C248" s="128" t="s">
        <v>543</v>
      </c>
      <c r="D248" s="195">
        <v>1018180</v>
      </c>
      <c r="E248" s="195">
        <v>261600</v>
      </c>
      <c r="F248" s="195">
        <v>1336650</v>
      </c>
      <c r="G248" s="195">
        <v>399077</v>
      </c>
      <c r="H248" s="195">
        <v>133780</v>
      </c>
      <c r="I248" s="195">
        <v>496560</v>
      </c>
      <c r="J248" s="195">
        <v>562155</v>
      </c>
      <c r="K248" s="195">
        <v>1289370</v>
      </c>
      <c r="L248" s="195">
        <v>413114</v>
      </c>
      <c r="M248" s="195">
        <v>282199</v>
      </c>
      <c r="N248" s="195">
        <v>559120</v>
      </c>
      <c r="O248" s="195">
        <v>15309</v>
      </c>
      <c r="P248" s="195">
        <v>2470916</v>
      </c>
      <c r="Q248" s="195">
        <v>464027.76</v>
      </c>
      <c r="R248" s="195">
        <v>129965</v>
      </c>
      <c r="S248" s="195">
        <v>902200</v>
      </c>
      <c r="T248" s="195">
        <v>495726</v>
      </c>
      <c r="U248" s="195">
        <v>764588.6</v>
      </c>
      <c r="V248" s="195">
        <v>304733.5</v>
      </c>
      <c r="W248" s="195">
        <v>157470</v>
      </c>
      <c r="X248" s="195">
        <v>3285875</v>
      </c>
      <c r="Y248" s="195">
        <v>489225.3</v>
      </c>
      <c r="Z248" s="195">
        <v>573500</v>
      </c>
      <c r="AA248" s="195">
        <v>434308</v>
      </c>
      <c r="AB248" s="195">
        <v>192752</v>
      </c>
      <c r="AC248" s="195">
        <v>366205</v>
      </c>
      <c r="AD248" s="195">
        <v>516341</v>
      </c>
      <c r="AE248" s="195">
        <v>1335449</v>
      </c>
      <c r="AF248" s="195">
        <v>368900</v>
      </c>
      <c r="AG248" s="195">
        <v>718920</v>
      </c>
      <c r="AH248" s="195">
        <v>214680</v>
      </c>
      <c r="AI248" s="195">
        <v>541130</v>
      </c>
      <c r="AJ248" s="195">
        <v>102580</v>
      </c>
      <c r="AK248" s="195">
        <v>750410</v>
      </c>
      <c r="AL248" s="195">
        <v>2803023.3</v>
      </c>
      <c r="AM248" s="195">
        <v>830629</v>
      </c>
      <c r="AN248" s="195">
        <v>369920</v>
      </c>
      <c r="AO248" s="195">
        <v>591590</v>
      </c>
      <c r="AP248" s="195">
        <v>523200</v>
      </c>
      <c r="AQ248" s="195">
        <v>1615695</v>
      </c>
      <c r="AR248" s="195">
        <v>132910</v>
      </c>
      <c r="AS248" s="195">
        <v>1493310.83</v>
      </c>
      <c r="AT248" s="195">
        <v>186717</v>
      </c>
      <c r="AU248" s="195">
        <v>486795</v>
      </c>
      <c r="AV248" s="195">
        <v>373350</v>
      </c>
      <c r="AW248" s="195">
        <v>387780</v>
      </c>
      <c r="AX248" s="195">
        <v>217214.02</v>
      </c>
      <c r="AY248" s="195">
        <v>481053</v>
      </c>
      <c r="AZ248" s="195">
        <v>581720</v>
      </c>
      <c r="BA248" s="195">
        <v>622308</v>
      </c>
      <c r="BB248" s="195">
        <v>4114780</v>
      </c>
      <c r="BC248" s="195">
        <v>218470</v>
      </c>
      <c r="BD248" s="195">
        <v>734340</v>
      </c>
      <c r="BE248" s="195">
        <v>719453.8</v>
      </c>
      <c r="BF248" s="195">
        <v>471925</v>
      </c>
      <c r="BG248" s="195">
        <v>243699.7</v>
      </c>
      <c r="BH248" s="195">
        <v>561879.65</v>
      </c>
      <c r="BI248" s="195">
        <v>533038</v>
      </c>
      <c r="BJ248" s="195">
        <v>160133.03</v>
      </c>
      <c r="BK248" s="195">
        <v>532576</v>
      </c>
      <c r="BL248" s="195">
        <v>372692</v>
      </c>
      <c r="BM248" s="195">
        <v>2425396</v>
      </c>
      <c r="BN248" s="195">
        <v>387355</v>
      </c>
      <c r="BO248" s="195">
        <v>1151705.5</v>
      </c>
      <c r="BP248" s="195">
        <v>438120</v>
      </c>
      <c r="BQ248" s="195">
        <v>303472</v>
      </c>
      <c r="BR248" s="195">
        <v>289650</v>
      </c>
      <c r="BS248" s="195">
        <v>3429041</v>
      </c>
      <c r="BT248" s="195">
        <v>266464</v>
      </c>
      <c r="BU248" s="195">
        <v>265560</v>
      </c>
      <c r="BV248" s="197">
        <v>433930</v>
      </c>
      <c r="BW248" s="195">
        <v>212775</v>
      </c>
      <c r="BX248" s="195">
        <v>394364</v>
      </c>
      <c r="BY248" s="195">
        <v>303223.33</v>
      </c>
      <c r="BZ248" s="195">
        <v>281902</v>
      </c>
      <c r="CA248" s="195">
        <v>179335</v>
      </c>
      <c r="CB248" s="195">
        <v>832000</v>
      </c>
      <c r="CC248" s="195">
        <v>437310</v>
      </c>
      <c r="CD248" s="195">
        <v>624699</v>
      </c>
      <c r="CE248" s="195">
        <v>470150</v>
      </c>
      <c r="CF248" s="195">
        <v>755500</v>
      </c>
      <c r="CG248" s="195">
        <v>271245</v>
      </c>
      <c r="CH248" s="195">
        <v>582628.76</v>
      </c>
      <c r="CI248" s="195">
        <v>219105</v>
      </c>
      <c r="CJ248" s="195">
        <v>241210</v>
      </c>
      <c r="CK248" s="195">
        <v>326376</v>
      </c>
      <c r="CL248" s="197">
        <v>127120</v>
      </c>
      <c r="CM248" s="195">
        <v>51093</v>
      </c>
    </row>
    <row r="249" spans="1:91" ht="24.6">
      <c r="A249" s="125">
        <v>28</v>
      </c>
      <c r="B249" s="243" t="s">
        <v>976</v>
      </c>
      <c r="C249" s="128" t="s">
        <v>544</v>
      </c>
      <c r="D249" s="195">
        <v>7103033.54</v>
      </c>
      <c r="E249" s="195">
        <v>1607877.66</v>
      </c>
      <c r="F249" s="195">
        <v>1173804.5</v>
      </c>
      <c r="G249" s="195">
        <v>1107134.25</v>
      </c>
      <c r="H249" s="195">
        <v>694298</v>
      </c>
      <c r="I249" s="195">
        <v>848404</v>
      </c>
      <c r="J249" s="195">
        <v>1418057.45</v>
      </c>
      <c r="K249" s="195">
        <v>2277240</v>
      </c>
      <c r="L249" s="195">
        <v>1938466.03</v>
      </c>
      <c r="M249" s="195">
        <v>1835094.17</v>
      </c>
      <c r="N249" s="195">
        <v>2723662.39</v>
      </c>
      <c r="O249" s="195">
        <v>205410.96</v>
      </c>
      <c r="P249" s="195">
        <v>6356782.2699999996</v>
      </c>
      <c r="Q249" s="195">
        <v>673263.79</v>
      </c>
      <c r="R249" s="195">
        <v>1908386.48</v>
      </c>
      <c r="S249" s="195">
        <v>2012568.5</v>
      </c>
      <c r="T249" s="195">
        <v>1067055</v>
      </c>
      <c r="U249" s="195">
        <v>1493639.77</v>
      </c>
      <c r="V249" s="195">
        <v>1068214.6000000001</v>
      </c>
      <c r="W249" s="195">
        <v>280469.25</v>
      </c>
      <c r="X249" s="195">
        <v>8276026.8300000001</v>
      </c>
      <c r="Y249" s="195">
        <v>698393.06</v>
      </c>
      <c r="Z249" s="195">
        <v>1661502.29</v>
      </c>
      <c r="AA249" s="195">
        <v>1262447.26</v>
      </c>
      <c r="AB249" s="195">
        <v>574773</v>
      </c>
      <c r="AC249" s="195">
        <v>608888.21</v>
      </c>
      <c r="AD249" s="195">
        <v>1301269.81</v>
      </c>
      <c r="AE249" s="195">
        <v>7943490.2999999998</v>
      </c>
      <c r="AF249" s="195">
        <v>2259160.2000000002</v>
      </c>
      <c r="AG249" s="195">
        <v>1054387.25</v>
      </c>
      <c r="AH249" s="195">
        <v>1936980</v>
      </c>
      <c r="AI249" s="195">
        <v>2151078.2799999998</v>
      </c>
      <c r="AJ249" s="195">
        <v>1261914.72</v>
      </c>
      <c r="AK249" s="195">
        <v>987259.01</v>
      </c>
      <c r="AL249" s="195">
        <v>9119913.1400000006</v>
      </c>
      <c r="AM249" s="195">
        <v>2105697.6800000002</v>
      </c>
      <c r="AN249" s="195">
        <v>1075609.53</v>
      </c>
      <c r="AO249" s="195">
        <v>2333376.52</v>
      </c>
      <c r="AP249" s="195">
        <v>1993400.5</v>
      </c>
      <c r="AQ249" s="195">
        <v>1047112.8</v>
      </c>
      <c r="AR249" s="195">
        <v>541462.35</v>
      </c>
      <c r="AS249" s="195">
        <v>4330906.2699999996</v>
      </c>
      <c r="AT249" s="195">
        <v>711752.77</v>
      </c>
      <c r="AU249" s="195">
        <v>353575</v>
      </c>
      <c r="AV249" s="195">
        <v>1385756.75</v>
      </c>
      <c r="AW249" s="195">
        <v>638170</v>
      </c>
      <c r="AX249" s="195">
        <v>607733.72</v>
      </c>
      <c r="AY249" s="195">
        <v>1702961.43</v>
      </c>
      <c r="AZ249" s="195">
        <v>708834.65</v>
      </c>
      <c r="BA249" s="195">
        <v>1281114.49</v>
      </c>
      <c r="BB249" s="195">
        <v>2747141.5</v>
      </c>
      <c r="BC249" s="195">
        <v>737376</v>
      </c>
      <c r="BD249" s="195">
        <v>5609405.8499999996</v>
      </c>
      <c r="BE249" s="195">
        <v>2274398.5</v>
      </c>
      <c r="BF249" s="195">
        <v>569351</v>
      </c>
      <c r="BG249" s="195">
        <v>714713.43</v>
      </c>
      <c r="BH249" s="195">
        <v>7951279.4699999997</v>
      </c>
      <c r="BI249" s="195">
        <v>578991.68000000005</v>
      </c>
      <c r="BJ249" s="195">
        <v>817101.36</v>
      </c>
      <c r="BK249" s="195">
        <v>810990</v>
      </c>
      <c r="BL249" s="195">
        <v>625708</v>
      </c>
      <c r="BM249" s="195">
        <v>6151420</v>
      </c>
      <c r="BN249" s="195">
        <v>2802201.23</v>
      </c>
      <c r="BO249" s="195">
        <v>1354375.18</v>
      </c>
      <c r="BP249" s="195">
        <v>2003293.5</v>
      </c>
      <c r="BQ249" s="195">
        <v>2426167.08</v>
      </c>
      <c r="BR249" s="195">
        <v>809090</v>
      </c>
      <c r="BS249" s="195">
        <v>18617340.539999999</v>
      </c>
      <c r="BT249" s="195">
        <v>2189745.5099999998</v>
      </c>
      <c r="BU249" s="195">
        <v>2492214.67</v>
      </c>
      <c r="BV249" s="195">
        <v>5985731.54</v>
      </c>
      <c r="BW249" s="195">
        <v>270045.34000000003</v>
      </c>
      <c r="BX249" s="195">
        <v>888582.88</v>
      </c>
      <c r="BY249" s="195">
        <v>2466543.7799999998</v>
      </c>
      <c r="BZ249" s="195">
        <v>2030098</v>
      </c>
      <c r="CA249" s="195">
        <v>708734</v>
      </c>
      <c r="CB249" s="195">
        <v>1609036.77</v>
      </c>
      <c r="CC249" s="195">
        <v>7235747</v>
      </c>
      <c r="CD249" s="195">
        <v>3470597.09</v>
      </c>
      <c r="CE249" s="195">
        <v>1616377.6</v>
      </c>
      <c r="CF249" s="195">
        <v>1871011.42</v>
      </c>
      <c r="CG249" s="195">
        <v>800834.67</v>
      </c>
      <c r="CH249" s="195">
        <v>649056.57999999996</v>
      </c>
      <c r="CI249" s="195">
        <v>1149164.96</v>
      </c>
      <c r="CJ249" s="195">
        <v>644980.24</v>
      </c>
      <c r="CK249" s="195">
        <v>6144130.7699999996</v>
      </c>
      <c r="CL249" s="195">
        <v>364314</v>
      </c>
      <c r="CM249" s="195">
        <v>488686.12</v>
      </c>
    </row>
    <row r="250" spans="1:91" ht="24.6">
      <c r="A250" s="125">
        <v>28</v>
      </c>
      <c r="B250" s="243" t="s">
        <v>977</v>
      </c>
      <c r="C250" s="128" t="s">
        <v>545</v>
      </c>
      <c r="D250" s="195">
        <v>609174</v>
      </c>
      <c r="E250" s="195">
        <v>333533.75</v>
      </c>
      <c r="F250" s="195">
        <v>388714</v>
      </c>
      <c r="G250" s="195">
        <v>1385764.7</v>
      </c>
      <c r="H250" s="195">
        <v>51238</v>
      </c>
      <c r="I250" s="195">
        <v>246631</v>
      </c>
      <c r="J250" s="195">
        <v>1950250.9</v>
      </c>
      <c r="K250" s="195">
        <v>323630</v>
      </c>
      <c r="L250" s="195">
        <v>198644.58</v>
      </c>
      <c r="M250" s="195">
        <v>147833</v>
      </c>
      <c r="N250" s="195">
        <v>470085.54</v>
      </c>
      <c r="O250" s="195">
        <v>127451.59</v>
      </c>
      <c r="P250" s="195">
        <v>3325347.44</v>
      </c>
      <c r="Q250" s="195">
        <v>112042.68</v>
      </c>
      <c r="R250" s="195">
        <v>1009217.76</v>
      </c>
      <c r="S250" s="195">
        <v>629102.1</v>
      </c>
      <c r="T250" s="195">
        <v>213470.12</v>
      </c>
      <c r="U250" s="195">
        <v>393426.5</v>
      </c>
      <c r="V250" s="195">
        <v>191854</v>
      </c>
      <c r="W250" s="195">
        <v>157208</v>
      </c>
      <c r="X250" s="195">
        <v>2995343.87</v>
      </c>
      <c r="Y250" s="195">
        <v>74545</v>
      </c>
      <c r="Z250" s="195">
        <v>150018</v>
      </c>
      <c r="AA250" s="195">
        <v>49875</v>
      </c>
      <c r="AB250" s="195">
        <v>103641</v>
      </c>
      <c r="AC250" s="195">
        <v>206133</v>
      </c>
      <c r="AD250" s="195">
        <v>202217</v>
      </c>
      <c r="AE250" s="195">
        <v>1353445</v>
      </c>
      <c r="AF250" s="195">
        <v>122506.25</v>
      </c>
      <c r="AG250" s="195">
        <v>183032.39</v>
      </c>
      <c r="AH250" s="195">
        <v>172031.6</v>
      </c>
      <c r="AI250" s="195">
        <v>225186</v>
      </c>
      <c r="AJ250" s="195">
        <v>195504</v>
      </c>
      <c r="AK250" s="195">
        <v>416253.67</v>
      </c>
      <c r="AL250" s="195">
        <v>2825407.3</v>
      </c>
      <c r="AM250" s="195">
        <v>2792835</v>
      </c>
      <c r="AN250" s="195">
        <v>152366</v>
      </c>
      <c r="AO250" s="195">
        <v>317057</v>
      </c>
      <c r="AP250" s="195">
        <v>871159.15</v>
      </c>
      <c r="AQ250" s="195">
        <v>604144.80000000005</v>
      </c>
      <c r="AR250" s="195">
        <v>352451.43</v>
      </c>
      <c r="AS250" s="195">
        <v>3761977.3</v>
      </c>
      <c r="AT250" s="195">
        <v>85667.8</v>
      </c>
      <c r="AU250" s="195">
        <v>710577</v>
      </c>
      <c r="AV250" s="195">
        <v>213657</v>
      </c>
      <c r="AW250" s="195">
        <v>206378.45</v>
      </c>
      <c r="AX250" s="195">
        <v>568759.19999999995</v>
      </c>
      <c r="AY250" s="195">
        <v>2068641.3</v>
      </c>
      <c r="AZ250" s="195">
        <v>107503.5</v>
      </c>
      <c r="BA250" s="195">
        <v>166133.64000000001</v>
      </c>
      <c r="BB250" s="195">
        <v>362056</v>
      </c>
      <c r="BC250" s="195">
        <v>523450.76</v>
      </c>
      <c r="BD250" s="195">
        <v>618991.65</v>
      </c>
      <c r="BE250" s="195">
        <v>204635</v>
      </c>
      <c r="BF250" s="195">
        <v>49938</v>
      </c>
      <c r="BG250" s="195">
        <v>440018.67</v>
      </c>
      <c r="BH250" s="195">
        <v>506186.88</v>
      </c>
      <c r="BI250" s="195">
        <v>69324</v>
      </c>
      <c r="BJ250" s="195">
        <v>58972.02</v>
      </c>
      <c r="BK250" s="195">
        <v>198360</v>
      </c>
      <c r="BL250" s="195">
        <v>184389</v>
      </c>
      <c r="BM250" s="195">
        <v>524519</v>
      </c>
      <c r="BN250" s="195">
        <v>180398</v>
      </c>
      <c r="BO250" s="195">
        <v>197680</v>
      </c>
      <c r="BP250" s="195">
        <v>201408</v>
      </c>
      <c r="BQ250" s="195">
        <v>1391681.2</v>
      </c>
      <c r="BR250" s="195">
        <v>622863</v>
      </c>
      <c r="BS250" s="195">
        <v>6875645.0999999996</v>
      </c>
      <c r="BT250" s="197">
        <v>98606</v>
      </c>
      <c r="BU250" s="195">
        <v>128380</v>
      </c>
      <c r="BV250" s="195">
        <v>322249</v>
      </c>
      <c r="BW250" s="195">
        <v>36597</v>
      </c>
      <c r="BX250" s="195">
        <v>169917</v>
      </c>
      <c r="BY250" s="195">
        <v>35153.5</v>
      </c>
      <c r="BZ250" s="195">
        <v>133133</v>
      </c>
      <c r="CA250" s="195">
        <v>46526</v>
      </c>
      <c r="CB250" s="195">
        <v>165692.1</v>
      </c>
      <c r="CC250" s="195">
        <v>166958</v>
      </c>
      <c r="CD250" s="195">
        <v>337387.54</v>
      </c>
      <c r="CE250" s="195">
        <v>154380.67000000001</v>
      </c>
      <c r="CF250" s="195">
        <v>250419.11</v>
      </c>
      <c r="CG250" s="195">
        <v>47222</v>
      </c>
      <c r="CH250" s="195">
        <v>99370</v>
      </c>
      <c r="CI250" s="195">
        <v>150184.6</v>
      </c>
      <c r="CJ250" s="195">
        <v>149742</v>
      </c>
      <c r="CK250" s="195">
        <v>402879.2</v>
      </c>
      <c r="CL250" s="195">
        <v>27880</v>
      </c>
      <c r="CM250" s="195">
        <v>38652.910000000003</v>
      </c>
    </row>
    <row r="251" spans="1:91" ht="24.6">
      <c r="A251" s="125">
        <v>28</v>
      </c>
      <c r="B251" s="243" t="s">
        <v>978</v>
      </c>
      <c r="C251" s="128" t="s">
        <v>546</v>
      </c>
      <c r="D251" s="195">
        <v>1200</v>
      </c>
      <c r="E251" s="195">
        <v>106890</v>
      </c>
      <c r="F251" s="195">
        <v>237451</v>
      </c>
      <c r="G251" s="195">
        <v>11030</v>
      </c>
      <c r="H251" s="195">
        <v>6420</v>
      </c>
      <c r="I251" s="195">
        <v>188799.8</v>
      </c>
      <c r="J251" s="195">
        <v>635086.5</v>
      </c>
      <c r="K251" s="195">
        <v>693208</v>
      </c>
      <c r="L251" s="195">
        <v>361547</v>
      </c>
      <c r="M251" s="195">
        <v>2122612.4300000002</v>
      </c>
      <c r="N251" s="195">
        <v>538450.80000000005</v>
      </c>
      <c r="O251" s="195">
        <v>0</v>
      </c>
      <c r="P251" s="195">
        <v>5550</v>
      </c>
      <c r="Q251" s="195">
        <v>0</v>
      </c>
      <c r="R251" s="195">
        <v>76136</v>
      </c>
      <c r="S251" s="195">
        <v>3500</v>
      </c>
      <c r="T251" s="195">
        <v>3950</v>
      </c>
      <c r="U251" s="195">
        <v>110002.5</v>
      </c>
      <c r="V251" s="195">
        <v>1000</v>
      </c>
      <c r="W251" s="195">
        <v>5156</v>
      </c>
      <c r="X251" s="195">
        <v>68735</v>
      </c>
      <c r="Y251" s="195">
        <v>11892</v>
      </c>
      <c r="Z251" s="195">
        <v>40830</v>
      </c>
      <c r="AA251" s="195">
        <v>17681</v>
      </c>
      <c r="AB251" s="195">
        <v>14405</v>
      </c>
      <c r="AC251" s="195">
        <v>0</v>
      </c>
      <c r="AD251" s="195">
        <v>1230</v>
      </c>
      <c r="AE251" s="195">
        <v>74825</v>
      </c>
      <c r="AF251" s="195">
        <v>0</v>
      </c>
      <c r="AG251" s="195">
        <v>5077</v>
      </c>
      <c r="AH251" s="195">
        <v>195750</v>
      </c>
      <c r="AI251" s="195">
        <v>121775</v>
      </c>
      <c r="AJ251" s="195">
        <v>22507</v>
      </c>
      <c r="AK251" s="195">
        <v>13450</v>
      </c>
      <c r="AL251" s="195">
        <v>8000</v>
      </c>
      <c r="AM251" s="195">
        <v>56881</v>
      </c>
      <c r="AN251" s="195">
        <v>42592</v>
      </c>
      <c r="AO251" s="195">
        <v>0</v>
      </c>
      <c r="AP251" s="195">
        <v>30930</v>
      </c>
      <c r="AQ251" s="195">
        <v>108926</v>
      </c>
      <c r="AR251" s="195">
        <v>71962.2</v>
      </c>
      <c r="AS251" s="195">
        <v>28710</v>
      </c>
      <c r="AT251" s="195">
        <v>526391</v>
      </c>
      <c r="AU251" s="195">
        <v>1630096.65</v>
      </c>
      <c r="AV251" s="195">
        <v>11630</v>
      </c>
      <c r="AW251" s="195">
        <v>60694</v>
      </c>
      <c r="AX251" s="195">
        <v>810</v>
      </c>
      <c r="AY251" s="195">
        <v>50670</v>
      </c>
      <c r="AZ251" s="195">
        <v>25945</v>
      </c>
      <c r="BA251" s="195">
        <v>31538.1</v>
      </c>
      <c r="BB251" s="195">
        <v>55200</v>
      </c>
      <c r="BC251" s="195">
        <v>201603</v>
      </c>
      <c r="BD251" s="195">
        <v>76690</v>
      </c>
      <c r="BE251" s="195">
        <v>15100</v>
      </c>
      <c r="BF251" s="195">
        <v>106740</v>
      </c>
      <c r="BG251" s="195">
        <v>88848</v>
      </c>
      <c r="BH251" s="195">
        <v>30120</v>
      </c>
      <c r="BI251" s="195">
        <v>84772</v>
      </c>
      <c r="BJ251" s="195">
        <v>5870</v>
      </c>
      <c r="BK251" s="195">
        <v>19650</v>
      </c>
      <c r="BL251" s="195">
        <v>52313</v>
      </c>
      <c r="BM251" s="195">
        <v>6230</v>
      </c>
      <c r="BN251" s="195">
        <v>4370</v>
      </c>
      <c r="BO251" s="195">
        <v>376205</v>
      </c>
      <c r="BP251" s="195">
        <v>86676</v>
      </c>
      <c r="BQ251" s="195">
        <v>946060.57</v>
      </c>
      <c r="BR251" s="195">
        <v>41130</v>
      </c>
      <c r="BS251" s="195">
        <v>8071582.9500000002</v>
      </c>
      <c r="BT251" s="195">
        <v>45254.51</v>
      </c>
      <c r="BU251" s="195">
        <v>126030</v>
      </c>
      <c r="BV251" s="195">
        <v>30245</v>
      </c>
      <c r="BW251" s="195">
        <v>105527.2</v>
      </c>
      <c r="BX251" s="195">
        <v>0</v>
      </c>
      <c r="BY251" s="195">
        <v>1380159.82</v>
      </c>
      <c r="BZ251" s="195">
        <v>81440</v>
      </c>
      <c r="CA251" s="195">
        <v>240918</v>
      </c>
      <c r="CB251" s="195">
        <v>255285</v>
      </c>
      <c r="CC251" s="195">
        <v>241634</v>
      </c>
      <c r="CD251" s="195">
        <v>2108</v>
      </c>
      <c r="CE251" s="195">
        <v>47700</v>
      </c>
      <c r="CF251" s="195">
        <v>41148</v>
      </c>
      <c r="CG251" s="195">
        <v>123413</v>
      </c>
      <c r="CH251" s="195">
        <v>101180</v>
      </c>
      <c r="CI251" s="195">
        <v>52075.25</v>
      </c>
      <c r="CJ251" s="195">
        <v>183499.2</v>
      </c>
      <c r="CK251" s="195">
        <v>384773</v>
      </c>
      <c r="CL251" s="195">
        <v>7350</v>
      </c>
      <c r="CM251" s="195">
        <v>3045</v>
      </c>
    </row>
    <row r="252" spans="1:91" ht="24.6">
      <c r="A252" s="125">
        <v>28</v>
      </c>
      <c r="B252" s="243" t="s">
        <v>979</v>
      </c>
      <c r="C252" s="128" t="s">
        <v>547</v>
      </c>
      <c r="D252" s="195">
        <v>0</v>
      </c>
      <c r="E252" s="195">
        <v>0</v>
      </c>
      <c r="F252" s="195">
        <v>0</v>
      </c>
      <c r="G252" s="195">
        <v>0</v>
      </c>
      <c r="H252" s="195">
        <v>0</v>
      </c>
      <c r="I252" s="195">
        <v>0</v>
      </c>
      <c r="J252" s="195">
        <v>0</v>
      </c>
      <c r="K252" s="195">
        <v>0</v>
      </c>
      <c r="L252" s="195">
        <v>0</v>
      </c>
      <c r="M252" s="195">
        <v>0</v>
      </c>
      <c r="N252" s="195">
        <v>0</v>
      </c>
      <c r="O252" s="195">
        <v>0</v>
      </c>
      <c r="P252" s="195">
        <v>0</v>
      </c>
      <c r="Q252" s="195">
        <v>0</v>
      </c>
      <c r="R252" s="195">
        <v>0</v>
      </c>
      <c r="S252" s="195">
        <v>0</v>
      </c>
      <c r="T252" s="195">
        <v>0</v>
      </c>
      <c r="U252" s="195">
        <v>0</v>
      </c>
      <c r="V252" s="195">
        <v>0</v>
      </c>
      <c r="W252" s="195">
        <v>0</v>
      </c>
      <c r="X252" s="195">
        <v>0</v>
      </c>
      <c r="Y252" s="195">
        <v>0</v>
      </c>
      <c r="Z252" s="195">
        <v>0</v>
      </c>
      <c r="AA252" s="195">
        <v>0</v>
      </c>
      <c r="AB252" s="195">
        <v>0</v>
      </c>
      <c r="AC252" s="195">
        <v>0</v>
      </c>
      <c r="AD252" s="195">
        <v>0</v>
      </c>
      <c r="AE252" s="195">
        <v>0</v>
      </c>
      <c r="AF252" s="195">
        <v>0</v>
      </c>
      <c r="AG252" s="195">
        <v>0</v>
      </c>
      <c r="AH252" s="195">
        <v>0</v>
      </c>
      <c r="AI252" s="195">
        <v>0</v>
      </c>
      <c r="AJ252" s="195">
        <v>0</v>
      </c>
      <c r="AK252" s="195">
        <v>0</v>
      </c>
      <c r="AL252" s="195">
        <v>0</v>
      </c>
      <c r="AM252" s="195">
        <v>0</v>
      </c>
      <c r="AN252" s="195">
        <v>0</v>
      </c>
      <c r="AO252" s="195">
        <v>0</v>
      </c>
      <c r="AP252" s="195">
        <v>179550</v>
      </c>
      <c r="AQ252" s="195">
        <v>0</v>
      </c>
      <c r="AR252" s="195">
        <v>0</v>
      </c>
      <c r="AS252" s="195">
        <v>0</v>
      </c>
      <c r="AT252" s="195">
        <v>0</v>
      </c>
      <c r="AU252" s="195">
        <v>0</v>
      </c>
      <c r="AV252" s="195">
        <v>0</v>
      </c>
      <c r="AW252" s="195">
        <v>0</v>
      </c>
      <c r="AX252" s="195">
        <v>0</v>
      </c>
      <c r="AY252" s="195">
        <v>0</v>
      </c>
      <c r="AZ252" s="195">
        <v>0</v>
      </c>
      <c r="BA252" s="195">
        <v>0</v>
      </c>
      <c r="BB252" s="195">
        <v>0</v>
      </c>
      <c r="BC252" s="195">
        <v>0</v>
      </c>
      <c r="BD252" s="195">
        <v>0</v>
      </c>
      <c r="BE252" s="195">
        <v>0</v>
      </c>
      <c r="BF252" s="195">
        <v>0</v>
      </c>
      <c r="BG252" s="195">
        <v>0</v>
      </c>
      <c r="BH252" s="195">
        <v>0</v>
      </c>
      <c r="BI252" s="195">
        <v>0</v>
      </c>
      <c r="BJ252" s="195">
        <v>0</v>
      </c>
      <c r="BK252" s="195">
        <v>0</v>
      </c>
      <c r="BL252" s="195">
        <v>0</v>
      </c>
      <c r="BM252" s="195">
        <v>0</v>
      </c>
      <c r="BN252" s="195">
        <v>0</v>
      </c>
      <c r="BO252" s="195">
        <v>0</v>
      </c>
      <c r="BP252" s="195">
        <v>0</v>
      </c>
      <c r="BQ252" s="195">
        <v>0</v>
      </c>
      <c r="BR252" s="195">
        <v>0</v>
      </c>
      <c r="BS252" s="197">
        <v>0</v>
      </c>
      <c r="BT252" s="197">
        <v>0</v>
      </c>
      <c r="BU252" s="197">
        <v>0</v>
      </c>
      <c r="BV252" s="197">
        <v>0</v>
      </c>
      <c r="BW252" s="197">
        <v>0</v>
      </c>
      <c r="BX252" s="195">
        <v>0</v>
      </c>
      <c r="BY252" s="197">
        <v>0</v>
      </c>
      <c r="BZ252" s="195">
        <v>0</v>
      </c>
      <c r="CA252" s="197">
        <v>0</v>
      </c>
      <c r="CB252" s="195">
        <v>0</v>
      </c>
      <c r="CC252" s="197">
        <v>0</v>
      </c>
      <c r="CD252" s="197">
        <v>0</v>
      </c>
      <c r="CE252" s="197">
        <v>0</v>
      </c>
      <c r="CF252" s="197">
        <v>0</v>
      </c>
      <c r="CG252" s="197">
        <v>0</v>
      </c>
      <c r="CH252" s="195">
        <v>0</v>
      </c>
      <c r="CI252" s="197">
        <v>0</v>
      </c>
      <c r="CJ252" s="197">
        <v>0</v>
      </c>
      <c r="CK252" s="197">
        <v>0</v>
      </c>
      <c r="CL252" s="197">
        <v>0</v>
      </c>
      <c r="CM252" s="197">
        <v>0</v>
      </c>
    </row>
    <row r="253" spans="1:91" ht="24.6">
      <c r="A253" s="125">
        <v>29</v>
      </c>
      <c r="B253" s="243" t="s">
        <v>980</v>
      </c>
      <c r="C253" s="128" t="s">
        <v>548</v>
      </c>
      <c r="D253" s="195">
        <v>813500</v>
      </c>
      <c r="E253" s="195">
        <v>2357052.34</v>
      </c>
      <c r="F253" s="195">
        <v>4416767.0999999996</v>
      </c>
      <c r="G253" s="195">
        <v>10348623</v>
      </c>
      <c r="H253" s="195">
        <v>300000</v>
      </c>
      <c r="I253" s="195">
        <v>790500</v>
      </c>
      <c r="J253" s="195">
        <v>0</v>
      </c>
      <c r="K253" s="195">
        <v>0</v>
      </c>
      <c r="L253" s="195">
        <v>2032500</v>
      </c>
      <c r="M253" s="195">
        <v>1008798</v>
      </c>
      <c r="N253" s="195">
        <v>494550</v>
      </c>
      <c r="O253" s="195">
        <v>9750</v>
      </c>
      <c r="P253" s="195">
        <v>3488600</v>
      </c>
      <c r="Q253" s="195">
        <v>3293458</v>
      </c>
      <c r="R253" s="195">
        <v>3718177.39</v>
      </c>
      <c r="S253" s="195">
        <v>835991.77</v>
      </c>
      <c r="T253" s="195">
        <v>3727457</v>
      </c>
      <c r="U253" s="195">
        <v>0</v>
      </c>
      <c r="V253" s="195">
        <v>488160</v>
      </c>
      <c r="W253" s="195">
        <v>0</v>
      </c>
      <c r="X253" s="195">
        <v>2664003.15</v>
      </c>
      <c r="Y253" s="195">
        <v>525500</v>
      </c>
      <c r="Z253" s="195">
        <v>12400</v>
      </c>
      <c r="AA253" s="195">
        <v>220000</v>
      </c>
      <c r="AB253" s="195">
        <v>2901313.02</v>
      </c>
      <c r="AC253" s="195">
        <v>0</v>
      </c>
      <c r="AD253" s="195">
        <v>560000</v>
      </c>
      <c r="AE253" s="195">
        <v>177000</v>
      </c>
      <c r="AF253" s="195">
        <v>228000</v>
      </c>
      <c r="AG253" s="195">
        <v>1181700</v>
      </c>
      <c r="AH253" s="195">
        <v>0</v>
      </c>
      <c r="AI253" s="195">
        <v>477540</v>
      </c>
      <c r="AJ253" s="195">
        <v>468200</v>
      </c>
      <c r="AK253" s="195">
        <v>0</v>
      </c>
      <c r="AL253" s="195">
        <v>2116060</v>
      </c>
      <c r="AM253" s="195">
        <v>2073550</v>
      </c>
      <c r="AN253" s="195">
        <v>0</v>
      </c>
      <c r="AO253" s="195">
        <v>0</v>
      </c>
      <c r="AP253" s="195">
        <v>146000</v>
      </c>
      <c r="AQ253" s="195">
        <v>0</v>
      </c>
      <c r="AR253" s="195">
        <v>924000</v>
      </c>
      <c r="AS253" s="195">
        <v>1061942</v>
      </c>
      <c r="AT253" s="195">
        <v>1583385</v>
      </c>
      <c r="AU253" s="195">
        <v>3161674</v>
      </c>
      <c r="AV253" s="195">
        <v>0</v>
      </c>
      <c r="AW253" s="195">
        <v>1383200</v>
      </c>
      <c r="AX253" s="195">
        <v>687035.59</v>
      </c>
      <c r="AY253" s="195">
        <v>219500</v>
      </c>
      <c r="AZ253" s="195">
        <v>0</v>
      </c>
      <c r="BA253" s="195">
        <v>619518</v>
      </c>
      <c r="BB253" s="195">
        <v>1266400</v>
      </c>
      <c r="BC253" s="195">
        <v>0</v>
      </c>
      <c r="BD253" s="195">
        <v>10236656.800000001</v>
      </c>
      <c r="BE253" s="195">
        <v>393700</v>
      </c>
      <c r="BF253" s="195">
        <v>1618260</v>
      </c>
      <c r="BG253" s="195">
        <v>0</v>
      </c>
      <c r="BH253" s="195">
        <v>80000</v>
      </c>
      <c r="BI253" s="195">
        <v>65100</v>
      </c>
      <c r="BJ253" s="195">
        <v>11424</v>
      </c>
      <c r="BK253" s="195">
        <v>755300</v>
      </c>
      <c r="BL253" s="195">
        <v>0</v>
      </c>
      <c r="BM253" s="195">
        <v>9770</v>
      </c>
      <c r="BN253" s="195">
        <v>811903</v>
      </c>
      <c r="BO253" s="195">
        <v>109731</v>
      </c>
      <c r="BP253" s="195">
        <v>0</v>
      </c>
      <c r="BQ253" s="195">
        <v>8667</v>
      </c>
      <c r="BR253" s="195">
        <v>81000</v>
      </c>
      <c r="BS253" s="197">
        <v>35568060.350000001</v>
      </c>
      <c r="BT253" s="195">
        <v>285700</v>
      </c>
      <c r="BU253" s="197">
        <v>1114000</v>
      </c>
      <c r="BV253" s="197">
        <v>226248.7</v>
      </c>
      <c r="BW253" s="195">
        <v>0</v>
      </c>
      <c r="BX253" s="195">
        <v>0</v>
      </c>
      <c r="BY253" s="197">
        <v>474430</v>
      </c>
      <c r="BZ253" s="195">
        <v>48762</v>
      </c>
      <c r="CA253" s="195">
        <v>786100</v>
      </c>
      <c r="CB253" s="195">
        <v>1480000</v>
      </c>
      <c r="CC253" s="195">
        <v>1591045</v>
      </c>
      <c r="CD253" s="197">
        <v>269167</v>
      </c>
      <c r="CE253" s="195">
        <v>0</v>
      </c>
      <c r="CF253" s="195">
        <v>0</v>
      </c>
      <c r="CG253" s="197">
        <v>297900</v>
      </c>
      <c r="CH253" s="195">
        <v>0</v>
      </c>
      <c r="CI253" s="195">
        <v>1359384</v>
      </c>
      <c r="CJ253" s="195">
        <v>0</v>
      </c>
      <c r="CK253" s="197">
        <v>0</v>
      </c>
      <c r="CL253" s="195">
        <v>485000</v>
      </c>
      <c r="CM253" s="195">
        <v>691000</v>
      </c>
    </row>
    <row r="254" spans="1:91" ht="24.6">
      <c r="A254" s="125">
        <v>29</v>
      </c>
      <c r="B254" s="243" t="s">
        <v>981</v>
      </c>
      <c r="C254" s="128" t="s">
        <v>549</v>
      </c>
      <c r="D254" s="195">
        <v>6000</v>
      </c>
      <c r="E254" s="195">
        <v>285364</v>
      </c>
      <c r="F254" s="195">
        <v>270200</v>
      </c>
      <c r="G254" s="195">
        <v>419059</v>
      </c>
      <c r="H254" s="195">
        <v>0</v>
      </c>
      <c r="I254" s="195">
        <v>0</v>
      </c>
      <c r="J254" s="195">
        <v>17100</v>
      </c>
      <c r="K254" s="195">
        <v>68172</v>
      </c>
      <c r="L254" s="195">
        <v>0</v>
      </c>
      <c r="M254" s="195">
        <v>0</v>
      </c>
      <c r="N254" s="195">
        <v>8700</v>
      </c>
      <c r="O254" s="195">
        <v>12000</v>
      </c>
      <c r="P254" s="195">
        <v>450000</v>
      </c>
      <c r="Q254" s="195">
        <v>34972.5</v>
      </c>
      <c r="R254" s="195">
        <v>81288</v>
      </c>
      <c r="S254" s="195">
        <v>0</v>
      </c>
      <c r="T254" s="195">
        <v>94828.2</v>
      </c>
      <c r="U254" s="195">
        <v>0</v>
      </c>
      <c r="V254" s="195">
        <v>0</v>
      </c>
      <c r="W254" s="195">
        <v>0</v>
      </c>
      <c r="X254" s="195">
        <v>348193.8</v>
      </c>
      <c r="Y254" s="195">
        <v>30900</v>
      </c>
      <c r="Z254" s="195">
        <v>0</v>
      </c>
      <c r="AA254" s="195">
        <v>142150</v>
      </c>
      <c r="AB254" s="195">
        <v>0</v>
      </c>
      <c r="AC254" s="195">
        <v>0</v>
      </c>
      <c r="AD254" s="195">
        <v>0</v>
      </c>
      <c r="AE254" s="195">
        <v>71990</v>
      </c>
      <c r="AF254" s="195">
        <v>54640</v>
      </c>
      <c r="AG254" s="195">
        <v>27750</v>
      </c>
      <c r="AH254" s="195">
        <v>37050</v>
      </c>
      <c r="AI254" s="195">
        <v>52900</v>
      </c>
      <c r="AJ254" s="195">
        <v>200</v>
      </c>
      <c r="AK254" s="195">
        <v>11530</v>
      </c>
      <c r="AL254" s="195">
        <v>1993195</v>
      </c>
      <c r="AM254" s="195">
        <v>144009</v>
      </c>
      <c r="AN254" s="195">
        <v>157860</v>
      </c>
      <c r="AO254" s="195">
        <v>512600</v>
      </c>
      <c r="AP254" s="195">
        <v>26960</v>
      </c>
      <c r="AQ254" s="195">
        <v>174975</v>
      </c>
      <c r="AR254" s="195">
        <v>0</v>
      </c>
      <c r="AS254" s="195">
        <v>1049139.82</v>
      </c>
      <c r="AT254" s="195">
        <v>0</v>
      </c>
      <c r="AU254" s="195">
        <v>48150</v>
      </c>
      <c r="AV254" s="195">
        <v>78150</v>
      </c>
      <c r="AW254" s="195">
        <v>126950</v>
      </c>
      <c r="AX254" s="195">
        <v>2150</v>
      </c>
      <c r="AY254" s="195">
        <v>409296</v>
      </c>
      <c r="AZ254" s="195">
        <v>0</v>
      </c>
      <c r="BA254" s="195">
        <v>45796</v>
      </c>
      <c r="BB254" s="195">
        <v>0</v>
      </c>
      <c r="BC254" s="195">
        <v>13150</v>
      </c>
      <c r="BD254" s="195">
        <v>364787.8</v>
      </c>
      <c r="BE254" s="195">
        <v>11700</v>
      </c>
      <c r="BF254" s="195">
        <v>16000</v>
      </c>
      <c r="BG254" s="195">
        <v>215700</v>
      </c>
      <c r="BH254" s="195">
        <v>619207</v>
      </c>
      <c r="BI254" s="195">
        <v>78250</v>
      </c>
      <c r="BJ254" s="195">
        <v>7880</v>
      </c>
      <c r="BK254" s="195">
        <v>177078</v>
      </c>
      <c r="BL254" s="195">
        <v>46550</v>
      </c>
      <c r="BM254" s="195">
        <v>243930</v>
      </c>
      <c r="BN254" s="195">
        <v>437080</v>
      </c>
      <c r="BO254" s="195">
        <v>68479.5</v>
      </c>
      <c r="BP254" s="195">
        <v>95846.5</v>
      </c>
      <c r="BQ254" s="195">
        <v>436437.1</v>
      </c>
      <c r="BR254" s="195">
        <v>0</v>
      </c>
      <c r="BS254" s="197">
        <v>6607306.1600000001</v>
      </c>
      <c r="BT254" s="197">
        <v>0</v>
      </c>
      <c r="BU254" s="197">
        <v>35548</v>
      </c>
      <c r="BV254" s="197">
        <v>620316.80000000005</v>
      </c>
      <c r="BW254" s="197">
        <v>0</v>
      </c>
      <c r="BX254" s="197">
        <v>14500</v>
      </c>
      <c r="BY254" s="197">
        <v>484882</v>
      </c>
      <c r="BZ254" s="195">
        <v>93800</v>
      </c>
      <c r="CA254" s="197">
        <v>35235</v>
      </c>
      <c r="CB254" s="197">
        <v>36380</v>
      </c>
      <c r="CC254" s="197">
        <v>98160</v>
      </c>
      <c r="CD254" s="197">
        <v>31000</v>
      </c>
      <c r="CE254" s="197">
        <v>0</v>
      </c>
      <c r="CF254" s="197">
        <v>187956.7</v>
      </c>
      <c r="CG254" s="197">
        <v>0</v>
      </c>
      <c r="CH254" s="197">
        <v>26964</v>
      </c>
      <c r="CI254" s="197">
        <v>1500</v>
      </c>
      <c r="CJ254" s="197">
        <v>3745</v>
      </c>
      <c r="CK254" s="197">
        <v>0</v>
      </c>
      <c r="CL254" s="197">
        <v>20520</v>
      </c>
      <c r="CM254" s="197">
        <v>9000</v>
      </c>
    </row>
    <row r="255" spans="1:91" ht="24.6">
      <c r="A255" s="125">
        <v>29</v>
      </c>
      <c r="B255" s="243" t="s">
        <v>982</v>
      </c>
      <c r="C255" s="128" t="s">
        <v>550</v>
      </c>
      <c r="D255" s="195">
        <v>635123.02</v>
      </c>
      <c r="E255" s="195">
        <v>323753.58</v>
      </c>
      <c r="F255" s="195">
        <v>245211.48</v>
      </c>
      <c r="G255" s="195">
        <v>476745</v>
      </c>
      <c r="H255" s="195">
        <v>65550</v>
      </c>
      <c r="I255" s="195">
        <v>129120</v>
      </c>
      <c r="J255" s="195">
        <v>308608.52</v>
      </c>
      <c r="K255" s="195">
        <v>293868.12</v>
      </c>
      <c r="L255" s="195">
        <v>152596.39000000001</v>
      </c>
      <c r="M255" s="195">
        <v>201868.7</v>
      </c>
      <c r="N255" s="195">
        <v>607830</v>
      </c>
      <c r="O255" s="195">
        <v>60492.21</v>
      </c>
      <c r="P255" s="195">
        <v>685674.65</v>
      </c>
      <c r="Q255" s="195">
        <v>959654.88</v>
      </c>
      <c r="R255" s="195">
        <v>397420.36</v>
      </c>
      <c r="S255" s="195">
        <v>89242.72</v>
      </c>
      <c r="T255" s="195">
        <v>455926.28</v>
      </c>
      <c r="U255" s="195">
        <v>254472.84</v>
      </c>
      <c r="V255" s="195">
        <v>228461.17</v>
      </c>
      <c r="W255" s="195">
        <v>27052.09</v>
      </c>
      <c r="X255" s="195">
        <v>1231966.54</v>
      </c>
      <c r="Y255" s="195">
        <v>80539.48</v>
      </c>
      <c r="Z255" s="195">
        <v>89048.31</v>
      </c>
      <c r="AA255" s="195">
        <v>222354.23</v>
      </c>
      <c r="AB255" s="195">
        <v>206353.83</v>
      </c>
      <c r="AC255" s="195">
        <v>140376.68</v>
      </c>
      <c r="AD255" s="195">
        <v>437668.94</v>
      </c>
      <c r="AE255" s="195">
        <v>401796.05</v>
      </c>
      <c r="AF255" s="195">
        <v>183329.72</v>
      </c>
      <c r="AG255" s="195">
        <v>162853.56</v>
      </c>
      <c r="AH255" s="195">
        <v>389082.8</v>
      </c>
      <c r="AI255" s="195">
        <v>354557.69</v>
      </c>
      <c r="AJ255" s="195">
        <v>393174.13</v>
      </c>
      <c r="AK255" s="195">
        <v>171056.86</v>
      </c>
      <c r="AL255" s="195">
        <v>808245</v>
      </c>
      <c r="AM255" s="195">
        <v>374484.78</v>
      </c>
      <c r="AN255" s="195">
        <v>139734.9</v>
      </c>
      <c r="AO255" s="195">
        <v>578380.06000000006</v>
      </c>
      <c r="AP255" s="195">
        <v>97413.82</v>
      </c>
      <c r="AQ255" s="195">
        <v>143444.63</v>
      </c>
      <c r="AR255" s="195">
        <v>158328.87</v>
      </c>
      <c r="AS255" s="195">
        <v>1074816.73</v>
      </c>
      <c r="AT255" s="195">
        <v>511937.29</v>
      </c>
      <c r="AU255" s="195">
        <v>411100</v>
      </c>
      <c r="AV255" s="195">
        <v>125715</v>
      </c>
      <c r="AW255" s="195">
        <v>190720.81</v>
      </c>
      <c r="AX255" s="195">
        <v>67118.39</v>
      </c>
      <c r="AY255" s="195">
        <v>281023.92</v>
      </c>
      <c r="AZ255" s="195">
        <v>302263.65999999997</v>
      </c>
      <c r="BA255" s="195">
        <v>376666.81</v>
      </c>
      <c r="BB255" s="195">
        <v>575821.16</v>
      </c>
      <c r="BC255" s="195">
        <v>168746</v>
      </c>
      <c r="BD255" s="195">
        <v>649423.30000000005</v>
      </c>
      <c r="BE255" s="195">
        <v>253224.8</v>
      </c>
      <c r="BF255" s="195">
        <v>124934.71</v>
      </c>
      <c r="BG255" s="195">
        <v>271472.75</v>
      </c>
      <c r="BH255" s="195">
        <v>408728.97</v>
      </c>
      <c r="BI255" s="195">
        <v>148841.26</v>
      </c>
      <c r="BJ255" s="195">
        <v>133785</v>
      </c>
      <c r="BK255" s="195">
        <v>842949.87</v>
      </c>
      <c r="BL255" s="195">
        <v>289417.56</v>
      </c>
      <c r="BM255" s="195">
        <v>740082.07</v>
      </c>
      <c r="BN255" s="195">
        <v>858840</v>
      </c>
      <c r="BO255" s="195">
        <v>64370</v>
      </c>
      <c r="BP255" s="195">
        <v>296981.98</v>
      </c>
      <c r="BQ255" s="195">
        <v>596824.74</v>
      </c>
      <c r="BR255" s="195">
        <v>260374.67</v>
      </c>
      <c r="BS255" s="197">
        <v>2197587.21</v>
      </c>
      <c r="BT255" s="197">
        <v>119005.5</v>
      </c>
      <c r="BU255" s="197">
        <v>290168.71000000002</v>
      </c>
      <c r="BV255" s="197">
        <v>656137.53</v>
      </c>
      <c r="BW255" s="197">
        <v>90907.79</v>
      </c>
      <c r="BX255" s="197">
        <v>272007.28000000003</v>
      </c>
      <c r="BY255" s="197">
        <v>366417.16</v>
      </c>
      <c r="BZ255" s="195">
        <v>348905.6</v>
      </c>
      <c r="CA255" s="197">
        <v>118535.8</v>
      </c>
      <c r="CB255" s="197">
        <v>345578.72</v>
      </c>
      <c r="CC255" s="197">
        <v>607719.9</v>
      </c>
      <c r="CD255" s="197">
        <v>658225.46</v>
      </c>
      <c r="CE255" s="197">
        <v>0</v>
      </c>
      <c r="CF255" s="197">
        <v>232774.14</v>
      </c>
      <c r="CG255" s="197">
        <v>230129.18</v>
      </c>
      <c r="CH255" s="197">
        <v>76294.62</v>
      </c>
      <c r="CI255" s="197">
        <v>284702.98</v>
      </c>
      <c r="CJ255" s="197">
        <v>202203.16</v>
      </c>
      <c r="CK255" s="197">
        <v>436532.93</v>
      </c>
      <c r="CL255" s="197">
        <v>174682.53</v>
      </c>
      <c r="CM255" s="197">
        <v>228502.6</v>
      </c>
    </row>
    <row r="256" spans="1:91" ht="24.6">
      <c r="A256" s="125">
        <v>29</v>
      </c>
      <c r="B256" s="243" t="s">
        <v>983</v>
      </c>
      <c r="C256" s="145" t="s">
        <v>551</v>
      </c>
      <c r="D256" s="195">
        <v>487940</v>
      </c>
      <c r="E256" s="195">
        <v>6500</v>
      </c>
      <c r="F256" s="195">
        <v>43153.1</v>
      </c>
      <c r="G256" s="195">
        <v>1893003</v>
      </c>
      <c r="H256" s="195">
        <v>0</v>
      </c>
      <c r="I256" s="195">
        <v>0</v>
      </c>
      <c r="J256" s="195">
        <v>0</v>
      </c>
      <c r="K256" s="195">
        <v>0</v>
      </c>
      <c r="L256" s="195">
        <v>0</v>
      </c>
      <c r="M256" s="195">
        <v>0</v>
      </c>
      <c r="N256" s="195">
        <v>229280.25</v>
      </c>
      <c r="O256" s="195">
        <v>0</v>
      </c>
      <c r="P256" s="195">
        <v>872245.24</v>
      </c>
      <c r="Q256" s="195">
        <v>91677.6</v>
      </c>
      <c r="R256" s="195">
        <v>0</v>
      </c>
      <c r="S256" s="195">
        <v>49968.77</v>
      </c>
      <c r="T256" s="195">
        <v>0</v>
      </c>
      <c r="U256" s="195">
        <v>124120</v>
      </c>
      <c r="V256" s="195">
        <v>0</v>
      </c>
      <c r="W256" s="195">
        <v>0</v>
      </c>
      <c r="X256" s="195">
        <v>215492.65</v>
      </c>
      <c r="Y256" s="195">
        <v>0</v>
      </c>
      <c r="Z256" s="195">
        <v>0</v>
      </c>
      <c r="AA256" s="195">
        <v>0</v>
      </c>
      <c r="AB256" s="195">
        <v>0</v>
      </c>
      <c r="AC256" s="195">
        <v>0</v>
      </c>
      <c r="AD256" s="195">
        <v>0</v>
      </c>
      <c r="AE256" s="195">
        <v>543650</v>
      </c>
      <c r="AF256" s="195">
        <v>115760</v>
      </c>
      <c r="AG256" s="195">
        <v>0</v>
      </c>
      <c r="AH256" s="195">
        <v>245238.65</v>
      </c>
      <c r="AI256" s="195">
        <v>36365.9</v>
      </c>
      <c r="AJ256" s="195">
        <v>52950</v>
      </c>
      <c r="AK256" s="195">
        <v>35310</v>
      </c>
      <c r="AL256" s="195">
        <v>132266</v>
      </c>
      <c r="AM256" s="195">
        <v>179500</v>
      </c>
      <c r="AN256" s="195">
        <v>147340</v>
      </c>
      <c r="AO256" s="195">
        <v>18500</v>
      </c>
      <c r="AP256" s="195">
        <v>56175</v>
      </c>
      <c r="AQ256" s="195">
        <v>59593</v>
      </c>
      <c r="AR256" s="195">
        <v>0</v>
      </c>
      <c r="AS256" s="195">
        <v>0</v>
      </c>
      <c r="AT256" s="195">
        <v>18190</v>
      </c>
      <c r="AU256" s="195">
        <v>149905</v>
      </c>
      <c r="AV256" s="195">
        <v>0</v>
      </c>
      <c r="AW256" s="195">
        <v>0</v>
      </c>
      <c r="AX256" s="195">
        <v>25680</v>
      </c>
      <c r="AY256" s="195">
        <v>184755</v>
      </c>
      <c r="AZ256" s="195">
        <v>59385</v>
      </c>
      <c r="BA256" s="195">
        <v>2600</v>
      </c>
      <c r="BB256" s="195">
        <v>0</v>
      </c>
      <c r="BC256" s="195">
        <v>121269</v>
      </c>
      <c r="BD256" s="195">
        <v>0</v>
      </c>
      <c r="BE256" s="195">
        <v>0</v>
      </c>
      <c r="BF256" s="195">
        <v>37450</v>
      </c>
      <c r="BG256" s="195">
        <v>0</v>
      </c>
      <c r="BH256" s="195">
        <v>184500</v>
      </c>
      <c r="BI256" s="195">
        <v>27630</v>
      </c>
      <c r="BJ256" s="195">
        <v>2835.5</v>
      </c>
      <c r="BK256" s="195">
        <v>153350</v>
      </c>
      <c r="BL256" s="195">
        <v>0</v>
      </c>
      <c r="BM256" s="195">
        <v>43435</v>
      </c>
      <c r="BN256" s="195">
        <v>80400</v>
      </c>
      <c r="BO256" s="195">
        <v>81855</v>
      </c>
      <c r="BP256" s="195">
        <v>0</v>
      </c>
      <c r="BQ256" s="195">
        <v>122545.97</v>
      </c>
      <c r="BR256" s="195">
        <v>0</v>
      </c>
      <c r="BS256" s="195">
        <v>480676.45</v>
      </c>
      <c r="BT256" s="195">
        <v>0</v>
      </c>
      <c r="BU256" s="195">
        <v>0</v>
      </c>
      <c r="BV256" s="197">
        <v>163924</v>
      </c>
      <c r="BW256" s="195">
        <v>39590</v>
      </c>
      <c r="BX256" s="195">
        <v>0</v>
      </c>
      <c r="BY256" s="197">
        <v>40606.5</v>
      </c>
      <c r="BZ256" s="195">
        <v>0</v>
      </c>
      <c r="CA256" s="195">
        <v>500611.3</v>
      </c>
      <c r="CB256" s="195">
        <v>0</v>
      </c>
      <c r="CC256" s="195">
        <v>83068</v>
      </c>
      <c r="CD256" s="197">
        <v>0</v>
      </c>
      <c r="CE256" s="197">
        <v>0</v>
      </c>
      <c r="CF256" s="195">
        <v>177990</v>
      </c>
      <c r="CG256" s="195">
        <v>56710</v>
      </c>
      <c r="CH256" s="195">
        <v>0</v>
      </c>
      <c r="CI256" s="195">
        <v>3500</v>
      </c>
      <c r="CJ256" s="195">
        <v>125329</v>
      </c>
      <c r="CK256" s="197">
        <v>0</v>
      </c>
      <c r="CL256" s="195">
        <v>0</v>
      </c>
      <c r="CM256" s="195">
        <v>34154.400000000001</v>
      </c>
    </row>
    <row r="257" spans="1:91" ht="24.6">
      <c r="A257" s="125">
        <v>29</v>
      </c>
      <c r="B257" s="243" t="s">
        <v>984</v>
      </c>
      <c r="C257" s="145" t="s">
        <v>552</v>
      </c>
      <c r="D257" s="195">
        <v>0</v>
      </c>
      <c r="E257" s="195">
        <v>0</v>
      </c>
      <c r="F257" s="195">
        <v>0</v>
      </c>
      <c r="G257" s="195">
        <v>0</v>
      </c>
      <c r="H257" s="195">
        <v>0</v>
      </c>
      <c r="I257" s="195">
        <v>0</v>
      </c>
      <c r="J257" s="195">
        <v>0</v>
      </c>
      <c r="K257" s="195">
        <v>0</v>
      </c>
      <c r="L257" s="195">
        <v>12860</v>
      </c>
      <c r="M257" s="195">
        <v>0</v>
      </c>
      <c r="N257" s="195">
        <v>0</v>
      </c>
      <c r="O257" s="195">
        <v>0</v>
      </c>
      <c r="P257" s="195">
        <v>344726.5</v>
      </c>
      <c r="Q257" s="195">
        <v>3000</v>
      </c>
      <c r="R257" s="195">
        <v>0</v>
      </c>
      <c r="S257" s="195">
        <v>0</v>
      </c>
      <c r="T257" s="195">
        <v>0</v>
      </c>
      <c r="U257" s="195">
        <v>2600</v>
      </c>
      <c r="V257" s="195">
        <v>0</v>
      </c>
      <c r="W257" s="195">
        <v>0</v>
      </c>
      <c r="X257" s="195">
        <v>0</v>
      </c>
      <c r="Y257" s="195">
        <v>5050</v>
      </c>
      <c r="Z257" s="195">
        <v>0</v>
      </c>
      <c r="AA257" s="195">
        <v>0</v>
      </c>
      <c r="AB257" s="195">
        <v>0</v>
      </c>
      <c r="AC257" s="195">
        <v>950</v>
      </c>
      <c r="AD257" s="195">
        <v>0</v>
      </c>
      <c r="AE257" s="195">
        <v>0</v>
      </c>
      <c r="AF257" s="195">
        <v>0</v>
      </c>
      <c r="AG257" s="195">
        <v>5350</v>
      </c>
      <c r="AH257" s="195">
        <v>4800</v>
      </c>
      <c r="AI257" s="195">
        <v>0</v>
      </c>
      <c r="AJ257" s="195">
        <v>0</v>
      </c>
      <c r="AK257" s="195">
        <v>17700</v>
      </c>
      <c r="AL257" s="195">
        <v>1450</v>
      </c>
      <c r="AM257" s="195">
        <v>0</v>
      </c>
      <c r="AN257" s="195">
        <v>0</v>
      </c>
      <c r="AO257" s="195">
        <v>0</v>
      </c>
      <c r="AP257" s="195">
        <v>0</v>
      </c>
      <c r="AQ257" s="195">
        <v>20900</v>
      </c>
      <c r="AR257" s="195">
        <v>0</v>
      </c>
      <c r="AS257" s="195">
        <v>0</v>
      </c>
      <c r="AT257" s="195">
        <v>70820</v>
      </c>
      <c r="AU257" s="195">
        <v>9200</v>
      </c>
      <c r="AV257" s="195">
        <v>0</v>
      </c>
      <c r="AW257" s="195">
        <v>0</v>
      </c>
      <c r="AX257" s="195">
        <v>0</v>
      </c>
      <c r="AY257" s="195">
        <v>0</v>
      </c>
      <c r="AZ257" s="195">
        <v>0</v>
      </c>
      <c r="BA257" s="195">
        <v>0</v>
      </c>
      <c r="BB257" s="195">
        <v>0</v>
      </c>
      <c r="BC257" s="195">
        <v>0</v>
      </c>
      <c r="BD257" s="195">
        <v>0</v>
      </c>
      <c r="BE257" s="195">
        <v>1500</v>
      </c>
      <c r="BF257" s="195">
        <v>0</v>
      </c>
      <c r="BG257" s="195">
        <v>0</v>
      </c>
      <c r="BH257" s="195">
        <v>0</v>
      </c>
      <c r="BI257" s="195">
        <v>0</v>
      </c>
      <c r="BJ257" s="195">
        <v>0</v>
      </c>
      <c r="BK257" s="195">
        <v>0</v>
      </c>
      <c r="BL257" s="195">
        <v>0</v>
      </c>
      <c r="BM257" s="195">
        <v>0</v>
      </c>
      <c r="BN257" s="195">
        <v>0</v>
      </c>
      <c r="BO257" s="195">
        <v>0</v>
      </c>
      <c r="BP257" s="195">
        <v>97805.1</v>
      </c>
      <c r="BQ257" s="195">
        <v>187777</v>
      </c>
      <c r="BR257" s="195">
        <v>0</v>
      </c>
      <c r="BS257" s="195">
        <v>0</v>
      </c>
      <c r="BT257" s="195">
        <v>0</v>
      </c>
      <c r="BU257" s="195">
        <v>0</v>
      </c>
      <c r="BV257" s="195">
        <v>0</v>
      </c>
      <c r="BW257" s="195">
        <v>0</v>
      </c>
      <c r="BX257" s="195">
        <v>0</v>
      </c>
      <c r="BY257" s="195">
        <v>0</v>
      </c>
      <c r="BZ257" s="195">
        <v>0</v>
      </c>
      <c r="CA257" s="195">
        <v>0</v>
      </c>
      <c r="CB257" s="195">
        <v>0</v>
      </c>
      <c r="CC257" s="195">
        <v>0</v>
      </c>
      <c r="CD257" s="195">
        <v>0</v>
      </c>
      <c r="CE257" s="195">
        <v>0</v>
      </c>
      <c r="CF257" s="195">
        <v>0</v>
      </c>
      <c r="CG257" s="195">
        <v>0</v>
      </c>
      <c r="CH257" s="195">
        <v>0</v>
      </c>
      <c r="CI257" s="195">
        <v>0</v>
      </c>
      <c r="CJ257" s="195">
        <v>0</v>
      </c>
      <c r="CK257" s="195">
        <v>0</v>
      </c>
      <c r="CL257" s="195">
        <v>0</v>
      </c>
      <c r="CM257" s="195">
        <v>0</v>
      </c>
    </row>
    <row r="258" spans="1:91" ht="24.6">
      <c r="A258" s="125">
        <v>29</v>
      </c>
      <c r="B258" s="243" t="s">
        <v>985</v>
      </c>
      <c r="C258" s="145" t="s">
        <v>553</v>
      </c>
      <c r="D258" s="195">
        <v>2927914.3</v>
      </c>
      <c r="E258" s="195">
        <v>303262.03999999998</v>
      </c>
      <c r="F258" s="195">
        <v>335199.31</v>
      </c>
      <c r="G258" s="195">
        <v>477038.6</v>
      </c>
      <c r="H258" s="195">
        <v>44932.6</v>
      </c>
      <c r="I258" s="195">
        <v>0</v>
      </c>
      <c r="J258" s="195">
        <v>657747</v>
      </c>
      <c r="K258" s="195">
        <v>658777.26</v>
      </c>
      <c r="L258" s="195">
        <v>64069.02</v>
      </c>
      <c r="M258" s="195">
        <v>257800</v>
      </c>
      <c r="N258" s="195">
        <v>886390.5</v>
      </c>
      <c r="O258" s="195">
        <v>15500</v>
      </c>
      <c r="P258" s="195">
        <v>5530104.7000000002</v>
      </c>
      <c r="Q258" s="195">
        <v>120280</v>
      </c>
      <c r="R258" s="195">
        <v>79286.490000000005</v>
      </c>
      <c r="S258" s="195">
        <v>111679.14</v>
      </c>
      <c r="T258" s="195">
        <v>272900</v>
      </c>
      <c r="U258" s="195">
        <v>162973.74</v>
      </c>
      <c r="V258" s="195">
        <v>112114.5</v>
      </c>
      <c r="W258" s="195">
        <v>39435</v>
      </c>
      <c r="X258" s="195">
        <v>1923601.64</v>
      </c>
      <c r="Y258" s="195">
        <v>211528.73</v>
      </c>
      <c r="Z258" s="195">
        <v>158925.18</v>
      </c>
      <c r="AA258" s="195">
        <v>100662</v>
      </c>
      <c r="AB258" s="195">
        <v>18000</v>
      </c>
      <c r="AC258" s="195">
        <v>80910.600000000006</v>
      </c>
      <c r="AD258" s="195">
        <v>0</v>
      </c>
      <c r="AE258" s="195">
        <v>839488.93</v>
      </c>
      <c r="AF258" s="195">
        <v>121202</v>
      </c>
      <c r="AG258" s="195">
        <v>186250</v>
      </c>
      <c r="AH258" s="195">
        <v>522426.36</v>
      </c>
      <c r="AI258" s="195">
        <v>144338.64000000001</v>
      </c>
      <c r="AJ258" s="195">
        <v>229934.3</v>
      </c>
      <c r="AK258" s="195">
        <v>92790</v>
      </c>
      <c r="AL258" s="195">
        <v>13579743.83</v>
      </c>
      <c r="AM258" s="195">
        <v>51300</v>
      </c>
      <c r="AN258" s="195">
        <v>473660</v>
      </c>
      <c r="AO258" s="195">
        <v>476134.81</v>
      </c>
      <c r="AP258" s="195">
        <v>40545</v>
      </c>
      <c r="AQ258" s="195">
        <v>326649.03000000003</v>
      </c>
      <c r="AR258" s="195">
        <v>74000</v>
      </c>
      <c r="AS258" s="195">
        <v>2131529.66</v>
      </c>
      <c r="AT258" s="195">
        <v>53660.5</v>
      </c>
      <c r="AU258" s="195">
        <v>44500</v>
      </c>
      <c r="AV258" s="195">
        <v>309313</v>
      </c>
      <c r="AW258" s="195">
        <v>169685.78</v>
      </c>
      <c r="AX258" s="195">
        <v>154235</v>
      </c>
      <c r="AY258" s="195">
        <v>160585.38</v>
      </c>
      <c r="AZ258" s="195">
        <v>20000</v>
      </c>
      <c r="BA258" s="195">
        <v>297622.2</v>
      </c>
      <c r="BB258" s="195">
        <v>1103243.5</v>
      </c>
      <c r="BC258" s="195">
        <v>231978</v>
      </c>
      <c r="BD258" s="195">
        <v>4958259.53</v>
      </c>
      <c r="BE258" s="195">
        <v>468600</v>
      </c>
      <c r="BF258" s="195">
        <v>557150</v>
      </c>
      <c r="BG258" s="195">
        <v>305000.01</v>
      </c>
      <c r="BH258" s="195">
        <v>3849566.71</v>
      </c>
      <c r="BI258" s="195">
        <v>50641.01</v>
      </c>
      <c r="BJ258" s="195">
        <v>134550</v>
      </c>
      <c r="BK258" s="195">
        <v>216366.72</v>
      </c>
      <c r="BL258" s="195">
        <v>454558</v>
      </c>
      <c r="BM258" s="195">
        <v>6050768.1399999997</v>
      </c>
      <c r="BN258" s="195">
        <v>252514.74</v>
      </c>
      <c r="BO258" s="195">
        <v>278478.3</v>
      </c>
      <c r="BP258" s="195">
        <v>506139</v>
      </c>
      <c r="BQ258" s="195">
        <v>189703.26</v>
      </c>
      <c r="BR258" s="195">
        <v>192079</v>
      </c>
      <c r="BS258" s="197">
        <v>12926440.060000001</v>
      </c>
      <c r="BT258" s="197">
        <v>158116</v>
      </c>
      <c r="BU258" s="195">
        <v>113035</v>
      </c>
      <c r="BV258" s="197">
        <v>1059050.8</v>
      </c>
      <c r="BW258" s="195">
        <v>30500</v>
      </c>
      <c r="BX258" s="195">
        <v>745748.5</v>
      </c>
      <c r="BY258" s="197">
        <v>172634.95</v>
      </c>
      <c r="BZ258" s="195">
        <v>201890</v>
      </c>
      <c r="CA258" s="195">
        <v>358950</v>
      </c>
      <c r="CB258" s="195">
        <v>246360.5</v>
      </c>
      <c r="CC258" s="195">
        <v>72388</v>
      </c>
      <c r="CD258" s="197">
        <v>1105010.1000000001</v>
      </c>
      <c r="CE258" s="195">
        <v>0</v>
      </c>
      <c r="CF258" s="197">
        <v>1051591.6299999999</v>
      </c>
      <c r="CG258" s="195">
        <v>73525.06</v>
      </c>
      <c r="CH258" s="195">
        <v>97420.46</v>
      </c>
      <c r="CI258" s="197">
        <v>109120.6</v>
      </c>
      <c r="CJ258" s="197">
        <v>79150</v>
      </c>
      <c r="CK258" s="197">
        <v>223990</v>
      </c>
      <c r="CL258" s="195">
        <v>102940</v>
      </c>
      <c r="CM258" s="195">
        <v>0</v>
      </c>
    </row>
    <row r="259" spans="1:91" ht="24.6">
      <c r="A259" s="125">
        <v>29</v>
      </c>
      <c r="B259" s="243" t="s">
        <v>986</v>
      </c>
      <c r="C259" s="145" t="s">
        <v>554</v>
      </c>
      <c r="D259" s="195">
        <v>11000</v>
      </c>
      <c r="E259" s="195">
        <v>7230</v>
      </c>
      <c r="F259" s="195">
        <v>0</v>
      </c>
      <c r="G259" s="195">
        <v>182620</v>
      </c>
      <c r="H259" s="195">
        <v>0</v>
      </c>
      <c r="I259" s="195">
        <v>0</v>
      </c>
      <c r="J259" s="195">
        <v>0</v>
      </c>
      <c r="K259" s="195">
        <v>1500</v>
      </c>
      <c r="L259" s="195">
        <v>0</v>
      </c>
      <c r="M259" s="195">
        <v>68140</v>
      </c>
      <c r="N259" s="195">
        <v>4900</v>
      </c>
      <c r="O259" s="195">
        <v>0</v>
      </c>
      <c r="P259" s="195">
        <v>2900</v>
      </c>
      <c r="Q259" s="195">
        <v>6592</v>
      </c>
      <c r="R259" s="195">
        <v>0</v>
      </c>
      <c r="S259" s="195">
        <v>0</v>
      </c>
      <c r="T259" s="195">
        <v>0</v>
      </c>
      <c r="U259" s="195">
        <v>15890</v>
      </c>
      <c r="V259" s="195">
        <v>0</v>
      </c>
      <c r="W259" s="195">
        <v>0</v>
      </c>
      <c r="X259" s="195">
        <v>26990</v>
      </c>
      <c r="Y259" s="195">
        <v>9200</v>
      </c>
      <c r="Z259" s="195">
        <v>8380</v>
      </c>
      <c r="AA259" s="195">
        <v>4220</v>
      </c>
      <c r="AB259" s="195">
        <v>1325</v>
      </c>
      <c r="AC259" s="195">
        <v>21180</v>
      </c>
      <c r="AD259" s="195">
        <v>0</v>
      </c>
      <c r="AE259" s="195">
        <v>0</v>
      </c>
      <c r="AF259" s="195">
        <v>3760</v>
      </c>
      <c r="AG259" s="195">
        <v>25290</v>
      </c>
      <c r="AH259" s="195">
        <v>4830</v>
      </c>
      <c r="AI259" s="195">
        <v>0</v>
      </c>
      <c r="AJ259" s="195">
        <v>11850</v>
      </c>
      <c r="AK259" s="195">
        <v>2070</v>
      </c>
      <c r="AL259" s="195">
        <v>46900</v>
      </c>
      <c r="AM259" s="195">
        <v>0</v>
      </c>
      <c r="AN259" s="195">
        <v>0</v>
      </c>
      <c r="AO259" s="195">
        <v>20500</v>
      </c>
      <c r="AP259" s="195">
        <v>5000</v>
      </c>
      <c r="AQ259" s="195">
        <v>0</v>
      </c>
      <c r="AR259" s="195">
        <v>6000</v>
      </c>
      <c r="AS259" s="195">
        <v>0</v>
      </c>
      <c r="AT259" s="195">
        <v>3500</v>
      </c>
      <c r="AU259" s="195">
        <v>0</v>
      </c>
      <c r="AV259" s="195">
        <v>7470</v>
      </c>
      <c r="AW259" s="195">
        <v>19760</v>
      </c>
      <c r="AX259" s="195">
        <v>1500</v>
      </c>
      <c r="AY259" s="195">
        <v>20000</v>
      </c>
      <c r="AZ259" s="195">
        <v>5500</v>
      </c>
      <c r="BA259" s="195">
        <v>0</v>
      </c>
      <c r="BB259" s="195">
        <v>283780</v>
      </c>
      <c r="BC259" s="195">
        <v>8900</v>
      </c>
      <c r="BD259" s="195">
        <v>0</v>
      </c>
      <c r="BE259" s="195">
        <v>0</v>
      </c>
      <c r="BF259" s="195">
        <v>7500</v>
      </c>
      <c r="BG259" s="195">
        <v>0</v>
      </c>
      <c r="BH259" s="195">
        <v>9967.0499999999993</v>
      </c>
      <c r="BI259" s="195">
        <v>2950</v>
      </c>
      <c r="BJ259" s="195">
        <v>0</v>
      </c>
      <c r="BK259" s="195">
        <v>0</v>
      </c>
      <c r="BL259" s="195">
        <v>0</v>
      </c>
      <c r="BM259" s="195">
        <v>726040</v>
      </c>
      <c r="BN259" s="195">
        <v>7270</v>
      </c>
      <c r="BO259" s="195">
        <v>500</v>
      </c>
      <c r="BP259" s="195">
        <v>14700</v>
      </c>
      <c r="BQ259" s="195">
        <v>0</v>
      </c>
      <c r="BR259" s="195">
        <v>13120</v>
      </c>
      <c r="BS259" s="197">
        <v>97581.63</v>
      </c>
      <c r="BT259" s="197">
        <v>0</v>
      </c>
      <c r="BU259" s="197">
        <v>12650</v>
      </c>
      <c r="BV259" s="197">
        <v>0</v>
      </c>
      <c r="BW259" s="197">
        <v>12850</v>
      </c>
      <c r="BX259" s="197">
        <v>15505</v>
      </c>
      <c r="BY259" s="197">
        <v>0</v>
      </c>
      <c r="BZ259" s="197">
        <v>0</v>
      </c>
      <c r="CA259" s="197">
        <v>12200</v>
      </c>
      <c r="CB259" s="197">
        <v>17500</v>
      </c>
      <c r="CC259" s="197">
        <v>0</v>
      </c>
      <c r="CD259" s="197">
        <v>0</v>
      </c>
      <c r="CE259" s="197">
        <v>0</v>
      </c>
      <c r="CF259" s="197">
        <v>1400</v>
      </c>
      <c r="CG259" s="197">
        <v>1590</v>
      </c>
      <c r="CH259" s="197">
        <v>0</v>
      </c>
      <c r="CI259" s="197">
        <v>0</v>
      </c>
      <c r="CJ259" s="197">
        <v>23500</v>
      </c>
      <c r="CK259" s="197">
        <v>0</v>
      </c>
      <c r="CL259" s="197">
        <v>0</v>
      </c>
      <c r="CM259" s="197">
        <v>0</v>
      </c>
    </row>
    <row r="260" spans="1:91" ht="24.6">
      <c r="A260" s="125">
        <v>29</v>
      </c>
      <c r="B260" s="243" t="s">
        <v>987</v>
      </c>
      <c r="C260" s="145" t="s">
        <v>555</v>
      </c>
      <c r="D260" s="195">
        <v>577323.13</v>
      </c>
      <c r="E260" s="195">
        <v>65206.879999999997</v>
      </c>
      <c r="F260" s="195">
        <v>248768.6</v>
      </c>
      <c r="G260" s="195">
        <v>389965.69</v>
      </c>
      <c r="H260" s="195">
        <v>0</v>
      </c>
      <c r="I260" s="195">
        <v>0</v>
      </c>
      <c r="J260" s="195">
        <v>0</v>
      </c>
      <c r="K260" s="195">
        <v>200875.2</v>
      </c>
      <c r="L260" s="195">
        <v>40650</v>
      </c>
      <c r="M260" s="195">
        <v>4600</v>
      </c>
      <c r="N260" s="195">
        <v>226109</v>
      </c>
      <c r="O260" s="195">
        <v>42655</v>
      </c>
      <c r="P260" s="195">
        <v>406931</v>
      </c>
      <c r="Q260" s="195">
        <v>0</v>
      </c>
      <c r="R260" s="195">
        <v>152497.32999999999</v>
      </c>
      <c r="S260" s="195">
        <v>119792</v>
      </c>
      <c r="T260" s="195">
        <v>204627.59</v>
      </c>
      <c r="U260" s="195">
        <v>89156.54</v>
      </c>
      <c r="V260" s="195">
        <v>223393.75</v>
      </c>
      <c r="W260" s="195">
        <v>0</v>
      </c>
      <c r="X260" s="195">
        <v>688355.52</v>
      </c>
      <c r="Y260" s="195">
        <v>153500</v>
      </c>
      <c r="Z260" s="195">
        <v>0</v>
      </c>
      <c r="AA260" s="195">
        <v>122816.38</v>
      </c>
      <c r="AB260" s="195">
        <v>730</v>
      </c>
      <c r="AC260" s="195">
        <v>21500</v>
      </c>
      <c r="AD260" s="195">
        <v>18925.29</v>
      </c>
      <c r="AE260" s="195">
        <v>117914</v>
      </c>
      <c r="AF260" s="195">
        <v>26403</v>
      </c>
      <c r="AG260" s="195">
        <v>49840</v>
      </c>
      <c r="AH260" s="195">
        <v>203928</v>
      </c>
      <c r="AI260" s="195">
        <v>316416</v>
      </c>
      <c r="AJ260" s="195">
        <v>53018.5</v>
      </c>
      <c r="AK260" s="195">
        <v>33714.5</v>
      </c>
      <c r="AL260" s="195">
        <v>641183.9</v>
      </c>
      <c r="AM260" s="195">
        <v>102365.2</v>
      </c>
      <c r="AN260" s="195">
        <v>0</v>
      </c>
      <c r="AO260" s="195">
        <v>222644.1</v>
      </c>
      <c r="AP260" s="195">
        <v>107382.75</v>
      </c>
      <c r="AQ260" s="195">
        <v>49717</v>
      </c>
      <c r="AR260" s="195">
        <v>22523.5</v>
      </c>
      <c r="AS260" s="195">
        <v>245886.5</v>
      </c>
      <c r="AT260" s="195">
        <v>106883</v>
      </c>
      <c r="AU260" s="195">
        <v>373775.5</v>
      </c>
      <c r="AV260" s="195">
        <v>210790</v>
      </c>
      <c r="AW260" s="195">
        <v>24075</v>
      </c>
      <c r="AX260" s="195">
        <v>112139.8</v>
      </c>
      <c r="AY260" s="195">
        <v>65719.399999999994</v>
      </c>
      <c r="AZ260" s="195">
        <v>0</v>
      </c>
      <c r="BA260" s="195">
        <v>40663.1</v>
      </c>
      <c r="BB260" s="195">
        <v>96620</v>
      </c>
      <c r="BC260" s="195">
        <v>45846</v>
      </c>
      <c r="BD260" s="195">
        <v>174461.7</v>
      </c>
      <c r="BE260" s="195">
        <v>219700</v>
      </c>
      <c r="BF260" s="195">
        <v>0</v>
      </c>
      <c r="BG260" s="195">
        <v>0</v>
      </c>
      <c r="BH260" s="195">
        <v>207381.42</v>
      </c>
      <c r="BI260" s="195">
        <v>0</v>
      </c>
      <c r="BJ260" s="195">
        <v>1175</v>
      </c>
      <c r="BK260" s="195">
        <v>159329.79999999999</v>
      </c>
      <c r="BL260" s="195">
        <v>30555</v>
      </c>
      <c r="BM260" s="195">
        <v>316015</v>
      </c>
      <c r="BN260" s="195">
        <v>183467.8</v>
      </c>
      <c r="BO260" s="195">
        <v>14180</v>
      </c>
      <c r="BP260" s="195">
        <v>0</v>
      </c>
      <c r="BQ260" s="195">
        <v>19840</v>
      </c>
      <c r="BR260" s="195">
        <v>60455</v>
      </c>
      <c r="BS260" s="197">
        <v>1526772.97</v>
      </c>
      <c r="BT260" s="197">
        <v>50076</v>
      </c>
      <c r="BU260" s="197">
        <v>92660.6</v>
      </c>
      <c r="BV260" s="197">
        <v>350504.83</v>
      </c>
      <c r="BW260" s="197">
        <v>79743.67</v>
      </c>
      <c r="BX260" s="197">
        <v>44000</v>
      </c>
      <c r="BY260" s="197">
        <v>405913.57</v>
      </c>
      <c r="BZ260" s="197">
        <v>93749.5</v>
      </c>
      <c r="CA260" s="197">
        <v>0</v>
      </c>
      <c r="CB260" s="195">
        <v>134603.6</v>
      </c>
      <c r="CC260" s="197">
        <v>589860</v>
      </c>
      <c r="CD260" s="197">
        <v>0</v>
      </c>
      <c r="CE260" s="197">
        <v>0</v>
      </c>
      <c r="CF260" s="197">
        <v>0</v>
      </c>
      <c r="CG260" s="195">
        <v>0</v>
      </c>
      <c r="CH260" s="197">
        <v>0</v>
      </c>
      <c r="CI260" s="195">
        <v>106093</v>
      </c>
      <c r="CJ260" s="195">
        <v>52341.5</v>
      </c>
      <c r="CK260" s="197">
        <v>0</v>
      </c>
      <c r="CL260" s="195">
        <v>0</v>
      </c>
      <c r="CM260" s="195">
        <v>0</v>
      </c>
    </row>
    <row r="261" spans="1:91" ht="24.6">
      <c r="A261" s="125">
        <v>29</v>
      </c>
      <c r="B261" s="243" t="s">
        <v>988</v>
      </c>
      <c r="C261" s="145" t="s">
        <v>556</v>
      </c>
      <c r="D261" s="195">
        <v>1499336.85</v>
      </c>
      <c r="E261" s="195">
        <v>0</v>
      </c>
      <c r="F261" s="195">
        <v>0</v>
      </c>
      <c r="G261" s="195">
        <v>0</v>
      </c>
      <c r="H261" s="195">
        <v>0</v>
      </c>
      <c r="I261" s="195">
        <v>0</v>
      </c>
      <c r="J261" s="195">
        <v>0</v>
      </c>
      <c r="K261" s="195">
        <v>79790</v>
      </c>
      <c r="L261" s="195">
        <v>0</v>
      </c>
      <c r="M261" s="195">
        <v>136603.35</v>
      </c>
      <c r="N261" s="195">
        <v>114757.5</v>
      </c>
      <c r="O261" s="195">
        <v>0</v>
      </c>
      <c r="P261" s="195">
        <v>1023262.75</v>
      </c>
      <c r="Q261" s="195">
        <v>0</v>
      </c>
      <c r="R261" s="195">
        <v>0</v>
      </c>
      <c r="S261" s="195">
        <v>67410</v>
      </c>
      <c r="T261" s="195">
        <v>0</v>
      </c>
      <c r="U261" s="195">
        <v>0</v>
      </c>
      <c r="V261" s="195">
        <v>0</v>
      </c>
      <c r="W261" s="195">
        <v>0</v>
      </c>
      <c r="X261" s="195">
        <v>282480</v>
      </c>
      <c r="Y261" s="195">
        <v>0</v>
      </c>
      <c r="Z261" s="195">
        <v>0</v>
      </c>
      <c r="AA261" s="195">
        <v>0</v>
      </c>
      <c r="AB261" s="195">
        <v>0</v>
      </c>
      <c r="AC261" s="195">
        <v>0</v>
      </c>
      <c r="AD261" s="195">
        <v>0</v>
      </c>
      <c r="AE261" s="195">
        <v>0</v>
      </c>
      <c r="AF261" s="195">
        <v>35000</v>
      </c>
      <c r="AG261" s="195">
        <v>0</v>
      </c>
      <c r="AH261" s="195">
        <v>0</v>
      </c>
      <c r="AI261" s="195">
        <v>0</v>
      </c>
      <c r="AJ261" s="195">
        <v>0</v>
      </c>
      <c r="AK261" s="195">
        <v>0</v>
      </c>
      <c r="AL261" s="195">
        <v>839240</v>
      </c>
      <c r="AM261" s="195">
        <v>0</v>
      </c>
      <c r="AN261" s="195">
        <v>0</v>
      </c>
      <c r="AO261" s="195">
        <v>8000</v>
      </c>
      <c r="AP261" s="195">
        <v>0</v>
      </c>
      <c r="AQ261" s="195">
        <v>0</v>
      </c>
      <c r="AR261" s="195">
        <v>0</v>
      </c>
      <c r="AS261" s="195">
        <v>0</v>
      </c>
      <c r="AT261" s="195">
        <v>0</v>
      </c>
      <c r="AU261" s="195">
        <v>0</v>
      </c>
      <c r="AV261" s="195">
        <v>13000</v>
      </c>
      <c r="AW261" s="195">
        <v>0</v>
      </c>
      <c r="AX261" s="195">
        <v>0</v>
      </c>
      <c r="AY261" s="195">
        <v>46010</v>
      </c>
      <c r="AZ261" s="195">
        <v>0</v>
      </c>
      <c r="BA261" s="195">
        <v>0</v>
      </c>
      <c r="BB261" s="195">
        <v>900981.02</v>
      </c>
      <c r="BC261" s="195">
        <v>173607.5</v>
      </c>
      <c r="BD261" s="195">
        <v>15484.5</v>
      </c>
      <c r="BE261" s="195">
        <v>0</v>
      </c>
      <c r="BF261" s="195">
        <v>0</v>
      </c>
      <c r="BG261" s="195">
        <v>0</v>
      </c>
      <c r="BH261" s="195">
        <v>187464</v>
      </c>
      <c r="BI261" s="195">
        <v>0</v>
      </c>
      <c r="BJ261" s="195">
        <v>0</v>
      </c>
      <c r="BK261" s="195">
        <v>0</v>
      </c>
      <c r="BL261" s="195">
        <v>68480</v>
      </c>
      <c r="BM261" s="195">
        <v>2015588.1</v>
      </c>
      <c r="BN261" s="195">
        <v>0</v>
      </c>
      <c r="BO261" s="195">
        <v>0</v>
      </c>
      <c r="BP261" s="195">
        <v>0</v>
      </c>
      <c r="BQ261" s="195">
        <v>0</v>
      </c>
      <c r="BR261" s="195">
        <v>0</v>
      </c>
      <c r="BS261" s="197">
        <v>770684.8</v>
      </c>
      <c r="BT261" s="195">
        <v>0</v>
      </c>
      <c r="BU261" s="197">
        <v>0</v>
      </c>
      <c r="BV261" s="197">
        <v>982046</v>
      </c>
      <c r="BW261" s="197">
        <v>0</v>
      </c>
      <c r="BX261" s="195">
        <v>0</v>
      </c>
      <c r="BY261" s="197">
        <v>162640</v>
      </c>
      <c r="BZ261" s="195">
        <v>0</v>
      </c>
      <c r="CA261" s="197">
        <v>0</v>
      </c>
      <c r="CB261" s="197">
        <v>0</v>
      </c>
      <c r="CC261" s="197">
        <v>0</v>
      </c>
      <c r="CD261" s="197">
        <v>218712.28</v>
      </c>
      <c r="CE261" s="197">
        <v>0</v>
      </c>
      <c r="CF261" s="197">
        <v>107000</v>
      </c>
      <c r="CG261" s="197">
        <v>0</v>
      </c>
      <c r="CH261" s="197">
        <v>0</v>
      </c>
      <c r="CI261" s="195">
        <v>0</v>
      </c>
      <c r="CJ261" s="197">
        <v>0</v>
      </c>
      <c r="CK261" s="197">
        <v>120482</v>
      </c>
      <c r="CL261" s="197">
        <v>0</v>
      </c>
      <c r="CM261" s="197">
        <v>0</v>
      </c>
    </row>
    <row r="262" spans="1:91" ht="24.6">
      <c r="A262" s="125">
        <v>29</v>
      </c>
      <c r="B262" s="243" t="s">
        <v>989</v>
      </c>
      <c r="C262" s="145" t="s">
        <v>557</v>
      </c>
      <c r="D262" s="195">
        <v>0</v>
      </c>
      <c r="E262" s="195">
        <v>0</v>
      </c>
      <c r="F262" s="195">
        <v>0</v>
      </c>
      <c r="G262" s="195">
        <v>0</v>
      </c>
      <c r="H262" s="195">
        <v>0</v>
      </c>
      <c r="I262" s="195">
        <v>0</v>
      </c>
      <c r="J262" s="195">
        <v>0</v>
      </c>
      <c r="K262" s="195">
        <v>0</v>
      </c>
      <c r="L262" s="195">
        <v>0</v>
      </c>
      <c r="M262" s="195">
        <v>0</v>
      </c>
      <c r="N262" s="195">
        <v>0</v>
      </c>
      <c r="O262" s="195">
        <v>0</v>
      </c>
      <c r="P262" s="195">
        <v>0</v>
      </c>
      <c r="Q262" s="195">
        <v>0</v>
      </c>
      <c r="R262" s="195">
        <v>0</v>
      </c>
      <c r="S262" s="195">
        <v>0</v>
      </c>
      <c r="T262" s="195">
        <v>0</v>
      </c>
      <c r="U262" s="195">
        <v>0</v>
      </c>
      <c r="V262" s="195">
        <v>0</v>
      </c>
      <c r="W262" s="195">
        <v>0</v>
      </c>
      <c r="X262" s="195">
        <v>0</v>
      </c>
      <c r="Y262" s="195">
        <v>0</v>
      </c>
      <c r="Z262" s="195">
        <v>0</v>
      </c>
      <c r="AA262" s="195">
        <v>0</v>
      </c>
      <c r="AB262" s="195">
        <v>0</v>
      </c>
      <c r="AC262" s="195">
        <v>0</v>
      </c>
      <c r="AD262" s="195">
        <v>0</v>
      </c>
      <c r="AE262" s="195">
        <v>0</v>
      </c>
      <c r="AF262" s="195">
        <v>0</v>
      </c>
      <c r="AG262" s="195">
        <v>0</v>
      </c>
      <c r="AH262" s="195">
        <v>0</v>
      </c>
      <c r="AI262" s="195">
        <v>0</v>
      </c>
      <c r="AJ262" s="195">
        <v>0</v>
      </c>
      <c r="AK262" s="195">
        <v>0</v>
      </c>
      <c r="AL262" s="195">
        <v>1100000</v>
      </c>
      <c r="AM262" s="195">
        <v>0</v>
      </c>
      <c r="AN262" s="195">
        <v>0</v>
      </c>
      <c r="AO262" s="195">
        <v>0</v>
      </c>
      <c r="AP262" s="195">
        <v>0</v>
      </c>
      <c r="AQ262" s="195">
        <v>0</v>
      </c>
      <c r="AR262" s="195">
        <v>124983</v>
      </c>
      <c r="AS262" s="195">
        <v>0</v>
      </c>
      <c r="AT262" s="195">
        <v>12500</v>
      </c>
      <c r="AU262" s="195">
        <v>89500</v>
      </c>
      <c r="AV262" s="195">
        <v>0</v>
      </c>
      <c r="AW262" s="195">
        <v>0</v>
      </c>
      <c r="AX262" s="195">
        <v>0</v>
      </c>
      <c r="AY262" s="195">
        <v>0</v>
      </c>
      <c r="AZ262" s="195">
        <v>0</v>
      </c>
      <c r="BA262" s="195">
        <v>0</v>
      </c>
      <c r="BB262" s="195">
        <v>0</v>
      </c>
      <c r="BC262" s="195">
        <v>0</v>
      </c>
      <c r="BD262" s="195">
        <v>0</v>
      </c>
      <c r="BE262" s="195">
        <v>0</v>
      </c>
      <c r="BF262" s="195">
        <v>0</v>
      </c>
      <c r="BG262" s="195">
        <v>0</v>
      </c>
      <c r="BH262" s="195">
        <v>0</v>
      </c>
      <c r="BI262" s="195">
        <v>0</v>
      </c>
      <c r="BJ262" s="195">
        <v>0</v>
      </c>
      <c r="BK262" s="195">
        <v>0</v>
      </c>
      <c r="BL262" s="195">
        <v>0</v>
      </c>
      <c r="BM262" s="195">
        <v>0</v>
      </c>
      <c r="BN262" s="195">
        <v>0</v>
      </c>
      <c r="BO262" s="195">
        <v>0</v>
      </c>
      <c r="BP262" s="195">
        <v>0</v>
      </c>
      <c r="BQ262" s="195">
        <v>0</v>
      </c>
      <c r="BR262" s="195">
        <v>0</v>
      </c>
      <c r="BS262" s="197">
        <v>0</v>
      </c>
      <c r="BT262" s="197">
        <v>0</v>
      </c>
      <c r="BU262" s="197">
        <v>0</v>
      </c>
      <c r="BV262" s="197">
        <v>0</v>
      </c>
      <c r="BW262" s="197">
        <v>0</v>
      </c>
      <c r="BX262" s="197">
        <v>0</v>
      </c>
      <c r="BY262" s="197">
        <v>0</v>
      </c>
      <c r="BZ262" s="197">
        <v>0</v>
      </c>
      <c r="CA262" s="197">
        <v>0</v>
      </c>
      <c r="CB262" s="195">
        <v>0</v>
      </c>
      <c r="CC262" s="197">
        <v>0</v>
      </c>
      <c r="CD262" s="195">
        <v>0</v>
      </c>
      <c r="CE262" s="197">
        <v>0</v>
      </c>
      <c r="CF262" s="197">
        <v>0</v>
      </c>
      <c r="CG262" s="197">
        <v>0</v>
      </c>
      <c r="CH262" s="197">
        <v>0</v>
      </c>
      <c r="CI262" s="197">
        <v>0</v>
      </c>
      <c r="CJ262" s="195">
        <v>0</v>
      </c>
      <c r="CK262" s="197">
        <v>0</v>
      </c>
      <c r="CL262" s="197">
        <v>0</v>
      </c>
      <c r="CM262" s="197">
        <v>0</v>
      </c>
    </row>
    <row r="263" spans="1:91" ht="24.6">
      <c r="A263" s="125">
        <v>29</v>
      </c>
      <c r="B263" s="243" t="s">
        <v>990</v>
      </c>
      <c r="C263" s="145" t="s">
        <v>558</v>
      </c>
      <c r="D263" s="195">
        <v>1607739.36</v>
      </c>
      <c r="E263" s="195">
        <v>104890</v>
      </c>
      <c r="F263" s="195">
        <v>0</v>
      </c>
      <c r="G263" s="195">
        <v>308605</v>
      </c>
      <c r="H263" s="195">
        <v>124575</v>
      </c>
      <c r="I263" s="195">
        <v>0</v>
      </c>
      <c r="J263" s="195">
        <v>280465.40000000002</v>
      </c>
      <c r="K263" s="195">
        <v>218790</v>
      </c>
      <c r="L263" s="195">
        <v>0</v>
      </c>
      <c r="M263" s="195">
        <v>330546.99</v>
      </c>
      <c r="N263" s="195">
        <v>1355380.46</v>
      </c>
      <c r="O263" s="195">
        <v>0</v>
      </c>
      <c r="P263" s="195">
        <v>501840</v>
      </c>
      <c r="Q263" s="195">
        <v>16000</v>
      </c>
      <c r="R263" s="195">
        <v>0</v>
      </c>
      <c r="S263" s="195">
        <v>157970.87</v>
      </c>
      <c r="T263" s="195">
        <v>159745</v>
      </c>
      <c r="U263" s="195">
        <v>332300</v>
      </c>
      <c r="V263" s="195">
        <v>0</v>
      </c>
      <c r="W263" s="195">
        <v>0</v>
      </c>
      <c r="X263" s="195">
        <v>3995293</v>
      </c>
      <c r="Y263" s="195">
        <v>76000</v>
      </c>
      <c r="Z263" s="195">
        <v>0</v>
      </c>
      <c r="AA263" s="195">
        <v>0</v>
      </c>
      <c r="AB263" s="195">
        <v>0</v>
      </c>
      <c r="AC263" s="195">
        <v>0</v>
      </c>
      <c r="AD263" s="195">
        <v>0</v>
      </c>
      <c r="AE263" s="195">
        <v>0</v>
      </c>
      <c r="AF263" s="195">
        <v>0</v>
      </c>
      <c r="AG263" s="195">
        <v>74292.02</v>
      </c>
      <c r="AH263" s="195">
        <v>0</v>
      </c>
      <c r="AI263" s="195">
        <v>86000</v>
      </c>
      <c r="AJ263" s="195">
        <v>79500</v>
      </c>
      <c r="AK263" s="195">
        <v>0</v>
      </c>
      <c r="AL263" s="195">
        <v>23549477.079999998</v>
      </c>
      <c r="AM263" s="195">
        <v>0</v>
      </c>
      <c r="AN263" s="195">
        <v>0</v>
      </c>
      <c r="AO263" s="195">
        <v>0</v>
      </c>
      <c r="AP263" s="195">
        <v>300000</v>
      </c>
      <c r="AQ263" s="195">
        <v>0</v>
      </c>
      <c r="AR263" s="195">
        <v>117080</v>
      </c>
      <c r="AS263" s="195">
        <v>0</v>
      </c>
      <c r="AT263" s="195">
        <v>33170</v>
      </c>
      <c r="AU263" s="195">
        <v>960923.51</v>
      </c>
      <c r="AV263" s="195">
        <v>696000</v>
      </c>
      <c r="AW263" s="195">
        <v>29650</v>
      </c>
      <c r="AX263" s="195">
        <v>111030</v>
      </c>
      <c r="AY263" s="195">
        <v>44000</v>
      </c>
      <c r="AZ263" s="195">
        <v>0</v>
      </c>
      <c r="BA263" s="195">
        <v>0</v>
      </c>
      <c r="BB263" s="195">
        <v>0</v>
      </c>
      <c r="BC263" s="195">
        <v>0</v>
      </c>
      <c r="BD263" s="195">
        <v>0</v>
      </c>
      <c r="BE263" s="195">
        <v>285580</v>
      </c>
      <c r="BF263" s="195">
        <v>931700</v>
      </c>
      <c r="BG263" s="195">
        <v>0</v>
      </c>
      <c r="BH263" s="195">
        <v>3678280.99</v>
      </c>
      <c r="BI263" s="195">
        <v>316608.68</v>
      </c>
      <c r="BJ263" s="195">
        <v>0</v>
      </c>
      <c r="BK263" s="195">
        <v>0</v>
      </c>
      <c r="BL263" s="195">
        <v>0</v>
      </c>
      <c r="BM263" s="195">
        <v>0</v>
      </c>
      <c r="BN263" s="195">
        <v>0</v>
      </c>
      <c r="BO263" s="195">
        <v>42500</v>
      </c>
      <c r="BP263" s="195">
        <v>0</v>
      </c>
      <c r="BQ263" s="195">
        <v>116372.14</v>
      </c>
      <c r="BR263" s="195">
        <v>319240</v>
      </c>
      <c r="BS263" s="197">
        <v>10982227.68</v>
      </c>
      <c r="BT263" s="195">
        <v>647250</v>
      </c>
      <c r="BU263" s="195">
        <v>0</v>
      </c>
      <c r="BV263" s="197">
        <v>664110.35</v>
      </c>
      <c r="BW263" s="197">
        <v>64500</v>
      </c>
      <c r="BX263" s="197">
        <v>5700</v>
      </c>
      <c r="BY263" s="197">
        <v>311166.67</v>
      </c>
      <c r="BZ263" s="197">
        <v>22500</v>
      </c>
      <c r="CA263" s="195">
        <v>118500</v>
      </c>
      <c r="CB263" s="197">
        <v>11000</v>
      </c>
      <c r="CC263" s="197">
        <v>0</v>
      </c>
      <c r="CD263" s="197">
        <v>7811</v>
      </c>
      <c r="CE263" s="197">
        <v>0</v>
      </c>
      <c r="CF263" s="197">
        <v>384730</v>
      </c>
      <c r="CG263" s="195">
        <v>48500</v>
      </c>
      <c r="CH263" s="197">
        <v>1400</v>
      </c>
      <c r="CI263" s="195">
        <v>0</v>
      </c>
      <c r="CJ263" s="197">
        <v>7000</v>
      </c>
      <c r="CK263" s="197">
        <v>0</v>
      </c>
      <c r="CL263" s="195">
        <v>29552</v>
      </c>
      <c r="CM263" s="197">
        <v>139527.01</v>
      </c>
    </row>
    <row r="264" spans="1:91" ht="24.6">
      <c r="A264" s="125">
        <v>29</v>
      </c>
      <c r="B264" s="243" t="s">
        <v>991</v>
      </c>
      <c r="C264" s="145" t="s">
        <v>559</v>
      </c>
      <c r="D264" s="195">
        <v>675600</v>
      </c>
      <c r="E264" s="195">
        <v>0</v>
      </c>
      <c r="F264" s="195">
        <v>0</v>
      </c>
      <c r="G264" s="195">
        <v>0</v>
      </c>
      <c r="H264" s="195">
        <v>10700</v>
      </c>
      <c r="I264" s="195">
        <v>0</v>
      </c>
      <c r="J264" s="195">
        <v>49220</v>
      </c>
      <c r="K264" s="195">
        <v>188985</v>
      </c>
      <c r="L264" s="195">
        <v>158840</v>
      </c>
      <c r="M264" s="195">
        <v>442540</v>
      </c>
      <c r="N264" s="195">
        <v>0</v>
      </c>
      <c r="O264" s="195">
        <v>32600</v>
      </c>
      <c r="P264" s="195">
        <v>553595</v>
      </c>
      <c r="Q264" s="195">
        <v>207500</v>
      </c>
      <c r="R264" s="195">
        <v>0</v>
      </c>
      <c r="S264" s="195">
        <v>134850</v>
      </c>
      <c r="T264" s="195">
        <v>25600</v>
      </c>
      <c r="U264" s="195">
        <v>65400</v>
      </c>
      <c r="V264" s="195">
        <v>0</v>
      </c>
      <c r="W264" s="195">
        <v>0</v>
      </c>
      <c r="X264" s="195">
        <v>1152145</v>
      </c>
      <c r="Y264" s="195">
        <v>0</v>
      </c>
      <c r="Z264" s="195">
        <v>287145</v>
      </c>
      <c r="AA264" s="195">
        <v>49050</v>
      </c>
      <c r="AB264" s="195">
        <v>72390</v>
      </c>
      <c r="AC264" s="195">
        <v>25200</v>
      </c>
      <c r="AD264" s="195">
        <v>151450</v>
      </c>
      <c r="AE264" s="195">
        <v>1699255</v>
      </c>
      <c r="AF264" s="195">
        <v>0</v>
      </c>
      <c r="AG264" s="195">
        <v>117800</v>
      </c>
      <c r="AH264" s="195">
        <v>105650</v>
      </c>
      <c r="AI264" s="195">
        <v>60500</v>
      </c>
      <c r="AJ264" s="195">
        <v>0</v>
      </c>
      <c r="AK264" s="195">
        <v>35000</v>
      </c>
      <c r="AL264" s="195">
        <v>551669.5</v>
      </c>
      <c r="AM264" s="195">
        <v>0</v>
      </c>
      <c r="AN264" s="195">
        <v>0</v>
      </c>
      <c r="AO264" s="195">
        <v>0</v>
      </c>
      <c r="AP264" s="195">
        <v>153087</v>
      </c>
      <c r="AQ264" s="195">
        <v>0</v>
      </c>
      <c r="AR264" s="195">
        <v>0</v>
      </c>
      <c r="AS264" s="195">
        <v>0</v>
      </c>
      <c r="AT264" s="195">
        <v>21600</v>
      </c>
      <c r="AU264" s="195">
        <v>426600</v>
      </c>
      <c r="AV264" s="195">
        <v>0</v>
      </c>
      <c r="AW264" s="195">
        <v>0</v>
      </c>
      <c r="AX264" s="195">
        <v>156550</v>
      </c>
      <c r="AY264" s="195">
        <v>0</v>
      </c>
      <c r="AZ264" s="195">
        <v>233647</v>
      </c>
      <c r="BA264" s="195">
        <v>25000</v>
      </c>
      <c r="BB264" s="195">
        <v>1236932</v>
      </c>
      <c r="BC264" s="195">
        <v>15200</v>
      </c>
      <c r="BD264" s="195">
        <v>96810</v>
      </c>
      <c r="BE264" s="195">
        <v>0</v>
      </c>
      <c r="BF264" s="195">
        <v>87050</v>
      </c>
      <c r="BG264" s="195">
        <v>2600</v>
      </c>
      <c r="BH264" s="195">
        <v>1527937.01</v>
      </c>
      <c r="BI264" s="195">
        <v>2300</v>
      </c>
      <c r="BJ264" s="195">
        <v>53499.99</v>
      </c>
      <c r="BK264" s="195">
        <v>0</v>
      </c>
      <c r="BL264" s="195">
        <v>37300</v>
      </c>
      <c r="BM264" s="195">
        <v>0</v>
      </c>
      <c r="BN264" s="195">
        <v>0</v>
      </c>
      <c r="BO264" s="195">
        <v>0</v>
      </c>
      <c r="BP264" s="195">
        <v>0</v>
      </c>
      <c r="BQ264" s="195">
        <v>140330</v>
      </c>
      <c r="BR264" s="195">
        <v>146840</v>
      </c>
      <c r="BS264" s="197">
        <v>1714956.68</v>
      </c>
      <c r="BT264" s="195">
        <v>29607.5</v>
      </c>
      <c r="BU264" s="195">
        <v>44728</v>
      </c>
      <c r="BV264" s="195">
        <v>636917.5</v>
      </c>
      <c r="BW264" s="195">
        <v>69200</v>
      </c>
      <c r="BX264" s="195">
        <v>210250</v>
      </c>
      <c r="BY264" s="195">
        <v>60400</v>
      </c>
      <c r="BZ264" s="195">
        <v>0</v>
      </c>
      <c r="CA264" s="195">
        <v>249200</v>
      </c>
      <c r="CB264" s="195">
        <v>20287.2</v>
      </c>
      <c r="CC264" s="195">
        <v>41300</v>
      </c>
      <c r="CD264" s="195">
        <v>77050</v>
      </c>
      <c r="CE264" s="195">
        <v>0</v>
      </c>
      <c r="CF264" s="195">
        <v>146260</v>
      </c>
      <c r="CG264" s="195">
        <v>31425</v>
      </c>
      <c r="CH264" s="195">
        <v>62275</v>
      </c>
      <c r="CI264" s="195">
        <v>19300</v>
      </c>
      <c r="CJ264" s="195">
        <v>122860</v>
      </c>
      <c r="CK264" s="197">
        <v>0</v>
      </c>
      <c r="CL264" s="195">
        <v>72800</v>
      </c>
      <c r="CM264" s="195">
        <v>4800</v>
      </c>
    </row>
    <row r="265" spans="1:91" ht="24.6">
      <c r="A265" s="125">
        <v>29</v>
      </c>
      <c r="B265" s="243" t="s">
        <v>992</v>
      </c>
      <c r="C265" s="145" t="s">
        <v>560</v>
      </c>
      <c r="D265" s="195">
        <v>0</v>
      </c>
      <c r="E265" s="195">
        <v>35700</v>
      </c>
      <c r="F265" s="195">
        <v>0</v>
      </c>
      <c r="G265" s="195">
        <v>635921</v>
      </c>
      <c r="H265" s="195">
        <v>54400</v>
      </c>
      <c r="I265" s="195">
        <v>133000</v>
      </c>
      <c r="J265" s="195">
        <v>0</v>
      </c>
      <c r="K265" s="195">
        <v>0</v>
      </c>
      <c r="L265" s="195">
        <v>3160200</v>
      </c>
      <c r="M265" s="195">
        <v>65225</v>
      </c>
      <c r="N265" s="195">
        <v>0</v>
      </c>
      <c r="O265" s="195">
        <v>0</v>
      </c>
      <c r="P265" s="195">
        <v>0</v>
      </c>
      <c r="Q265" s="195">
        <v>0</v>
      </c>
      <c r="R265" s="195">
        <v>0</v>
      </c>
      <c r="S265" s="195">
        <v>0</v>
      </c>
      <c r="T265" s="195">
        <v>843875.63</v>
      </c>
      <c r="U265" s="195">
        <v>0</v>
      </c>
      <c r="V265" s="195">
        <v>550000</v>
      </c>
      <c r="W265" s="195">
        <v>0</v>
      </c>
      <c r="X265" s="195">
        <v>0</v>
      </c>
      <c r="Y265" s="195">
        <v>1031900</v>
      </c>
      <c r="Z265" s="195">
        <v>169200</v>
      </c>
      <c r="AA265" s="195">
        <v>94400</v>
      </c>
      <c r="AB265" s="195">
        <v>1370200</v>
      </c>
      <c r="AC265" s="195">
        <v>0</v>
      </c>
      <c r="AD265" s="195">
        <v>0</v>
      </c>
      <c r="AE265" s="195">
        <v>0</v>
      </c>
      <c r="AF265" s="195">
        <v>0</v>
      </c>
      <c r="AG265" s="195">
        <v>919500</v>
      </c>
      <c r="AH265" s="195">
        <v>149000</v>
      </c>
      <c r="AI265" s="195">
        <v>0</v>
      </c>
      <c r="AJ265" s="195">
        <v>651000</v>
      </c>
      <c r="AK265" s="195">
        <v>0</v>
      </c>
      <c r="AL265" s="195">
        <v>0</v>
      </c>
      <c r="AM265" s="195">
        <v>1578800</v>
      </c>
      <c r="AN265" s="195">
        <v>327400</v>
      </c>
      <c r="AO265" s="195">
        <v>38627</v>
      </c>
      <c r="AP265" s="195">
        <v>20010</v>
      </c>
      <c r="AQ265" s="195">
        <v>0</v>
      </c>
      <c r="AR265" s="195">
        <v>315000</v>
      </c>
      <c r="AS265" s="195">
        <v>0</v>
      </c>
      <c r="AT265" s="195">
        <v>390331</v>
      </c>
      <c r="AU265" s="195">
        <v>474370</v>
      </c>
      <c r="AV265" s="195">
        <v>0</v>
      </c>
      <c r="AW265" s="195">
        <v>0</v>
      </c>
      <c r="AX265" s="195">
        <v>0</v>
      </c>
      <c r="AY265" s="195">
        <v>0</v>
      </c>
      <c r="AZ265" s="195">
        <v>71500</v>
      </c>
      <c r="BA265" s="195">
        <v>0</v>
      </c>
      <c r="BB265" s="195">
        <v>0</v>
      </c>
      <c r="BC265" s="195">
        <v>0</v>
      </c>
      <c r="BD265" s="195">
        <v>0</v>
      </c>
      <c r="BE265" s="195">
        <v>16000</v>
      </c>
      <c r="BF265" s="195">
        <v>0</v>
      </c>
      <c r="BG265" s="195">
        <v>0</v>
      </c>
      <c r="BH265" s="195">
        <v>0</v>
      </c>
      <c r="BI265" s="195">
        <v>0</v>
      </c>
      <c r="BJ265" s="195">
        <v>0</v>
      </c>
      <c r="BK265" s="195">
        <v>0</v>
      </c>
      <c r="BL265" s="195">
        <v>0</v>
      </c>
      <c r="BM265" s="195">
        <v>0</v>
      </c>
      <c r="BN265" s="195">
        <v>0</v>
      </c>
      <c r="BO265" s="195">
        <v>368330</v>
      </c>
      <c r="BP265" s="195">
        <v>0</v>
      </c>
      <c r="BQ265" s="195">
        <v>0</v>
      </c>
      <c r="BR265" s="195">
        <v>0</v>
      </c>
      <c r="BS265" s="197">
        <v>0</v>
      </c>
      <c r="BT265" s="195">
        <v>0</v>
      </c>
      <c r="BU265" s="197">
        <v>0</v>
      </c>
      <c r="BV265" s="195">
        <v>0</v>
      </c>
      <c r="BW265" s="195">
        <v>0</v>
      </c>
      <c r="BX265" s="195">
        <v>185001</v>
      </c>
      <c r="BY265" s="195">
        <v>0</v>
      </c>
      <c r="BZ265" s="197">
        <v>0</v>
      </c>
      <c r="CA265" s="195">
        <v>498000</v>
      </c>
      <c r="CB265" s="195">
        <v>117000</v>
      </c>
      <c r="CC265" s="195">
        <v>0</v>
      </c>
      <c r="CD265" s="197">
        <v>0</v>
      </c>
      <c r="CE265" s="195">
        <v>0</v>
      </c>
      <c r="CF265" s="195">
        <v>0</v>
      </c>
      <c r="CG265" s="195">
        <v>0</v>
      </c>
      <c r="CH265" s="197">
        <v>363978.51</v>
      </c>
      <c r="CI265" s="195">
        <v>1384914.5</v>
      </c>
      <c r="CJ265" s="195">
        <v>31800</v>
      </c>
      <c r="CK265" s="195">
        <v>0</v>
      </c>
      <c r="CL265" s="195">
        <v>0</v>
      </c>
      <c r="CM265" s="197">
        <v>0</v>
      </c>
    </row>
    <row r="266" spans="1:91" ht="24.6">
      <c r="A266" s="125">
        <v>28</v>
      </c>
      <c r="B266" s="243" t="s">
        <v>993</v>
      </c>
      <c r="C266" s="145" t="s">
        <v>561</v>
      </c>
      <c r="D266" s="195">
        <v>5263582.99</v>
      </c>
      <c r="E266" s="195">
        <v>702423.5</v>
      </c>
      <c r="F266" s="195">
        <v>512023.7</v>
      </c>
      <c r="G266" s="195">
        <v>931766.4</v>
      </c>
      <c r="H266" s="195">
        <v>597332</v>
      </c>
      <c r="I266" s="195">
        <v>763093.8</v>
      </c>
      <c r="J266" s="195">
        <v>726348</v>
      </c>
      <c r="K266" s="195">
        <v>1693545.26</v>
      </c>
      <c r="L266" s="195">
        <v>967068.8</v>
      </c>
      <c r="M266" s="195">
        <v>673481.67</v>
      </c>
      <c r="N266" s="195">
        <v>1008385.06</v>
      </c>
      <c r="O266" s="195">
        <v>235367.5</v>
      </c>
      <c r="P266" s="195">
        <v>1988982.6</v>
      </c>
      <c r="Q266" s="195">
        <v>948220</v>
      </c>
      <c r="R266" s="195">
        <v>1424767.9</v>
      </c>
      <c r="S266" s="195">
        <v>1119097.7</v>
      </c>
      <c r="T266" s="195">
        <v>905582.53</v>
      </c>
      <c r="U266" s="195">
        <v>727734.1</v>
      </c>
      <c r="V266" s="195">
        <v>629627.41</v>
      </c>
      <c r="W266" s="195">
        <v>332993.90000000002</v>
      </c>
      <c r="X266" s="195">
        <v>7377868.7999999998</v>
      </c>
      <c r="Y266" s="195">
        <v>388851</v>
      </c>
      <c r="Z266" s="195">
        <v>1386272.9</v>
      </c>
      <c r="AA266" s="195">
        <v>1465029</v>
      </c>
      <c r="AB266" s="195">
        <v>651879.75</v>
      </c>
      <c r="AC266" s="195">
        <v>693042.5</v>
      </c>
      <c r="AD266" s="195">
        <v>748274.6</v>
      </c>
      <c r="AE266" s="195">
        <v>937740</v>
      </c>
      <c r="AF266" s="195">
        <v>873664</v>
      </c>
      <c r="AG266" s="195">
        <v>598703.30000000005</v>
      </c>
      <c r="AH266" s="195">
        <v>1153202.3999999999</v>
      </c>
      <c r="AI266" s="195">
        <v>897864.8</v>
      </c>
      <c r="AJ266" s="195">
        <v>805183.3</v>
      </c>
      <c r="AK266" s="195">
        <v>622099.26</v>
      </c>
      <c r="AL266" s="195">
        <v>9020845.2300000004</v>
      </c>
      <c r="AM266" s="195">
        <v>848837.7</v>
      </c>
      <c r="AN266" s="195">
        <v>557576.94999999995</v>
      </c>
      <c r="AO266" s="195">
        <v>1529033.54</v>
      </c>
      <c r="AP266" s="195">
        <v>1265532.8999999999</v>
      </c>
      <c r="AQ266" s="195">
        <v>1082706.3999999999</v>
      </c>
      <c r="AR266" s="195">
        <v>452710</v>
      </c>
      <c r="AS266" s="195">
        <v>3346847.43</v>
      </c>
      <c r="AT266" s="195">
        <v>1140591.72</v>
      </c>
      <c r="AU266" s="195">
        <v>3072734.7</v>
      </c>
      <c r="AV266" s="195">
        <v>1199831.42</v>
      </c>
      <c r="AW266" s="195">
        <v>937303</v>
      </c>
      <c r="AX266" s="195">
        <v>297900.79999999999</v>
      </c>
      <c r="AY266" s="195">
        <v>663614.19999999995</v>
      </c>
      <c r="AZ266" s="195">
        <v>657363</v>
      </c>
      <c r="BA266" s="195">
        <v>634820.94999999995</v>
      </c>
      <c r="BB266" s="195">
        <v>2123476.9</v>
      </c>
      <c r="BC266" s="195">
        <v>637469.26</v>
      </c>
      <c r="BD266" s="195">
        <v>1851099.92</v>
      </c>
      <c r="BE266" s="195">
        <v>1126765</v>
      </c>
      <c r="BF266" s="195">
        <v>378460.89</v>
      </c>
      <c r="BG266" s="195">
        <v>737627.19</v>
      </c>
      <c r="BH266" s="195">
        <v>1919958.7</v>
      </c>
      <c r="BI266" s="195">
        <v>298457</v>
      </c>
      <c r="BJ266" s="195">
        <v>395494.6</v>
      </c>
      <c r="BK266" s="195">
        <v>981469</v>
      </c>
      <c r="BL266" s="195">
        <v>703941.04</v>
      </c>
      <c r="BM266" s="195">
        <v>2726151</v>
      </c>
      <c r="BN266" s="195">
        <v>764373</v>
      </c>
      <c r="BO266" s="195">
        <v>763829.81</v>
      </c>
      <c r="BP266" s="195">
        <v>1013588.7</v>
      </c>
      <c r="BQ266" s="195">
        <v>1093115.1000000001</v>
      </c>
      <c r="BR266" s="195">
        <v>634438.85</v>
      </c>
      <c r="BS266" s="197">
        <v>8245875.5800000001</v>
      </c>
      <c r="BT266" s="197">
        <v>506033</v>
      </c>
      <c r="BU266" s="197">
        <v>687958.42</v>
      </c>
      <c r="BV266" s="197">
        <v>1135494.95</v>
      </c>
      <c r="BW266" s="197">
        <v>302253.5</v>
      </c>
      <c r="BX266" s="197">
        <v>590404.11</v>
      </c>
      <c r="BY266" s="197">
        <v>1592303.35</v>
      </c>
      <c r="BZ266" s="197">
        <v>548600.19999999995</v>
      </c>
      <c r="CA266" s="197">
        <v>496050</v>
      </c>
      <c r="CB266" s="197">
        <v>529316.19999999995</v>
      </c>
      <c r="CC266" s="197">
        <v>1232750</v>
      </c>
      <c r="CD266" s="197">
        <v>1724860</v>
      </c>
      <c r="CE266" s="197">
        <v>1140639.6000000001</v>
      </c>
      <c r="CF266" s="197">
        <v>980961.8</v>
      </c>
      <c r="CG266" s="197">
        <v>588543.34</v>
      </c>
      <c r="CH266" s="197">
        <v>400139.83</v>
      </c>
      <c r="CI266" s="197">
        <v>592020</v>
      </c>
      <c r="CJ266" s="197">
        <v>532430.4</v>
      </c>
      <c r="CK266" s="197">
        <v>1724532.52</v>
      </c>
      <c r="CL266" s="197">
        <v>381434</v>
      </c>
      <c r="CM266" s="197">
        <v>420621.83</v>
      </c>
    </row>
    <row r="267" spans="1:91" ht="24.6">
      <c r="A267" s="125">
        <v>29</v>
      </c>
      <c r="B267" s="243" t="s">
        <v>994</v>
      </c>
      <c r="C267" s="145" t="s">
        <v>562</v>
      </c>
      <c r="D267" s="195">
        <v>0</v>
      </c>
      <c r="E267" s="195">
        <v>0</v>
      </c>
      <c r="F267" s="195">
        <v>0</v>
      </c>
      <c r="G267" s="195">
        <v>87620</v>
      </c>
      <c r="H267" s="195">
        <v>0</v>
      </c>
      <c r="I267" s="195">
        <v>0</v>
      </c>
      <c r="J267" s="195">
        <v>0</v>
      </c>
      <c r="K267" s="195">
        <v>0</v>
      </c>
      <c r="L267" s="195">
        <v>0</v>
      </c>
      <c r="M267" s="195">
        <v>0</v>
      </c>
      <c r="N267" s="195">
        <v>0</v>
      </c>
      <c r="O267" s="195">
        <v>0</v>
      </c>
      <c r="P267" s="195">
        <v>0</v>
      </c>
      <c r="Q267" s="195">
        <v>3900</v>
      </c>
      <c r="R267" s="195">
        <v>0</v>
      </c>
      <c r="S267" s="195">
        <v>640494</v>
      </c>
      <c r="T267" s="195">
        <v>14580</v>
      </c>
      <c r="U267" s="195">
        <v>682014</v>
      </c>
      <c r="V267" s="195">
        <v>37195.339999999997</v>
      </c>
      <c r="W267" s="195">
        <v>0</v>
      </c>
      <c r="X267" s="195">
        <v>552000</v>
      </c>
      <c r="Y267" s="195">
        <v>0</v>
      </c>
      <c r="Z267" s="195">
        <v>0</v>
      </c>
      <c r="AA267" s="195">
        <v>0</v>
      </c>
      <c r="AB267" s="195">
        <v>0</v>
      </c>
      <c r="AC267" s="195">
        <v>0</v>
      </c>
      <c r="AD267" s="195">
        <v>0</v>
      </c>
      <c r="AE267" s="195">
        <v>0</v>
      </c>
      <c r="AF267" s="195">
        <v>0</v>
      </c>
      <c r="AG267" s="195">
        <v>0</v>
      </c>
      <c r="AH267" s="195">
        <v>0</v>
      </c>
      <c r="AI267" s="195">
        <v>0</v>
      </c>
      <c r="AJ267" s="195">
        <v>0</v>
      </c>
      <c r="AK267" s="195">
        <v>0</v>
      </c>
      <c r="AL267" s="195">
        <v>4400000</v>
      </c>
      <c r="AM267" s="195">
        <v>7425</v>
      </c>
      <c r="AN267" s="195">
        <v>0</v>
      </c>
      <c r="AO267" s="195">
        <v>0</v>
      </c>
      <c r="AP267" s="195">
        <v>1062000</v>
      </c>
      <c r="AQ267" s="195">
        <v>0</v>
      </c>
      <c r="AR267" s="195">
        <v>0</v>
      </c>
      <c r="AS267" s="195">
        <v>0</v>
      </c>
      <c r="AT267" s="195">
        <v>0</v>
      </c>
      <c r="AU267" s="195">
        <v>1100000</v>
      </c>
      <c r="AV267" s="195">
        <v>0</v>
      </c>
      <c r="AW267" s="195">
        <v>334830</v>
      </c>
      <c r="AX267" s="195">
        <v>0</v>
      </c>
      <c r="AY267" s="195">
        <v>0</v>
      </c>
      <c r="AZ267" s="195">
        <v>0</v>
      </c>
      <c r="BA267" s="195">
        <v>0</v>
      </c>
      <c r="BB267" s="195">
        <v>1990092</v>
      </c>
      <c r="BC267" s="195">
        <v>47875</v>
      </c>
      <c r="BD267" s="195">
        <v>5969968.9199999999</v>
      </c>
      <c r="BE267" s="195">
        <v>553580</v>
      </c>
      <c r="BF267" s="195">
        <v>490100</v>
      </c>
      <c r="BG267" s="195">
        <v>0</v>
      </c>
      <c r="BH267" s="195">
        <v>14400</v>
      </c>
      <c r="BI267" s="195">
        <v>0</v>
      </c>
      <c r="BJ267" s="195">
        <v>0</v>
      </c>
      <c r="BK267" s="195">
        <v>0</v>
      </c>
      <c r="BL267" s="195">
        <v>0</v>
      </c>
      <c r="BM267" s="195">
        <v>3745025.04</v>
      </c>
      <c r="BN267" s="195">
        <v>1713712</v>
      </c>
      <c r="BO267" s="195">
        <v>1374222.37</v>
      </c>
      <c r="BP267" s="195">
        <v>1957102</v>
      </c>
      <c r="BQ267" s="195">
        <v>1069572</v>
      </c>
      <c r="BR267" s="195">
        <v>1179120.8799999999</v>
      </c>
      <c r="BS267" s="197">
        <v>13246500.01</v>
      </c>
      <c r="BT267" s="197">
        <v>0</v>
      </c>
      <c r="BU267" s="197">
        <v>0</v>
      </c>
      <c r="BV267" s="197">
        <v>2126002.2000000002</v>
      </c>
      <c r="BW267" s="195">
        <v>0</v>
      </c>
      <c r="BX267" s="195">
        <v>0</v>
      </c>
      <c r="BY267" s="195">
        <v>2436000</v>
      </c>
      <c r="BZ267" s="195">
        <v>0</v>
      </c>
      <c r="CA267" s="195">
        <v>0</v>
      </c>
      <c r="CB267" s="197">
        <v>0</v>
      </c>
      <c r="CC267" s="195">
        <v>0</v>
      </c>
      <c r="CD267" s="197">
        <v>36000</v>
      </c>
      <c r="CE267" s="197">
        <v>1280404.8</v>
      </c>
      <c r="CF267" s="195">
        <v>0</v>
      </c>
      <c r="CG267" s="195">
        <v>0</v>
      </c>
      <c r="CH267" s="197">
        <v>0</v>
      </c>
      <c r="CI267" s="195">
        <v>0</v>
      </c>
      <c r="CJ267" s="197">
        <v>0</v>
      </c>
      <c r="CK267" s="195">
        <v>1445660.62</v>
      </c>
      <c r="CL267" s="195">
        <v>0</v>
      </c>
      <c r="CM267" s="197">
        <v>0</v>
      </c>
    </row>
    <row r="268" spans="1:91" ht="24.6">
      <c r="A268" s="125">
        <v>29</v>
      </c>
      <c r="B268" s="243" t="s">
        <v>995</v>
      </c>
      <c r="C268" s="145" t="s">
        <v>563</v>
      </c>
      <c r="D268" s="195">
        <v>0</v>
      </c>
      <c r="E268" s="195">
        <v>0</v>
      </c>
      <c r="F268" s="195">
        <v>0</v>
      </c>
      <c r="G268" s="195">
        <v>312470</v>
      </c>
      <c r="H268" s="195">
        <v>0</v>
      </c>
      <c r="I268" s="195">
        <v>0</v>
      </c>
      <c r="J268" s="195">
        <v>0</v>
      </c>
      <c r="K268" s="195">
        <v>0</v>
      </c>
      <c r="L268" s="195">
        <v>0</v>
      </c>
      <c r="M268" s="195">
        <v>0</v>
      </c>
      <c r="N268" s="195">
        <v>0</v>
      </c>
      <c r="O268" s="195">
        <v>0</v>
      </c>
      <c r="P268" s="195">
        <v>0</v>
      </c>
      <c r="Q268" s="195">
        <v>0</v>
      </c>
      <c r="R268" s="195">
        <v>0</v>
      </c>
      <c r="S268" s="195">
        <v>0</v>
      </c>
      <c r="T268" s="195">
        <v>111224.77</v>
      </c>
      <c r="U268" s="195">
        <v>0</v>
      </c>
      <c r="V268" s="195">
        <v>0</v>
      </c>
      <c r="W268" s="195">
        <v>0</v>
      </c>
      <c r="X268" s="195">
        <v>0</v>
      </c>
      <c r="Y268" s="195">
        <v>0</v>
      </c>
      <c r="Z268" s="195">
        <v>0</v>
      </c>
      <c r="AA268" s="195">
        <v>0</v>
      </c>
      <c r="AB268" s="195">
        <v>0</v>
      </c>
      <c r="AC268" s="195">
        <v>0</v>
      </c>
      <c r="AD268" s="195">
        <v>0</v>
      </c>
      <c r="AE268" s="195">
        <v>0</v>
      </c>
      <c r="AF268" s="195">
        <v>0</v>
      </c>
      <c r="AG268" s="195">
        <v>0</v>
      </c>
      <c r="AH268" s="195">
        <v>0</v>
      </c>
      <c r="AI268" s="195">
        <v>0</v>
      </c>
      <c r="AJ268" s="195">
        <v>0</v>
      </c>
      <c r="AK268" s="195">
        <v>0</v>
      </c>
      <c r="AL268" s="195">
        <v>0</v>
      </c>
      <c r="AM268" s="195">
        <v>0</v>
      </c>
      <c r="AN268" s="195">
        <v>0</v>
      </c>
      <c r="AO268" s="195">
        <v>0</v>
      </c>
      <c r="AP268" s="195">
        <v>0</v>
      </c>
      <c r="AQ268" s="195">
        <v>0</v>
      </c>
      <c r="AR268" s="195">
        <v>0</v>
      </c>
      <c r="AS268" s="195">
        <v>0</v>
      </c>
      <c r="AT268" s="195">
        <v>0</v>
      </c>
      <c r="AU268" s="195">
        <v>0</v>
      </c>
      <c r="AV268" s="195">
        <v>0</v>
      </c>
      <c r="AW268" s="195">
        <v>0</v>
      </c>
      <c r="AX268" s="195">
        <v>0</v>
      </c>
      <c r="AY268" s="195">
        <v>0</v>
      </c>
      <c r="AZ268" s="195">
        <v>0</v>
      </c>
      <c r="BA268" s="195">
        <v>0</v>
      </c>
      <c r="BB268" s="195">
        <v>0</v>
      </c>
      <c r="BC268" s="195">
        <v>0</v>
      </c>
      <c r="BD268" s="195">
        <v>0</v>
      </c>
      <c r="BE268" s="195">
        <v>411240</v>
      </c>
      <c r="BF268" s="195">
        <v>585010</v>
      </c>
      <c r="BG268" s="195">
        <v>0</v>
      </c>
      <c r="BH268" s="195">
        <v>0</v>
      </c>
      <c r="BI268" s="195">
        <v>0</v>
      </c>
      <c r="BJ268" s="195">
        <v>506460</v>
      </c>
      <c r="BK268" s="195">
        <v>1083980</v>
      </c>
      <c r="BL268" s="195">
        <v>730366</v>
      </c>
      <c r="BM268" s="195">
        <v>0</v>
      </c>
      <c r="BN268" s="195">
        <v>0</v>
      </c>
      <c r="BO268" s="195">
        <v>85988</v>
      </c>
      <c r="BP268" s="195">
        <v>0</v>
      </c>
      <c r="BQ268" s="195">
        <v>0</v>
      </c>
      <c r="BR268" s="195">
        <v>123310</v>
      </c>
      <c r="BS268" s="197">
        <v>0</v>
      </c>
      <c r="BT268" s="197">
        <v>0</v>
      </c>
      <c r="BU268" s="197">
        <v>0</v>
      </c>
      <c r="BV268" s="197">
        <v>0</v>
      </c>
      <c r="BW268" s="197">
        <v>255200</v>
      </c>
      <c r="BX268" s="197">
        <v>0</v>
      </c>
      <c r="BY268" s="197">
        <v>0</v>
      </c>
      <c r="BZ268" s="197">
        <v>0</v>
      </c>
      <c r="CA268" s="197">
        <v>0</v>
      </c>
      <c r="CB268" s="197">
        <v>0</v>
      </c>
      <c r="CC268" s="197">
        <v>0</v>
      </c>
      <c r="CD268" s="197">
        <v>0</v>
      </c>
      <c r="CE268" s="197">
        <v>0</v>
      </c>
      <c r="CF268" s="197">
        <v>0</v>
      </c>
      <c r="CG268" s="197">
        <v>0</v>
      </c>
      <c r="CH268" s="197">
        <v>0</v>
      </c>
      <c r="CI268" s="197">
        <v>0</v>
      </c>
      <c r="CJ268" s="197">
        <v>0</v>
      </c>
      <c r="CK268" s="197">
        <v>0</v>
      </c>
      <c r="CL268" s="197">
        <v>693530</v>
      </c>
      <c r="CM268" s="197">
        <v>0</v>
      </c>
    </row>
    <row r="269" spans="1:91" ht="24.6">
      <c r="A269" s="125">
        <v>29</v>
      </c>
      <c r="B269" s="243" t="s">
        <v>996</v>
      </c>
      <c r="C269" s="128" t="s">
        <v>564</v>
      </c>
      <c r="D269" s="195">
        <v>0</v>
      </c>
      <c r="E269" s="195">
        <v>0</v>
      </c>
      <c r="F269" s="195">
        <v>0</v>
      </c>
      <c r="G269" s="195">
        <v>62000</v>
      </c>
      <c r="H269" s="195">
        <v>0</v>
      </c>
      <c r="I269" s="195">
        <v>0</v>
      </c>
      <c r="J269" s="195">
        <v>0</v>
      </c>
      <c r="K269" s="195">
        <v>0</v>
      </c>
      <c r="L269" s="195">
        <v>0</v>
      </c>
      <c r="M269" s="195">
        <v>0</v>
      </c>
      <c r="N269" s="195">
        <v>236100</v>
      </c>
      <c r="O269" s="195">
        <v>0</v>
      </c>
      <c r="P269" s="195">
        <v>0</v>
      </c>
      <c r="Q269" s="195">
        <v>0</v>
      </c>
      <c r="R269" s="195">
        <v>0</v>
      </c>
      <c r="S269" s="195">
        <v>0</v>
      </c>
      <c r="T269" s="195">
        <v>0</v>
      </c>
      <c r="U269" s="195">
        <v>0</v>
      </c>
      <c r="V269" s="195">
        <v>0</v>
      </c>
      <c r="W269" s="195">
        <v>0</v>
      </c>
      <c r="X269" s="195">
        <v>153000</v>
      </c>
      <c r="Y269" s="195">
        <v>0</v>
      </c>
      <c r="Z269" s="195">
        <v>0</v>
      </c>
      <c r="AA269" s="195">
        <v>0</v>
      </c>
      <c r="AB269" s="195">
        <v>0</v>
      </c>
      <c r="AC269" s="195">
        <v>0</v>
      </c>
      <c r="AD269" s="195">
        <v>0</v>
      </c>
      <c r="AE269" s="195">
        <v>0</v>
      </c>
      <c r="AF269" s="195">
        <v>0</v>
      </c>
      <c r="AG269" s="195">
        <v>0</v>
      </c>
      <c r="AH269" s="195">
        <v>0</v>
      </c>
      <c r="AI269" s="195">
        <v>0</v>
      </c>
      <c r="AJ269" s="195">
        <v>0</v>
      </c>
      <c r="AK269" s="195">
        <v>0</v>
      </c>
      <c r="AL269" s="195">
        <v>0</v>
      </c>
      <c r="AM269" s="195">
        <v>0</v>
      </c>
      <c r="AN269" s="195">
        <v>0</v>
      </c>
      <c r="AO269" s="195">
        <v>0</v>
      </c>
      <c r="AP269" s="195">
        <v>0</v>
      </c>
      <c r="AQ269" s="195">
        <v>0</v>
      </c>
      <c r="AR269" s="195">
        <v>0</v>
      </c>
      <c r="AS269" s="195">
        <v>0</v>
      </c>
      <c r="AT269" s="195">
        <v>0</v>
      </c>
      <c r="AU269" s="195">
        <v>0</v>
      </c>
      <c r="AV269" s="195">
        <v>0</v>
      </c>
      <c r="AW269" s="195">
        <v>0</v>
      </c>
      <c r="AX269" s="195">
        <v>0</v>
      </c>
      <c r="AY269" s="195">
        <v>0</v>
      </c>
      <c r="AZ269" s="195">
        <v>0</v>
      </c>
      <c r="BA269" s="195">
        <v>0</v>
      </c>
      <c r="BB269" s="195">
        <v>0</v>
      </c>
      <c r="BC269" s="195">
        <v>0</v>
      </c>
      <c r="BD269" s="195">
        <v>0</v>
      </c>
      <c r="BE269" s="195">
        <v>0</v>
      </c>
      <c r="BF269" s="195">
        <v>0</v>
      </c>
      <c r="BG269" s="195">
        <v>0</v>
      </c>
      <c r="BH269" s="195">
        <v>0</v>
      </c>
      <c r="BI269" s="195">
        <v>0</v>
      </c>
      <c r="BJ269" s="195">
        <v>0</v>
      </c>
      <c r="BK269" s="195">
        <v>0</v>
      </c>
      <c r="BL269" s="195">
        <v>0</v>
      </c>
      <c r="BM269" s="195">
        <v>0</v>
      </c>
      <c r="BN269" s="195">
        <v>0</v>
      </c>
      <c r="BO269" s="195">
        <v>0</v>
      </c>
      <c r="BP269" s="195">
        <v>0</v>
      </c>
      <c r="BQ269" s="195">
        <v>0</v>
      </c>
      <c r="BR269" s="195">
        <v>0</v>
      </c>
      <c r="BS269" s="197">
        <v>0</v>
      </c>
      <c r="BT269" s="197">
        <v>0</v>
      </c>
      <c r="BU269" s="197">
        <v>0</v>
      </c>
      <c r="BV269" s="197">
        <v>8000</v>
      </c>
      <c r="BW269" s="197">
        <v>0</v>
      </c>
      <c r="BX269" s="197">
        <v>0</v>
      </c>
      <c r="BY269" s="197">
        <v>0</v>
      </c>
      <c r="BZ269" s="197">
        <v>0</v>
      </c>
      <c r="CA269" s="197">
        <v>0</v>
      </c>
      <c r="CB269" s="197">
        <v>0</v>
      </c>
      <c r="CC269" s="197">
        <v>0</v>
      </c>
      <c r="CD269" s="197">
        <v>0</v>
      </c>
      <c r="CE269" s="197">
        <v>0</v>
      </c>
      <c r="CF269" s="197">
        <v>0</v>
      </c>
      <c r="CG269" s="197">
        <v>0</v>
      </c>
      <c r="CH269" s="197">
        <v>0</v>
      </c>
      <c r="CI269" s="197">
        <v>0</v>
      </c>
      <c r="CJ269" s="197">
        <v>0</v>
      </c>
      <c r="CK269" s="197">
        <v>0</v>
      </c>
      <c r="CL269" s="197">
        <v>0</v>
      </c>
      <c r="CM269" s="197">
        <v>0</v>
      </c>
    </row>
    <row r="270" spans="1:91" ht="24.6">
      <c r="A270" s="125">
        <v>29</v>
      </c>
      <c r="B270" s="243" t="s">
        <v>997</v>
      </c>
      <c r="C270" s="145" t="s">
        <v>565</v>
      </c>
      <c r="D270" s="195">
        <v>0</v>
      </c>
      <c r="E270" s="195">
        <v>0</v>
      </c>
      <c r="F270" s="195">
        <v>0</v>
      </c>
      <c r="G270" s="195">
        <v>0</v>
      </c>
      <c r="H270" s="195">
        <v>0</v>
      </c>
      <c r="I270" s="195">
        <v>0</v>
      </c>
      <c r="J270" s="195">
        <v>0</v>
      </c>
      <c r="K270" s="195">
        <v>0</v>
      </c>
      <c r="L270" s="195">
        <v>0</v>
      </c>
      <c r="M270" s="195">
        <v>0</v>
      </c>
      <c r="N270" s="195">
        <v>0</v>
      </c>
      <c r="O270" s="195">
        <v>0</v>
      </c>
      <c r="P270" s="195">
        <v>2634000</v>
      </c>
      <c r="Q270" s="195">
        <v>0</v>
      </c>
      <c r="R270" s="195">
        <v>0</v>
      </c>
      <c r="S270" s="195">
        <v>332800</v>
      </c>
      <c r="T270" s="195">
        <v>0</v>
      </c>
      <c r="U270" s="195">
        <v>395961</v>
      </c>
      <c r="V270" s="195">
        <v>102980</v>
      </c>
      <c r="W270" s="195">
        <v>0</v>
      </c>
      <c r="X270" s="195">
        <v>2885800</v>
      </c>
      <c r="Y270" s="195">
        <v>134720</v>
      </c>
      <c r="Z270" s="195">
        <v>614040</v>
      </c>
      <c r="AA270" s="195">
        <v>0</v>
      </c>
      <c r="AB270" s="195">
        <v>0</v>
      </c>
      <c r="AC270" s="195">
        <v>0</v>
      </c>
      <c r="AD270" s="195">
        <v>0</v>
      </c>
      <c r="AE270" s="195">
        <v>413000</v>
      </c>
      <c r="AF270" s="195">
        <v>0</v>
      </c>
      <c r="AG270" s="195">
        <v>0</v>
      </c>
      <c r="AH270" s="195">
        <v>0</v>
      </c>
      <c r="AI270" s="195">
        <v>0</v>
      </c>
      <c r="AJ270" s="195">
        <v>352000</v>
      </c>
      <c r="AK270" s="195">
        <v>0</v>
      </c>
      <c r="AL270" s="195">
        <v>5335200</v>
      </c>
      <c r="AM270" s="195">
        <v>0</v>
      </c>
      <c r="AN270" s="195">
        <v>308160</v>
      </c>
      <c r="AO270" s="195">
        <v>0</v>
      </c>
      <c r="AP270" s="195">
        <v>0</v>
      </c>
      <c r="AQ270" s="195">
        <v>0</v>
      </c>
      <c r="AR270" s="195">
        <v>0</v>
      </c>
      <c r="AS270" s="195">
        <v>136960</v>
      </c>
      <c r="AT270" s="195">
        <v>0</v>
      </c>
      <c r="AU270" s="195">
        <v>0</v>
      </c>
      <c r="AV270" s="195">
        <v>0</v>
      </c>
      <c r="AW270" s="195">
        <v>0</v>
      </c>
      <c r="AX270" s="195">
        <v>0</v>
      </c>
      <c r="AY270" s="195">
        <v>0</v>
      </c>
      <c r="AZ270" s="195">
        <v>0</v>
      </c>
      <c r="BA270" s="195">
        <v>308160</v>
      </c>
      <c r="BB270" s="195">
        <v>0</v>
      </c>
      <c r="BC270" s="195">
        <v>333840</v>
      </c>
      <c r="BD270" s="195">
        <v>0</v>
      </c>
      <c r="BE270" s="195">
        <v>62340</v>
      </c>
      <c r="BF270" s="195">
        <v>0</v>
      </c>
      <c r="BG270" s="195">
        <v>0</v>
      </c>
      <c r="BH270" s="195">
        <v>0</v>
      </c>
      <c r="BI270" s="195">
        <v>0</v>
      </c>
      <c r="BJ270" s="195">
        <v>0</v>
      </c>
      <c r="BK270" s="195">
        <v>0</v>
      </c>
      <c r="BL270" s="195">
        <v>0</v>
      </c>
      <c r="BM270" s="195">
        <v>2306825.4300000002</v>
      </c>
      <c r="BN270" s="195">
        <v>487475</v>
      </c>
      <c r="BO270" s="195">
        <v>489734.82</v>
      </c>
      <c r="BP270" s="195">
        <v>759999.9</v>
      </c>
      <c r="BQ270" s="195">
        <v>470730</v>
      </c>
      <c r="BR270" s="195">
        <v>0</v>
      </c>
      <c r="BS270" s="197">
        <v>11036300</v>
      </c>
      <c r="BT270" s="195">
        <v>116639</v>
      </c>
      <c r="BU270" s="197">
        <v>0</v>
      </c>
      <c r="BV270" s="197">
        <v>2795200</v>
      </c>
      <c r="BW270" s="195">
        <v>0</v>
      </c>
      <c r="BX270" s="197">
        <v>0</v>
      </c>
      <c r="BY270" s="197">
        <v>0</v>
      </c>
      <c r="BZ270" s="197">
        <v>0</v>
      </c>
      <c r="CA270" s="197">
        <v>0</v>
      </c>
      <c r="CB270" s="197">
        <v>0</v>
      </c>
      <c r="CC270" s="195">
        <v>0</v>
      </c>
      <c r="CD270" s="197">
        <v>0</v>
      </c>
      <c r="CE270" s="197">
        <v>0</v>
      </c>
      <c r="CF270" s="197">
        <v>0</v>
      </c>
      <c r="CG270" s="197">
        <v>0</v>
      </c>
      <c r="CH270" s="197">
        <v>0</v>
      </c>
      <c r="CI270" s="197">
        <v>0</v>
      </c>
      <c r="CJ270" s="197">
        <v>0</v>
      </c>
      <c r="CK270" s="197">
        <v>0</v>
      </c>
      <c r="CL270" s="197">
        <v>0</v>
      </c>
      <c r="CM270" s="195">
        <v>0</v>
      </c>
    </row>
    <row r="271" spans="1:91" ht="24.6">
      <c r="A271" s="125">
        <v>29</v>
      </c>
      <c r="B271" s="243" t="s">
        <v>998</v>
      </c>
      <c r="C271" s="145" t="s">
        <v>566</v>
      </c>
      <c r="D271" s="195">
        <v>0</v>
      </c>
      <c r="E271" s="195">
        <v>5550</v>
      </c>
      <c r="F271" s="195">
        <v>0</v>
      </c>
      <c r="G271" s="195">
        <v>0</v>
      </c>
      <c r="H271" s="195">
        <v>0</v>
      </c>
      <c r="I271" s="195">
        <v>0</v>
      </c>
      <c r="J271" s="195">
        <v>0</v>
      </c>
      <c r="K271" s="195">
        <v>0</v>
      </c>
      <c r="L271" s="195">
        <v>0</v>
      </c>
      <c r="M271" s="195">
        <v>0</v>
      </c>
      <c r="N271" s="195">
        <v>0</v>
      </c>
      <c r="O271" s="195">
        <v>0</v>
      </c>
      <c r="P271" s="195">
        <v>0</v>
      </c>
      <c r="Q271" s="195">
        <v>0</v>
      </c>
      <c r="R271" s="195">
        <v>0</v>
      </c>
      <c r="S271" s="195">
        <v>0</v>
      </c>
      <c r="T271" s="195">
        <v>8250</v>
      </c>
      <c r="U271" s="195">
        <v>0</v>
      </c>
      <c r="V271" s="195">
        <v>0</v>
      </c>
      <c r="W271" s="195">
        <v>0</v>
      </c>
      <c r="X271" s="195">
        <v>526414</v>
      </c>
      <c r="Y271" s="195">
        <v>0</v>
      </c>
      <c r="Z271" s="195">
        <v>0</v>
      </c>
      <c r="AA271" s="195">
        <v>0</v>
      </c>
      <c r="AB271" s="195">
        <v>0</v>
      </c>
      <c r="AC271" s="195">
        <v>0</v>
      </c>
      <c r="AD271" s="195">
        <v>0</v>
      </c>
      <c r="AE271" s="195">
        <v>0</v>
      </c>
      <c r="AF271" s="195">
        <v>0</v>
      </c>
      <c r="AG271" s="195">
        <v>575514</v>
      </c>
      <c r="AH271" s="195">
        <v>0</v>
      </c>
      <c r="AI271" s="195">
        <v>0</v>
      </c>
      <c r="AJ271" s="195">
        <v>0</v>
      </c>
      <c r="AK271" s="195">
        <v>0</v>
      </c>
      <c r="AL271" s="195">
        <v>5732847.5199999996</v>
      </c>
      <c r="AM271" s="195">
        <v>0</v>
      </c>
      <c r="AN271" s="195">
        <v>0</v>
      </c>
      <c r="AO271" s="195">
        <v>0</v>
      </c>
      <c r="AP271" s="195">
        <v>0</v>
      </c>
      <c r="AQ271" s="195">
        <v>0</v>
      </c>
      <c r="AR271" s="195">
        <v>0</v>
      </c>
      <c r="AS271" s="195">
        <v>0</v>
      </c>
      <c r="AT271" s="195">
        <v>0</v>
      </c>
      <c r="AU271" s="195">
        <v>0</v>
      </c>
      <c r="AV271" s="195">
        <v>0</v>
      </c>
      <c r="AW271" s="195">
        <v>0</v>
      </c>
      <c r="AX271" s="195">
        <v>0</v>
      </c>
      <c r="AY271" s="195">
        <v>0</v>
      </c>
      <c r="AZ271" s="195">
        <v>0</v>
      </c>
      <c r="BA271" s="195">
        <v>0</v>
      </c>
      <c r="BB271" s="195">
        <v>0</v>
      </c>
      <c r="BC271" s="195">
        <v>0</v>
      </c>
      <c r="BD271" s="195">
        <v>779945.64</v>
      </c>
      <c r="BE271" s="195">
        <v>0</v>
      </c>
      <c r="BF271" s="195">
        <v>0</v>
      </c>
      <c r="BG271" s="195">
        <v>0</v>
      </c>
      <c r="BH271" s="195">
        <v>0</v>
      </c>
      <c r="BI271" s="195">
        <v>0</v>
      </c>
      <c r="BJ271" s="195">
        <v>0</v>
      </c>
      <c r="BK271" s="195">
        <v>0</v>
      </c>
      <c r="BL271" s="195">
        <v>0</v>
      </c>
      <c r="BM271" s="195">
        <v>0</v>
      </c>
      <c r="BN271" s="195">
        <v>0</v>
      </c>
      <c r="BO271" s="195">
        <v>0</v>
      </c>
      <c r="BP271" s="195">
        <v>1106232</v>
      </c>
      <c r="BQ271" s="195">
        <v>0</v>
      </c>
      <c r="BR271" s="195">
        <v>0</v>
      </c>
      <c r="BS271" s="195">
        <v>9425584.5600000005</v>
      </c>
      <c r="BT271" s="197">
        <v>0</v>
      </c>
      <c r="BU271" s="195">
        <v>0</v>
      </c>
      <c r="BV271" s="195">
        <v>0</v>
      </c>
      <c r="BW271" s="195">
        <v>0</v>
      </c>
      <c r="BX271" s="195">
        <v>0</v>
      </c>
      <c r="BY271" s="195">
        <v>0</v>
      </c>
      <c r="BZ271" s="195">
        <v>0</v>
      </c>
      <c r="CA271" s="195">
        <v>0</v>
      </c>
      <c r="CB271" s="195">
        <v>0</v>
      </c>
      <c r="CC271" s="197">
        <v>0</v>
      </c>
      <c r="CD271" s="195">
        <v>0</v>
      </c>
      <c r="CE271" s="197">
        <v>0</v>
      </c>
      <c r="CF271" s="197">
        <v>0</v>
      </c>
      <c r="CG271" s="195">
        <v>0</v>
      </c>
      <c r="CH271" s="195">
        <v>0</v>
      </c>
      <c r="CI271" s="195">
        <v>0</v>
      </c>
      <c r="CJ271" s="195">
        <v>0</v>
      </c>
      <c r="CK271" s="197">
        <v>0</v>
      </c>
      <c r="CL271" s="195">
        <v>0</v>
      </c>
      <c r="CM271" s="195">
        <v>0</v>
      </c>
    </row>
    <row r="272" spans="1:91" ht="24.6">
      <c r="A272" s="125">
        <v>29</v>
      </c>
      <c r="B272" s="243" t="s">
        <v>999</v>
      </c>
      <c r="C272" s="145" t="s">
        <v>567</v>
      </c>
      <c r="D272" s="195">
        <v>1378704.5</v>
      </c>
      <c r="E272" s="195">
        <v>421371.88</v>
      </c>
      <c r="F272" s="195">
        <v>237573.4</v>
      </c>
      <c r="G272" s="195">
        <v>275953.2</v>
      </c>
      <c r="H272" s="195">
        <v>95200</v>
      </c>
      <c r="I272" s="195">
        <v>131931</v>
      </c>
      <c r="J272" s="195">
        <v>199008</v>
      </c>
      <c r="K272" s="195">
        <v>430376</v>
      </c>
      <c r="L272" s="195">
        <v>134744</v>
      </c>
      <c r="M272" s="195">
        <v>185410.5</v>
      </c>
      <c r="N272" s="195">
        <v>718834.24</v>
      </c>
      <c r="O272" s="195">
        <v>68961.5</v>
      </c>
      <c r="P272" s="195">
        <v>1264978.22</v>
      </c>
      <c r="Q272" s="195">
        <v>188522.12</v>
      </c>
      <c r="R272" s="195">
        <v>206845.28</v>
      </c>
      <c r="S272" s="195">
        <v>68150</v>
      </c>
      <c r="T272" s="195">
        <v>180356.66</v>
      </c>
      <c r="U272" s="195">
        <v>138361.20000000001</v>
      </c>
      <c r="V272" s="195">
        <v>50092.38</v>
      </c>
      <c r="W272" s="195">
        <v>52133.72</v>
      </c>
      <c r="X272" s="195">
        <v>2565619.36</v>
      </c>
      <c r="Y272" s="195">
        <v>166710</v>
      </c>
      <c r="Z272" s="195">
        <v>570623</v>
      </c>
      <c r="AA272" s="195">
        <v>285196</v>
      </c>
      <c r="AB272" s="195">
        <v>70985.8</v>
      </c>
      <c r="AC272" s="195">
        <v>145176</v>
      </c>
      <c r="AD272" s="195">
        <v>143976</v>
      </c>
      <c r="AE272" s="195">
        <v>625515.44999999995</v>
      </c>
      <c r="AF272" s="195">
        <v>127413</v>
      </c>
      <c r="AG272" s="195">
        <v>260192</v>
      </c>
      <c r="AH272" s="195">
        <v>225338.1</v>
      </c>
      <c r="AI272" s="195">
        <v>370529.9</v>
      </c>
      <c r="AJ272" s="195">
        <v>196082.78</v>
      </c>
      <c r="AK272" s="195">
        <v>105776</v>
      </c>
      <c r="AL272" s="195">
        <v>1034599.11</v>
      </c>
      <c r="AM272" s="195">
        <v>165370</v>
      </c>
      <c r="AN272" s="195">
        <v>129604.68</v>
      </c>
      <c r="AO272" s="195">
        <v>274939.48</v>
      </c>
      <c r="AP272" s="195">
        <v>403146.04</v>
      </c>
      <c r="AQ272" s="195">
        <v>185429.75</v>
      </c>
      <c r="AR272" s="195">
        <v>49049</v>
      </c>
      <c r="AS272" s="195">
        <v>1106011.5</v>
      </c>
      <c r="AT272" s="195">
        <v>199477.27</v>
      </c>
      <c r="AU272" s="195">
        <v>242495</v>
      </c>
      <c r="AV272" s="195">
        <v>310296</v>
      </c>
      <c r="AW272" s="195">
        <v>139605</v>
      </c>
      <c r="AX272" s="195">
        <v>98285</v>
      </c>
      <c r="AY272" s="195">
        <v>218427</v>
      </c>
      <c r="AZ272" s="195">
        <v>105611</v>
      </c>
      <c r="BA272" s="195">
        <v>122255</v>
      </c>
      <c r="BB272" s="195">
        <v>1293676.76</v>
      </c>
      <c r="BC272" s="195">
        <v>121720.71</v>
      </c>
      <c r="BD272" s="195">
        <v>0</v>
      </c>
      <c r="BE272" s="195">
        <v>535834.52</v>
      </c>
      <c r="BF272" s="195">
        <v>140719.26</v>
      </c>
      <c r="BG272" s="195">
        <v>112504.08</v>
      </c>
      <c r="BH272" s="195">
        <v>1902033.3</v>
      </c>
      <c r="BI272" s="195">
        <v>88603.91</v>
      </c>
      <c r="BJ272" s="195">
        <v>18054.3</v>
      </c>
      <c r="BK272" s="195">
        <v>181794.3</v>
      </c>
      <c r="BL272" s="195">
        <v>164734.34</v>
      </c>
      <c r="BM272" s="195">
        <v>1264200.98</v>
      </c>
      <c r="BN272" s="195">
        <v>380328</v>
      </c>
      <c r="BO272" s="195">
        <v>297952</v>
      </c>
      <c r="BP272" s="195">
        <v>483525</v>
      </c>
      <c r="BQ272" s="195">
        <v>637782.5</v>
      </c>
      <c r="BR272" s="195">
        <v>184410</v>
      </c>
      <c r="BS272" s="195">
        <v>7819667.75</v>
      </c>
      <c r="BT272" s="197">
        <v>296829</v>
      </c>
      <c r="BU272" s="197">
        <v>12150</v>
      </c>
      <c r="BV272" s="197">
        <v>2661893</v>
      </c>
      <c r="BW272" s="195">
        <v>17420</v>
      </c>
      <c r="BX272" s="197">
        <v>156052</v>
      </c>
      <c r="BY272" s="197">
        <v>455745</v>
      </c>
      <c r="BZ272" s="197">
        <v>128590.5</v>
      </c>
      <c r="CA272" s="197">
        <v>100659</v>
      </c>
      <c r="CB272" s="197">
        <v>206297</v>
      </c>
      <c r="CC272" s="197">
        <v>264550</v>
      </c>
      <c r="CD272" s="197">
        <v>630416.1</v>
      </c>
      <c r="CE272" s="197">
        <v>271777</v>
      </c>
      <c r="CF272" s="197">
        <v>510224</v>
      </c>
      <c r="CG272" s="197">
        <v>135941</v>
      </c>
      <c r="CH272" s="197">
        <v>90987</v>
      </c>
      <c r="CI272" s="195">
        <v>117546</v>
      </c>
      <c r="CJ272" s="197">
        <v>104376</v>
      </c>
      <c r="CK272" s="197">
        <v>780273</v>
      </c>
      <c r="CL272" s="197">
        <v>150937</v>
      </c>
      <c r="CM272" s="197">
        <v>127634</v>
      </c>
    </row>
    <row r="273" spans="1:91" ht="24.6">
      <c r="A273" s="125">
        <v>29</v>
      </c>
      <c r="B273" s="243" t="s">
        <v>1000</v>
      </c>
      <c r="C273" s="145" t="s">
        <v>568</v>
      </c>
      <c r="D273" s="195">
        <v>1869784</v>
      </c>
      <c r="E273" s="195">
        <v>361500</v>
      </c>
      <c r="F273" s="195">
        <v>0</v>
      </c>
      <c r="G273" s="195">
        <v>0</v>
      </c>
      <c r="H273" s="195">
        <v>0</v>
      </c>
      <c r="I273" s="195">
        <v>0</v>
      </c>
      <c r="J273" s="195">
        <v>0</v>
      </c>
      <c r="K273" s="195">
        <v>30477610</v>
      </c>
      <c r="L273" s="195">
        <v>387088.46</v>
      </c>
      <c r="M273" s="195">
        <v>218955</v>
      </c>
      <c r="N273" s="195">
        <v>513100</v>
      </c>
      <c r="O273" s="195">
        <v>1215</v>
      </c>
      <c r="P273" s="195">
        <v>22209595</v>
      </c>
      <c r="Q273" s="195">
        <v>0</v>
      </c>
      <c r="R273" s="195">
        <v>21066320</v>
      </c>
      <c r="S273" s="195">
        <v>0</v>
      </c>
      <c r="T273" s="195">
        <v>0</v>
      </c>
      <c r="U273" s="195">
        <v>0</v>
      </c>
      <c r="V273" s="195">
        <v>0</v>
      </c>
      <c r="W273" s="195">
        <v>0</v>
      </c>
      <c r="X273" s="195">
        <v>5516000</v>
      </c>
      <c r="Y273" s="195">
        <v>3780</v>
      </c>
      <c r="Z273" s="195">
        <v>18900</v>
      </c>
      <c r="AA273" s="195">
        <v>0</v>
      </c>
      <c r="AB273" s="195">
        <v>0</v>
      </c>
      <c r="AC273" s="195">
        <v>0</v>
      </c>
      <c r="AD273" s="195">
        <v>0</v>
      </c>
      <c r="AE273" s="195">
        <v>5008311</v>
      </c>
      <c r="AF273" s="195">
        <v>99000</v>
      </c>
      <c r="AG273" s="195">
        <v>0</v>
      </c>
      <c r="AH273" s="195">
        <v>0</v>
      </c>
      <c r="AI273" s="195">
        <v>0</v>
      </c>
      <c r="AJ273" s="195">
        <v>273750</v>
      </c>
      <c r="AK273" s="195">
        <v>0</v>
      </c>
      <c r="AL273" s="195">
        <v>91526318.430000007</v>
      </c>
      <c r="AM273" s="195">
        <v>0</v>
      </c>
      <c r="AN273" s="195">
        <v>1690</v>
      </c>
      <c r="AO273" s="195">
        <v>6609600</v>
      </c>
      <c r="AP273" s="195">
        <v>0</v>
      </c>
      <c r="AQ273" s="195">
        <v>0</v>
      </c>
      <c r="AR273" s="195">
        <v>1840</v>
      </c>
      <c r="AS273" s="195">
        <v>18010300</v>
      </c>
      <c r="AT273" s="195">
        <v>280000</v>
      </c>
      <c r="AU273" s="195">
        <v>228640</v>
      </c>
      <c r="AV273" s="195">
        <v>0</v>
      </c>
      <c r="AW273" s="195">
        <v>0</v>
      </c>
      <c r="AX273" s="195">
        <v>0</v>
      </c>
      <c r="AY273" s="195">
        <v>3514005</v>
      </c>
      <c r="AZ273" s="195">
        <v>0</v>
      </c>
      <c r="BA273" s="195">
        <v>346800</v>
      </c>
      <c r="BB273" s="195">
        <v>5289350</v>
      </c>
      <c r="BC273" s="195">
        <v>107825</v>
      </c>
      <c r="BD273" s="195">
        <v>4089860</v>
      </c>
      <c r="BE273" s="195">
        <v>1715960</v>
      </c>
      <c r="BF273" s="195">
        <v>0</v>
      </c>
      <c r="BG273" s="195">
        <v>0</v>
      </c>
      <c r="BH273" s="195">
        <v>810000</v>
      </c>
      <c r="BI273" s="195">
        <v>30700</v>
      </c>
      <c r="BJ273" s="195">
        <v>0</v>
      </c>
      <c r="BK273" s="195">
        <v>0</v>
      </c>
      <c r="BL273" s="195">
        <v>0</v>
      </c>
      <c r="BM273" s="195">
        <v>5363582.5599999996</v>
      </c>
      <c r="BN273" s="195">
        <v>0</v>
      </c>
      <c r="BO273" s="195">
        <v>0</v>
      </c>
      <c r="BP273" s="195">
        <v>0</v>
      </c>
      <c r="BQ273" s="195">
        <v>0</v>
      </c>
      <c r="BR273" s="195">
        <v>0</v>
      </c>
      <c r="BS273" s="195">
        <v>52514287.630000003</v>
      </c>
      <c r="BT273" s="195">
        <v>1549125</v>
      </c>
      <c r="BU273" s="195">
        <v>423000</v>
      </c>
      <c r="BV273" s="195">
        <v>42828350</v>
      </c>
      <c r="BW273" s="195">
        <v>0</v>
      </c>
      <c r="BX273" s="195">
        <v>0</v>
      </c>
      <c r="BY273" s="195">
        <v>7807198</v>
      </c>
      <c r="BZ273" s="195">
        <v>3420</v>
      </c>
      <c r="CA273" s="195">
        <v>0</v>
      </c>
      <c r="CB273" s="195">
        <v>0</v>
      </c>
      <c r="CC273" s="195">
        <v>0</v>
      </c>
      <c r="CD273" s="195">
        <v>13559012</v>
      </c>
      <c r="CE273" s="195">
        <v>0</v>
      </c>
      <c r="CF273" s="195">
        <v>10593570</v>
      </c>
      <c r="CG273" s="195">
        <v>1889605</v>
      </c>
      <c r="CH273" s="195">
        <v>56461.5</v>
      </c>
      <c r="CI273" s="195">
        <v>176350</v>
      </c>
      <c r="CJ273" s="195">
        <v>0</v>
      </c>
      <c r="CK273" s="195">
        <v>17538649.199999999</v>
      </c>
      <c r="CL273" s="195">
        <v>0</v>
      </c>
      <c r="CM273" s="195">
        <v>0</v>
      </c>
    </row>
    <row r="274" spans="1:91" ht="24.6">
      <c r="A274" s="125">
        <v>29</v>
      </c>
      <c r="B274" s="243" t="s">
        <v>1001</v>
      </c>
      <c r="C274" s="145" t="s">
        <v>569</v>
      </c>
      <c r="D274" s="195">
        <v>6063583.2199999997</v>
      </c>
      <c r="E274" s="195">
        <v>10141566.189999999</v>
      </c>
      <c r="F274" s="195">
        <v>1976046.29</v>
      </c>
      <c r="G274" s="195">
        <v>607585</v>
      </c>
      <c r="H274" s="195">
        <v>861175.84</v>
      </c>
      <c r="I274" s="195">
        <v>2801364.34</v>
      </c>
      <c r="J274" s="195">
        <v>1993911.93</v>
      </c>
      <c r="K274" s="195">
        <v>14514550.779999999</v>
      </c>
      <c r="L274" s="195">
        <v>8095599.4000000004</v>
      </c>
      <c r="M274" s="195">
        <v>6651383.0999999996</v>
      </c>
      <c r="N274" s="195">
        <v>15767111.42</v>
      </c>
      <c r="O274" s="195">
        <v>920680.04</v>
      </c>
      <c r="P274" s="195">
        <v>6678901.4299999997</v>
      </c>
      <c r="Q274" s="195">
        <v>3829519.03</v>
      </c>
      <c r="R274" s="195">
        <v>4100190.42</v>
      </c>
      <c r="S274" s="195">
        <v>6961093.8799999999</v>
      </c>
      <c r="T274" s="195">
        <v>2948267.5</v>
      </c>
      <c r="U274" s="195">
        <v>7102683.0300000003</v>
      </c>
      <c r="V274" s="195">
        <v>6615316.4500000002</v>
      </c>
      <c r="W274" s="195">
        <v>1298350.53</v>
      </c>
      <c r="X274" s="195">
        <v>5741569.5099999998</v>
      </c>
      <c r="Y274" s="195">
        <v>6413321.2000000002</v>
      </c>
      <c r="Z274" s="195">
        <v>1370039.8</v>
      </c>
      <c r="AA274" s="195">
        <v>3016550.56</v>
      </c>
      <c r="AB274" s="195">
        <v>554910</v>
      </c>
      <c r="AC274" s="195">
        <v>1565861.5</v>
      </c>
      <c r="AD274" s="195">
        <v>1352517.09</v>
      </c>
      <c r="AE274" s="195">
        <v>2804697.97</v>
      </c>
      <c r="AF274" s="195">
        <v>475514</v>
      </c>
      <c r="AG274" s="195">
        <v>1288167.3999999999</v>
      </c>
      <c r="AH274" s="195">
        <v>1133460</v>
      </c>
      <c r="AI274" s="195">
        <v>610619.9</v>
      </c>
      <c r="AJ274" s="195">
        <v>2756827.8</v>
      </c>
      <c r="AK274" s="195">
        <v>2385365.64</v>
      </c>
      <c r="AL274" s="195">
        <v>6722901.6100000003</v>
      </c>
      <c r="AM274" s="195">
        <v>2920062.2</v>
      </c>
      <c r="AN274" s="195">
        <v>6609659.54</v>
      </c>
      <c r="AO274" s="195">
        <v>10400349.18</v>
      </c>
      <c r="AP274" s="195">
        <v>2771818.4</v>
      </c>
      <c r="AQ274" s="195">
        <v>2171644.44</v>
      </c>
      <c r="AR274" s="195">
        <v>3164203.34</v>
      </c>
      <c r="AS274" s="195">
        <v>39910711.140000001</v>
      </c>
      <c r="AT274" s="195">
        <v>2399883.2000000002</v>
      </c>
      <c r="AU274" s="195">
        <v>2662357.84</v>
      </c>
      <c r="AV274" s="195">
        <v>4411844</v>
      </c>
      <c r="AW274" s="195">
        <v>3152426.99</v>
      </c>
      <c r="AX274" s="195">
        <v>284572</v>
      </c>
      <c r="AY274" s="195">
        <v>4257523.7</v>
      </c>
      <c r="AZ274" s="195">
        <v>3436184.5</v>
      </c>
      <c r="BA274" s="195">
        <v>564811.16</v>
      </c>
      <c r="BB274" s="195">
        <v>35567531.899999999</v>
      </c>
      <c r="BC274" s="195">
        <v>1572260.5</v>
      </c>
      <c r="BD274" s="195">
        <v>26378134.850000001</v>
      </c>
      <c r="BE274" s="195">
        <v>4833357.3099999996</v>
      </c>
      <c r="BF274" s="195">
        <v>320405.5</v>
      </c>
      <c r="BG274" s="195">
        <v>1757403.78</v>
      </c>
      <c r="BH274" s="195">
        <v>15307537.49</v>
      </c>
      <c r="BI274" s="195">
        <v>1038426</v>
      </c>
      <c r="BJ274" s="195">
        <v>1882838.87</v>
      </c>
      <c r="BK274" s="195">
        <v>898174.92</v>
      </c>
      <c r="BL274" s="195">
        <v>1318695</v>
      </c>
      <c r="BM274" s="195">
        <v>8358013.8099999996</v>
      </c>
      <c r="BN274" s="195">
        <v>7449799</v>
      </c>
      <c r="BO274" s="195">
        <v>3453642.81</v>
      </c>
      <c r="BP274" s="195">
        <v>4217462.3</v>
      </c>
      <c r="BQ274" s="195">
        <v>2455763.75</v>
      </c>
      <c r="BR274" s="195">
        <v>941905</v>
      </c>
      <c r="BS274" s="197">
        <v>37207794.670000002</v>
      </c>
      <c r="BT274" s="197">
        <v>4551922.0999999996</v>
      </c>
      <c r="BU274" s="195">
        <v>894554</v>
      </c>
      <c r="BV274" s="197">
        <v>1731730.89</v>
      </c>
      <c r="BW274" s="195">
        <v>5002410.5</v>
      </c>
      <c r="BX274" s="195">
        <v>3494562.84</v>
      </c>
      <c r="BY274" s="197">
        <v>2969014.4</v>
      </c>
      <c r="BZ274" s="197">
        <v>243412.34</v>
      </c>
      <c r="CA274" s="197">
        <v>812092.87</v>
      </c>
      <c r="CB274" s="197">
        <v>2917396.7</v>
      </c>
      <c r="CC274" s="197">
        <v>22759146.390000001</v>
      </c>
      <c r="CD274" s="197">
        <v>421482.5</v>
      </c>
      <c r="CE274" s="197">
        <v>3207059.56</v>
      </c>
      <c r="CF274" s="197">
        <v>4024920.39</v>
      </c>
      <c r="CG274" s="197">
        <v>2873002.77</v>
      </c>
      <c r="CH274" s="197">
        <v>1369177.14</v>
      </c>
      <c r="CI274" s="195">
        <v>638817.89</v>
      </c>
      <c r="CJ274" s="197">
        <v>1620660.9</v>
      </c>
      <c r="CK274" s="197">
        <v>8780232</v>
      </c>
      <c r="CL274" s="195">
        <v>562665.43999999994</v>
      </c>
      <c r="CM274" s="197">
        <v>1544177.62</v>
      </c>
    </row>
    <row r="275" spans="1:91" ht="24.6">
      <c r="A275" s="125">
        <v>30</v>
      </c>
      <c r="B275" s="243" t="s">
        <v>1002</v>
      </c>
      <c r="C275" s="145" t="s">
        <v>570</v>
      </c>
      <c r="D275" s="195">
        <v>18054825</v>
      </c>
      <c r="E275" s="195">
        <v>1660876.5</v>
      </c>
      <c r="F275" s="195">
        <v>1457220</v>
      </c>
      <c r="G275" s="195">
        <v>1447871</v>
      </c>
      <c r="H275" s="195">
        <v>555555</v>
      </c>
      <c r="I275" s="195">
        <v>1019324</v>
      </c>
      <c r="J275" s="195">
        <v>2698705.1</v>
      </c>
      <c r="K275" s="195">
        <v>2365233.5</v>
      </c>
      <c r="L275" s="195">
        <v>1839684</v>
      </c>
      <c r="M275" s="195">
        <v>1175769</v>
      </c>
      <c r="N275" s="195">
        <v>3958070</v>
      </c>
      <c r="O275" s="195">
        <v>487039.5</v>
      </c>
      <c r="P275" s="195">
        <v>13976049.5</v>
      </c>
      <c r="Q275" s="195">
        <v>1583370</v>
      </c>
      <c r="R275" s="195">
        <v>2165889</v>
      </c>
      <c r="S275" s="195">
        <v>4709083</v>
      </c>
      <c r="T275" s="195">
        <v>1937489</v>
      </c>
      <c r="U275" s="195">
        <v>2721539.6</v>
      </c>
      <c r="V275" s="195">
        <v>1121978</v>
      </c>
      <c r="W275" s="195">
        <v>603768</v>
      </c>
      <c r="X275" s="195">
        <v>31070752.899999999</v>
      </c>
      <c r="Y275" s="195">
        <v>966849</v>
      </c>
      <c r="Z275" s="195">
        <v>1386612.2</v>
      </c>
      <c r="AA275" s="195">
        <v>1958701.7</v>
      </c>
      <c r="AB275" s="195">
        <v>510276.4</v>
      </c>
      <c r="AC275" s="195">
        <v>675652.9</v>
      </c>
      <c r="AD275" s="195">
        <v>176830</v>
      </c>
      <c r="AE275" s="195">
        <v>5704556.2999999998</v>
      </c>
      <c r="AF275" s="195">
        <v>736503.5</v>
      </c>
      <c r="AG275" s="195">
        <v>812088.2</v>
      </c>
      <c r="AH275" s="195">
        <v>978393.5</v>
      </c>
      <c r="AI275" s="195">
        <v>11338821</v>
      </c>
      <c r="AJ275" s="195">
        <v>869591</v>
      </c>
      <c r="AK275" s="195">
        <v>879895.89</v>
      </c>
      <c r="AL275" s="195">
        <v>38704763</v>
      </c>
      <c r="AM275" s="195">
        <v>1653251.55</v>
      </c>
      <c r="AN275" s="195">
        <v>894760.5</v>
      </c>
      <c r="AO275" s="195">
        <v>2342389</v>
      </c>
      <c r="AP275" s="195">
        <v>2742504</v>
      </c>
      <c r="AQ275" s="195">
        <v>1710345</v>
      </c>
      <c r="AR275" s="195">
        <v>569923.30000000005</v>
      </c>
      <c r="AS275" s="195">
        <v>9513940.9100000001</v>
      </c>
      <c r="AT275" s="195">
        <v>1486350.42</v>
      </c>
      <c r="AU275" s="195">
        <v>9977283</v>
      </c>
      <c r="AV275" s="195">
        <v>3225159.34</v>
      </c>
      <c r="AW275" s="195">
        <v>1289147.3</v>
      </c>
      <c r="AX275" s="195">
        <v>382782</v>
      </c>
      <c r="AY275" s="195">
        <v>1941159.5</v>
      </c>
      <c r="AZ275" s="195">
        <v>1772365</v>
      </c>
      <c r="BA275" s="195">
        <v>710180</v>
      </c>
      <c r="BB275" s="195">
        <v>18666865.989999998</v>
      </c>
      <c r="BC275" s="195">
        <v>834483.8</v>
      </c>
      <c r="BD275" s="195">
        <v>19975034</v>
      </c>
      <c r="BE275" s="195">
        <v>5903099.0999999996</v>
      </c>
      <c r="BF275" s="195">
        <v>1740766</v>
      </c>
      <c r="BG275" s="195">
        <v>117285</v>
      </c>
      <c r="BH275" s="195">
        <v>9284918.4000000004</v>
      </c>
      <c r="BI275" s="195">
        <v>966801</v>
      </c>
      <c r="BJ275" s="195">
        <v>581956.5</v>
      </c>
      <c r="BK275" s="195">
        <v>1754180.5</v>
      </c>
      <c r="BL275" s="195">
        <v>1144185</v>
      </c>
      <c r="BM275" s="195">
        <v>16251766.23</v>
      </c>
      <c r="BN275" s="195">
        <v>4065010.06</v>
      </c>
      <c r="BO275" s="195">
        <v>2873440.1</v>
      </c>
      <c r="BP275" s="195">
        <v>6693184</v>
      </c>
      <c r="BQ275" s="195">
        <v>2853566</v>
      </c>
      <c r="BR275" s="195">
        <v>785237</v>
      </c>
      <c r="BS275" s="197">
        <v>156252298.91</v>
      </c>
      <c r="BT275" s="195">
        <v>2888481.07</v>
      </c>
      <c r="BU275" s="195">
        <v>1044010</v>
      </c>
      <c r="BV275" s="195">
        <v>5484832.25</v>
      </c>
      <c r="BW275" s="195">
        <v>717790</v>
      </c>
      <c r="BX275" s="195">
        <v>1069955</v>
      </c>
      <c r="BY275" s="195">
        <v>3056642</v>
      </c>
      <c r="BZ275" s="195">
        <v>1174685.5</v>
      </c>
      <c r="CA275" s="195">
        <v>667040.5</v>
      </c>
      <c r="CB275" s="195">
        <v>1464760</v>
      </c>
      <c r="CC275" s="195">
        <v>2609895</v>
      </c>
      <c r="CD275" s="195">
        <v>9965565.5800000001</v>
      </c>
      <c r="CE275" s="195">
        <v>787355.5</v>
      </c>
      <c r="CF275" s="195">
        <v>8298829.1299999999</v>
      </c>
      <c r="CG275" s="195">
        <v>830705</v>
      </c>
      <c r="CH275" s="197">
        <v>206554</v>
      </c>
      <c r="CI275" s="195">
        <v>415630</v>
      </c>
      <c r="CJ275" s="195">
        <v>470734</v>
      </c>
      <c r="CK275" s="195">
        <v>4015893</v>
      </c>
      <c r="CL275" s="195">
        <v>1156987.9099999999</v>
      </c>
      <c r="CM275" s="195">
        <v>663356.69999999995</v>
      </c>
    </row>
    <row r="276" spans="1:91" ht="24.6">
      <c r="A276" s="125">
        <v>30</v>
      </c>
      <c r="B276" s="243" t="s">
        <v>1003</v>
      </c>
      <c r="C276" s="145" t="s">
        <v>571</v>
      </c>
      <c r="D276" s="195">
        <v>41962046</v>
      </c>
      <c r="E276" s="195">
        <v>0</v>
      </c>
      <c r="F276" s="195">
        <v>1938950</v>
      </c>
      <c r="G276" s="195">
        <v>426650</v>
      </c>
      <c r="H276" s="195">
        <v>161300</v>
      </c>
      <c r="I276" s="195">
        <v>451131.59</v>
      </c>
      <c r="J276" s="195">
        <v>1512680</v>
      </c>
      <c r="K276" s="195">
        <v>5169250</v>
      </c>
      <c r="L276" s="195">
        <v>675600</v>
      </c>
      <c r="M276" s="195">
        <v>1528700</v>
      </c>
      <c r="N276" s="195">
        <v>7206194</v>
      </c>
      <c r="O276" s="195">
        <v>170924</v>
      </c>
      <c r="P276" s="195">
        <v>17177296</v>
      </c>
      <c r="Q276" s="195">
        <v>1958515</v>
      </c>
      <c r="R276" s="195">
        <v>2489510</v>
      </c>
      <c r="S276" s="195">
        <v>2670575</v>
      </c>
      <c r="T276" s="195">
        <v>1192585</v>
      </c>
      <c r="U276" s="195">
        <v>1349810</v>
      </c>
      <c r="V276" s="195">
        <v>876995</v>
      </c>
      <c r="W276" s="195">
        <v>256660</v>
      </c>
      <c r="X276" s="195">
        <v>43376206</v>
      </c>
      <c r="Y276" s="195">
        <v>0</v>
      </c>
      <c r="Z276" s="195">
        <v>499800</v>
      </c>
      <c r="AA276" s="195">
        <v>0</v>
      </c>
      <c r="AB276" s="195">
        <v>0</v>
      </c>
      <c r="AC276" s="195">
        <v>0</v>
      </c>
      <c r="AD276" s="195">
        <v>0</v>
      </c>
      <c r="AE276" s="195">
        <v>7774220</v>
      </c>
      <c r="AF276" s="195">
        <v>0</v>
      </c>
      <c r="AG276" s="195">
        <v>0</v>
      </c>
      <c r="AH276" s="195">
        <v>0</v>
      </c>
      <c r="AI276" s="195">
        <v>960850</v>
      </c>
      <c r="AJ276" s="195">
        <v>0</v>
      </c>
      <c r="AK276" s="195">
        <v>0</v>
      </c>
      <c r="AL276" s="195">
        <v>55127600</v>
      </c>
      <c r="AM276" s="195">
        <v>0</v>
      </c>
      <c r="AN276" s="195">
        <v>0</v>
      </c>
      <c r="AO276" s="195">
        <v>0</v>
      </c>
      <c r="AP276" s="195">
        <v>5973100</v>
      </c>
      <c r="AQ276" s="195">
        <v>0</v>
      </c>
      <c r="AR276" s="195">
        <v>0</v>
      </c>
      <c r="AS276" s="195">
        <v>19103744.02</v>
      </c>
      <c r="AT276" s="195">
        <v>0</v>
      </c>
      <c r="AU276" s="195">
        <v>0</v>
      </c>
      <c r="AV276" s="195">
        <v>0</v>
      </c>
      <c r="AW276" s="195">
        <v>83930</v>
      </c>
      <c r="AX276" s="195">
        <v>0</v>
      </c>
      <c r="AY276" s="195">
        <v>0</v>
      </c>
      <c r="AZ276" s="195">
        <v>64080</v>
      </c>
      <c r="BA276" s="195">
        <v>0</v>
      </c>
      <c r="BB276" s="195">
        <v>9011650</v>
      </c>
      <c r="BC276" s="195">
        <v>0</v>
      </c>
      <c r="BD276" s="195">
        <v>20913500</v>
      </c>
      <c r="BE276" s="195">
        <v>5092130</v>
      </c>
      <c r="BF276" s="195">
        <v>318063</v>
      </c>
      <c r="BG276" s="195">
        <v>431541</v>
      </c>
      <c r="BH276" s="195">
        <v>11949300</v>
      </c>
      <c r="BI276" s="195">
        <v>0</v>
      </c>
      <c r="BJ276" s="195">
        <v>151350</v>
      </c>
      <c r="BK276" s="195">
        <v>30000</v>
      </c>
      <c r="BL276" s="195">
        <v>48400</v>
      </c>
      <c r="BM276" s="195">
        <v>34325522.340000004</v>
      </c>
      <c r="BN276" s="195">
        <v>120620</v>
      </c>
      <c r="BO276" s="195">
        <v>0</v>
      </c>
      <c r="BP276" s="195">
        <v>1225260</v>
      </c>
      <c r="BQ276" s="195">
        <v>0</v>
      </c>
      <c r="BR276" s="195">
        <v>0</v>
      </c>
      <c r="BS276" s="195">
        <v>23600352.66</v>
      </c>
      <c r="BT276" s="195">
        <v>0</v>
      </c>
      <c r="BU276" s="195">
        <v>0</v>
      </c>
      <c r="BV276" s="195">
        <v>13100120</v>
      </c>
      <c r="BW276" s="195">
        <v>0</v>
      </c>
      <c r="BX276" s="195">
        <v>0</v>
      </c>
      <c r="BY276" s="195">
        <v>11133680</v>
      </c>
      <c r="BZ276" s="195">
        <v>0</v>
      </c>
      <c r="CA276" s="195">
        <v>0</v>
      </c>
      <c r="CB276" s="195">
        <v>0</v>
      </c>
      <c r="CC276" s="195">
        <v>0</v>
      </c>
      <c r="CD276" s="195">
        <v>9503580</v>
      </c>
      <c r="CE276" s="195">
        <v>114800</v>
      </c>
      <c r="CF276" s="195">
        <v>5692750</v>
      </c>
      <c r="CG276" s="195">
        <v>0</v>
      </c>
      <c r="CH276" s="195">
        <v>0</v>
      </c>
      <c r="CI276" s="195">
        <v>12000</v>
      </c>
      <c r="CJ276" s="195">
        <v>0</v>
      </c>
      <c r="CK276" s="195">
        <v>7733514</v>
      </c>
      <c r="CL276" s="195">
        <v>0</v>
      </c>
      <c r="CM276" s="195">
        <v>0</v>
      </c>
    </row>
    <row r="277" spans="1:91" ht="24.6">
      <c r="A277" s="125">
        <v>32</v>
      </c>
      <c r="B277" s="243" t="s">
        <v>1004</v>
      </c>
      <c r="C277" s="145" t="s">
        <v>572</v>
      </c>
      <c r="D277" s="195">
        <v>0</v>
      </c>
      <c r="E277" s="195">
        <v>0</v>
      </c>
      <c r="F277" s="195">
        <v>0</v>
      </c>
      <c r="G277" s="195">
        <v>0</v>
      </c>
      <c r="H277" s="195">
        <v>0</v>
      </c>
      <c r="I277" s="195">
        <v>0</v>
      </c>
      <c r="J277" s="195">
        <v>0</v>
      </c>
      <c r="K277" s="195">
        <v>0</v>
      </c>
      <c r="L277" s="195">
        <v>0</v>
      </c>
      <c r="M277" s="195">
        <v>0</v>
      </c>
      <c r="N277" s="195">
        <v>0</v>
      </c>
      <c r="O277" s="195">
        <v>0</v>
      </c>
      <c r="P277" s="195">
        <v>0</v>
      </c>
      <c r="Q277" s="195">
        <v>0</v>
      </c>
      <c r="R277" s="195">
        <v>0</v>
      </c>
      <c r="S277" s="195">
        <v>0</v>
      </c>
      <c r="T277" s="195">
        <v>0</v>
      </c>
      <c r="U277" s="195">
        <v>0</v>
      </c>
      <c r="V277" s="195">
        <v>0</v>
      </c>
      <c r="W277" s="195">
        <v>179.03</v>
      </c>
      <c r="X277" s="195">
        <v>0</v>
      </c>
      <c r="Y277" s="195">
        <v>0</v>
      </c>
      <c r="Z277" s="195">
        <v>0</v>
      </c>
      <c r="AA277" s="195">
        <v>0</v>
      </c>
      <c r="AB277" s="195">
        <v>0</v>
      </c>
      <c r="AC277" s="195">
        <v>0</v>
      </c>
      <c r="AD277" s="195">
        <v>0</v>
      </c>
      <c r="AE277" s="195">
        <v>0</v>
      </c>
      <c r="AF277" s="195">
        <v>0</v>
      </c>
      <c r="AG277" s="195">
        <v>0</v>
      </c>
      <c r="AH277" s="195">
        <v>0</v>
      </c>
      <c r="AI277" s="195">
        <v>0</v>
      </c>
      <c r="AJ277" s="195">
        <v>0</v>
      </c>
      <c r="AK277" s="195">
        <v>0</v>
      </c>
      <c r="AL277" s="195">
        <v>0</v>
      </c>
      <c r="AM277" s="195">
        <v>0</v>
      </c>
      <c r="AN277" s="195">
        <v>0</v>
      </c>
      <c r="AO277" s="195">
        <v>0</v>
      </c>
      <c r="AP277" s="195">
        <v>0</v>
      </c>
      <c r="AQ277" s="195">
        <v>0</v>
      </c>
      <c r="AR277" s="195">
        <v>0</v>
      </c>
      <c r="AS277" s="195">
        <v>0</v>
      </c>
      <c r="AT277" s="195">
        <v>0</v>
      </c>
      <c r="AU277" s="195">
        <v>0</v>
      </c>
      <c r="AV277" s="195">
        <v>0</v>
      </c>
      <c r="AW277" s="195">
        <v>0</v>
      </c>
      <c r="AX277" s="195">
        <v>0</v>
      </c>
      <c r="AY277" s="195">
        <v>0</v>
      </c>
      <c r="AZ277" s="195">
        <v>0</v>
      </c>
      <c r="BA277" s="195">
        <v>0</v>
      </c>
      <c r="BB277" s="195">
        <v>0</v>
      </c>
      <c r="BC277" s="195">
        <v>0</v>
      </c>
      <c r="BD277" s="195">
        <v>0</v>
      </c>
      <c r="BE277" s="195">
        <v>0</v>
      </c>
      <c r="BF277" s="195">
        <v>0</v>
      </c>
      <c r="BG277" s="195">
        <v>0</v>
      </c>
      <c r="BH277" s="195">
        <v>0</v>
      </c>
      <c r="BI277" s="195">
        <v>0</v>
      </c>
      <c r="BJ277" s="195">
        <v>0</v>
      </c>
      <c r="BK277" s="195">
        <v>0</v>
      </c>
      <c r="BL277" s="195">
        <v>0</v>
      </c>
      <c r="BM277" s="195">
        <v>0</v>
      </c>
      <c r="BN277" s="195">
        <v>0</v>
      </c>
      <c r="BO277" s="195">
        <v>0</v>
      </c>
      <c r="BP277" s="195">
        <v>0</v>
      </c>
      <c r="BQ277" s="195">
        <v>0</v>
      </c>
      <c r="BR277" s="195">
        <v>0</v>
      </c>
      <c r="BS277" s="197">
        <v>0</v>
      </c>
      <c r="BT277" s="195">
        <v>0</v>
      </c>
      <c r="BU277" s="195">
        <v>0</v>
      </c>
      <c r="BV277" s="195">
        <v>0</v>
      </c>
      <c r="BW277" s="195">
        <v>0</v>
      </c>
      <c r="BX277" s="195">
        <v>0</v>
      </c>
      <c r="BY277" s="195">
        <v>0</v>
      </c>
      <c r="BZ277" s="195">
        <v>0</v>
      </c>
      <c r="CA277" s="195">
        <v>0</v>
      </c>
      <c r="CB277" s="195">
        <v>0</v>
      </c>
      <c r="CC277" s="195">
        <v>0</v>
      </c>
      <c r="CD277" s="197">
        <v>0</v>
      </c>
      <c r="CE277" s="195">
        <v>0</v>
      </c>
      <c r="CF277" s="195">
        <v>0</v>
      </c>
      <c r="CG277" s="195">
        <v>0</v>
      </c>
      <c r="CH277" s="195">
        <v>0</v>
      </c>
      <c r="CI277" s="195">
        <v>0</v>
      </c>
      <c r="CJ277" s="195">
        <v>0</v>
      </c>
      <c r="CK277" s="195">
        <v>0</v>
      </c>
      <c r="CL277" s="195">
        <v>0</v>
      </c>
      <c r="CM277" s="195">
        <v>0</v>
      </c>
    </row>
    <row r="278" spans="1:91" ht="24.6">
      <c r="A278" s="125">
        <v>32</v>
      </c>
      <c r="B278" s="243" t="s">
        <v>1005</v>
      </c>
      <c r="C278" s="132" t="s">
        <v>573</v>
      </c>
      <c r="D278" s="195">
        <v>498</v>
      </c>
      <c r="E278" s="195">
        <v>72</v>
      </c>
      <c r="F278" s="195">
        <v>30</v>
      </c>
      <c r="G278" s="195">
        <v>36</v>
      </c>
      <c r="H278" s="195">
        <v>66</v>
      </c>
      <c r="I278" s="195">
        <v>1900.6</v>
      </c>
      <c r="J278" s="195">
        <v>46</v>
      </c>
      <c r="K278" s="195">
        <v>357</v>
      </c>
      <c r="L278" s="195">
        <v>12</v>
      </c>
      <c r="M278" s="195">
        <v>340.28</v>
      </c>
      <c r="N278" s="195">
        <v>150</v>
      </c>
      <c r="O278" s="195">
        <v>30</v>
      </c>
      <c r="P278" s="195">
        <v>321</v>
      </c>
      <c r="Q278" s="195">
        <v>12</v>
      </c>
      <c r="R278" s="195">
        <v>177</v>
      </c>
      <c r="S278" s="195">
        <v>36</v>
      </c>
      <c r="T278" s="195">
        <v>42</v>
      </c>
      <c r="U278" s="195">
        <v>24</v>
      </c>
      <c r="V278" s="195">
        <v>6</v>
      </c>
      <c r="W278" s="195">
        <v>0</v>
      </c>
      <c r="X278" s="195">
        <v>1496</v>
      </c>
      <c r="Y278" s="195">
        <v>398</v>
      </c>
      <c r="Z278" s="195">
        <v>12</v>
      </c>
      <c r="AA278" s="195">
        <v>0</v>
      </c>
      <c r="AB278" s="195">
        <v>0</v>
      </c>
      <c r="AC278" s="195">
        <v>36</v>
      </c>
      <c r="AD278" s="195">
        <v>6</v>
      </c>
      <c r="AE278" s="195">
        <v>1070</v>
      </c>
      <c r="AF278" s="195">
        <v>18</v>
      </c>
      <c r="AG278" s="195">
        <v>450</v>
      </c>
      <c r="AH278" s="195">
        <v>10</v>
      </c>
      <c r="AI278" s="195">
        <v>60</v>
      </c>
      <c r="AJ278" s="195">
        <v>0</v>
      </c>
      <c r="AK278" s="195">
        <v>0</v>
      </c>
      <c r="AL278" s="195">
        <v>1052</v>
      </c>
      <c r="AM278" s="195">
        <v>18</v>
      </c>
      <c r="AN278" s="195">
        <v>132</v>
      </c>
      <c r="AO278" s="195">
        <v>1334.65</v>
      </c>
      <c r="AP278" s="195">
        <v>54</v>
      </c>
      <c r="AQ278" s="195">
        <v>0</v>
      </c>
      <c r="AR278" s="195">
        <v>6</v>
      </c>
      <c r="AS278" s="195">
        <v>164</v>
      </c>
      <c r="AT278" s="195">
        <v>6</v>
      </c>
      <c r="AU278" s="195">
        <v>753.8</v>
      </c>
      <c r="AV278" s="195">
        <v>332</v>
      </c>
      <c r="AW278" s="195">
        <v>0</v>
      </c>
      <c r="AX278" s="195">
        <v>281</v>
      </c>
      <c r="AY278" s="195">
        <v>12</v>
      </c>
      <c r="AZ278" s="195">
        <v>0</v>
      </c>
      <c r="BA278" s="195">
        <v>48</v>
      </c>
      <c r="BB278" s="195">
        <v>448</v>
      </c>
      <c r="BC278" s="195">
        <v>12</v>
      </c>
      <c r="BD278" s="195">
        <v>4002.54</v>
      </c>
      <c r="BE278" s="195">
        <v>36</v>
      </c>
      <c r="BF278" s="195">
        <v>519</v>
      </c>
      <c r="BG278" s="195">
        <v>78</v>
      </c>
      <c r="BH278" s="195">
        <v>1638.28</v>
      </c>
      <c r="BI278" s="195">
        <v>6</v>
      </c>
      <c r="BJ278" s="195">
        <v>12</v>
      </c>
      <c r="BK278" s="195">
        <v>18</v>
      </c>
      <c r="BL278" s="195">
        <v>16</v>
      </c>
      <c r="BM278" s="195">
        <v>921.37</v>
      </c>
      <c r="BN278" s="195">
        <v>232</v>
      </c>
      <c r="BO278" s="195">
        <v>288</v>
      </c>
      <c r="BP278" s="195">
        <v>269</v>
      </c>
      <c r="BQ278" s="195">
        <v>222</v>
      </c>
      <c r="BR278" s="195">
        <v>828</v>
      </c>
      <c r="BS278" s="195">
        <v>1141.96</v>
      </c>
      <c r="BT278" s="195">
        <v>54</v>
      </c>
      <c r="BU278" s="195">
        <v>414.85</v>
      </c>
      <c r="BV278" s="195">
        <v>552</v>
      </c>
      <c r="BW278" s="195">
        <v>6</v>
      </c>
      <c r="BX278" s="197">
        <v>18</v>
      </c>
      <c r="BY278" s="197">
        <v>2215.35</v>
      </c>
      <c r="BZ278" s="195">
        <v>12</v>
      </c>
      <c r="CA278" s="197">
        <v>24</v>
      </c>
      <c r="CB278" s="195">
        <v>12</v>
      </c>
      <c r="CC278" s="195">
        <v>54</v>
      </c>
      <c r="CD278" s="195">
        <v>292</v>
      </c>
      <c r="CE278" s="195">
        <v>54</v>
      </c>
      <c r="CF278" s="197">
        <v>120</v>
      </c>
      <c r="CG278" s="197">
        <v>78</v>
      </c>
      <c r="CH278" s="195">
        <v>36</v>
      </c>
      <c r="CI278" s="195">
        <v>32</v>
      </c>
      <c r="CJ278" s="195">
        <v>6</v>
      </c>
      <c r="CK278" s="195">
        <v>712</v>
      </c>
      <c r="CL278" s="197">
        <v>0</v>
      </c>
      <c r="CM278" s="195">
        <v>18</v>
      </c>
    </row>
    <row r="279" spans="1:91" ht="24.6">
      <c r="A279" s="125">
        <v>31</v>
      </c>
      <c r="B279" s="243" t="s">
        <v>1006</v>
      </c>
      <c r="C279" s="132" t="s">
        <v>574</v>
      </c>
      <c r="D279" s="195">
        <v>25456182.579999998</v>
      </c>
      <c r="E279" s="195">
        <v>4038450.19</v>
      </c>
      <c r="F279" s="195">
        <v>2880948.57</v>
      </c>
      <c r="G279" s="195">
        <v>2329241.21</v>
      </c>
      <c r="H279" s="195">
        <v>1624606.31</v>
      </c>
      <c r="I279" s="195">
        <v>2661938.6800000002</v>
      </c>
      <c r="J279" s="195">
        <v>3023672.31</v>
      </c>
      <c r="K279" s="195">
        <v>5527397.9100000001</v>
      </c>
      <c r="L279" s="195">
        <v>1766605.14</v>
      </c>
      <c r="M279" s="195">
        <v>3483207.13</v>
      </c>
      <c r="N279" s="195">
        <v>8157188.0700000003</v>
      </c>
      <c r="O279" s="195">
        <v>1183148.73</v>
      </c>
      <c r="P279" s="195">
        <v>17273576.989999998</v>
      </c>
      <c r="Q279" s="195">
        <v>2706531.1</v>
      </c>
      <c r="R279" s="195">
        <v>4096171.32</v>
      </c>
      <c r="S279" s="195">
        <v>5194891.83</v>
      </c>
      <c r="T279" s="195">
        <v>2648308.19</v>
      </c>
      <c r="U279" s="195">
        <v>1918143.51</v>
      </c>
      <c r="V279" s="195">
        <v>2690819.54</v>
      </c>
      <c r="W279" s="195">
        <v>1448912.38</v>
      </c>
      <c r="X279" s="195">
        <v>21327318.989999998</v>
      </c>
      <c r="Y279" s="195">
        <v>2049071.71</v>
      </c>
      <c r="Z279" s="195">
        <v>3691925.81</v>
      </c>
      <c r="AA279" s="195">
        <v>3072048.67</v>
      </c>
      <c r="AB279" s="195">
        <v>1208004.99</v>
      </c>
      <c r="AC279" s="195">
        <v>1350054.28</v>
      </c>
      <c r="AD279" s="195">
        <v>2274765.2200000002</v>
      </c>
      <c r="AE279" s="195">
        <v>6976429.25</v>
      </c>
      <c r="AF279" s="195">
        <v>1592087.08</v>
      </c>
      <c r="AG279" s="195">
        <v>2336225.6</v>
      </c>
      <c r="AH279" s="195">
        <v>3091635.33</v>
      </c>
      <c r="AI279" s="195">
        <v>2909028.56</v>
      </c>
      <c r="AJ279" s="195">
        <v>2437257.7799999998</v>
      </c>
      <c r="AK279" s="195">
        <v>1578557.17</v>
      </c>
      <c r="AL279" s="195">
        <v>55522350.770000003</v>
      </c>
      <c r="AM279" s="195">
        <v>2492003.91</v>
      </c>
      <c r="AN279" s="195">
        <v>2071366.44</v>
      </c>
      <c r="AO279" s="195">
        <v>5565367.8099999996</v>
      </c>
      <c r="AP279" s="195">
        <v>4968137.95</v>
      </c>
      <c r="AQ279" s="195">
        <v>3065298.58</v>
      </c>
      <c r="AR279" s="195">
        <v>1021747.11</v>
      </c>
      <c r="AS279" s="195">
        <v>11408415.41</v>
      </c>
      <c r="AT279" s="195">
        <v>2827350.58</v>
      </c>
      <c r="AU279" s="195">
        <v>4513335.79</v>
      </c>
      <c r="AV279" s="195">
        <v>4979521.5599999996</v>
      </c>
      <c r="AW279" s="195">
        <v>2320147.5499999998</v>
      </c>
      <c r="AX279" s="195">
        <v>1837669.47</v>
      </c>
      <c r="AY279" s="195">
        <v>3288165.87</v>
      </c>
      <c r="AZ279" s="195">
        <v>2389403.1</v>
      </c>
      <c r="BA279" s="195">
        <v>2305954.39</v>
      </c>
      <c r="BB279" s="195">
        <v>15525668.66</v>
      </c>
      <c r="BC279" s="195">
        <v>2300598.25</v>
      </c>
      <c r="BD279" s="195">
        <v>22556384.280000001</v>
      </c>
      <c r="BE279" s="195">
        <v>8280169.4500000002</v>
      </c>
      <c r="BF279" s="195">
        <v>1813616.72</v>
      </c>
      <c r="BG279" s="195">
        <v>2698473.63</v>
      </c>
      <c r="BH279" s="195">
        <v>13543637.380000001</v>
      </c>
      <c r="BI279" s="195">
        <v>1575935.84</v>
      </c>
      <c r="BJ279" s="195">
        <v>1102349.06</v>
      </c>
      <c r="BK279" s="195">
        <v>1972666.6</v>
      </c>
      <c r="BL279" s="195">
        <v>1763419.58</v>
      </c>
      <c r="BM279" s="195">
        <v>20432538.359999999</v>
      </c>
      <c r="BN279" s="195">
        <v>4984810.76</v>
      </c>
      <c r="BO279" s="195">
        <v>3222409.68</v>
      </c>
      <c r="BP279" s="195">
        <v>4685657.9000000004</v>
      </c>
      <c r="BQ279" s="195">
        <v>3057935.67</v>
      </c>
      <c r="BR279" s="195">
        <v>3088897.69</v>
      </c>
      <c r="BS279" s="195">
        <v>64074956.740000002</v>
      </c>
      <c r="BT279" s="195">
        <v>4727205.7699999996</v>
      </c>
      <c r="BU279" s="195">
        <v>2023339.34</v>
      </c>
      <c r="BV279" s="195">
        <v>17987780.329999998</v>
      </c>
      <c r="BW279" s="195">
        <v>1295182.67</v>
      </c>
      <c r="BX279" s="195">
        <v>2926356.4</v>
      </c>
      <c r="BY279" s="195">
        <v>8271102.5199999996</v>
      </c>
      <c r="BZ279" s="195">
        <v>2227914.94</v>
      </c>
      <c r="CA279" s="195">
        <v>1457369.48</v>
      </c>
      <c r="CB279" s="195">
        <v>2609773.13</v>
      </c>
      <c r="CC279" s="195">
        <v>3882518.91</v>
      </c>
      <c r="CD279" s="195">
        <v>7205799.79</v>
      </c>
      <c r="CE279" s="195">
        <v>3751831.08</v>
      </c>
      <c r="CF279" s="195">
        <v>7185744.7199999997</v>
      </c>
      <c r="CG279" s="195">
        <v>2709773.87</v>
      </c>
      <c r="CH279" s="195">
        <v>2593968.56</v>
      </c>
      <c r="CI279" s="195">
        <v>1887951.02</v>
      </c>
      <c r="CJ279" s="195">
        <v>2087267.01</v>
      </c>
      <c r="CK279" s="195">
        <v>9971723.0999999996</v>
      </c>
      <c r="CL279" s="195">
        <v>1251684.17</v>
      </c>
      <c r="CM279" s="195">
        <v>1623008.99</v>
      </c>
    </row>
    <row r="280" spans="1:91" ht="24.6">
      <c r="A280" s="125">
        <v>31</v>
      </c>
      <c r="B280" s="243" t="s">
        <v>1007</v>
      </c>
      <c r="C280" s="146" t="s">
        <v>575</v>
      </c>
      <c r="D280" s="195">
        <v>255959.84</v>
      </c>
      <c r="E280" s="195">
        <v>136948.28</v>
      </c>
      <c r="F280" s="195">
        <v>15295.86</v>
      </c>
      <c r="G280" s="195">
        <v>7242.84</v>
      </c>
      <c r="H280" s="195">
        <v>0</v>
      </c>
      <c r="I280" s="195">
        <v>2297.1999999999998</v>
      </c>
      <c r="J280" s="195">
        <v>8420.36</v>
      </c>
      <c r="K280" s="195">
        <v>2014498.82</v>
      </c>
      <c r="L280" s="195">
        <v>457692.4</v>
      </c>
      <c r="M280" s="195">
        <v>0</v>
      </c>
      <c r="N280" s="195">
        <v>533892.43999999994</v>
      </c>
      <c r="O280" s="195">
        <v>0</v>
      </c>
      <c r="P280" s="195">
        <v>216287.35</v>
      </c>
      <c r="Q280" s="195">
        <v>619223.17000000004</v>
      </c>
      <c r="R280" s="195">
        <v>255831.5</v>
      </c>
      <c r="S280" s="195">
        <v>1604</v>
      </c>
      <c r="T280" s="195">
        <v>391060.2</v>
      </c>
      <c r="U280" s="195">
        <v>12435.38</v>
      </c>
      <c r="V280" s="195">
        <v>2430</v>
      </c>
      <c r="W280" s="195">
        <v>0</v>
      </c>
      <c r="X280" s="195">
        <v>5159240.97</v>
      </c>
      <c r="Y280" s="195">
        <v>120</v>
      </c>
      <c r="Z280" s="195">
        <v>115682.07</v>
      </c>
      <c r="AA280" s="195">
        <v>568286.82999999996</v>
      </c>
      <c r="AB280" s="195">
        <v>19481.759999999998</v>
      </c>
      <c r="AC280" s="195">
        <v>4686.2299999999996</v>
      </c>
      <c r="AD280" s="195">
        <v>217278.03</v>
      </c>
      <c r="AE280" s="195">
        <v>398461.03</v>
      </c>
      <c r="AF280" s="195">
        <v>1325</v>
      </c>
      <c r="AG280" s="195">
        <v>0</v>
      </c>
      <c r="AH280" s="195">
        <v>0</v>
      </c>
      <c r="AI280" s="195">
        <v>306821.02</v>
      </c>
      <c r="AJ280" s="195">
        <v>53215.06</v>
      </c>
      <c r="AK280" s="195">
        <v>0</v>
      </c>
      <c r="AL280" s="195">
        <v>6780056.9000000004</v>
      </c>
      <c r="AM280" s="195">
        <v>444435.7</v>
      </c>
      <c r="AN280" s="195">
        <v>924</v>
      </c>
      <c r="AO280" s="195">
        <v>537275.23</v>
      </c>
      <c r="AP280" s="195">
        <v>484428.18</v>
      </c>
      <c r="AQ280" s="195">
        <v>6788.08</v>
      </c>
      <c r="AR280" s="195">
        <v>0</v>
      </c>
      <c r="AS280" s="195">
        <v>1435456.28</v>
      </c>
      <c r="AT280" s="195">
        <v>2360</v>
      </c>
      <c r="AU280" s="195">
        <v>1171075.8500000001</v>
      </c>
      <c r="AV280" s="195">
        <v>0</v>
      </c>
      <c r="AW280" s="195">
        <v>58826</v>
      </c>
      <c r="AX280" s="195">
        <v>14509.91</v>
      </c>
      <c r="AY280" s="195">
        <v>53922.81</v>
      </c>
      <c r="AZ280" s="195">
        <v>28326.53</v>
      </c>
      <c r="BA280" s="195">
        <v>0</v>
      </c>
      <c r="BB280" s="195">
        <v>3455477.64</v>
      </c>
      <c r="BC280" s="195">
        <v>0</v>
      </c>
      <c r="BD280" s="195">
        <v>2771588.21</v>
      </c>
      <c r="BE280" s="195">
        <v>6955</v>
      </c>
      <c r="BF280" s="195">
        <v>6420</v>
      </c>
      <c r="BG280" s="195">
        <v>509209.84</v>
      </c>
      <c r="BH280" s="195">
        <v>1825905.25</v>
      </c>
      <c r="BI280" s="195">
        <v>3210</v>
      </c>
      <c r="BJ280" s="195">
        <v>76222.210000000006</v>
      </c>
      <c r="BK280" s="195">
        <v>0</v>
      </c>
      <c r="BL280" s="195">
        <v>0</v>
      </c>
      <c r="BM280" s="195">
        <v>3129387.33</v>
      </c>
      <c r="BN280" s="195">
        <v>866321.16</v>
      </c>
      <c r="BO280" s="195">
        <v>794911.4</v>
      </c>
      <c r="BP280" s="195">
        <v>498167.25</v>
      </c>
      <c r="BQ280" s="195">
        <v>0</v>
      </c>
      <c r="BR280" s="195">
        <v>0</v>
      </c>
      <c r="BS280" s="195">
        <v>12549644.48</v>
      </c>
      <c r="BT280" s="195">
        <v>96826.03</v>
      </c>
      <c r="BU280" s="195">
        <v>7544</v>
      </c>
      <c r="BV280" s="195">
        <v>1882103.12</v>
      </c>
      <c r="BW280" s="195">
        <v>47452.53</v>
      </c>
      <c r="BX280" s="195">
        <v>595058.81000000006</v>
      </c>
      <c r="BY280" s="195">
        <v>1154566.8600000001</v>
      </c>
      <c r="BZ280" s="195">
        <v>6482.75</v>
      </c>
      <c r="CA280" s="195">
        <v>96962</v>
      </c>
      <c r="CB280" s="195">
        <v>20610.88</v>
      </c>
      <c r="CC280" s="195">
        <v>222430.25</v>
      </c>
      <c r="CD280" s="195">
        <v>1070897.45</v>
      </c>
      <c r="CE280" s="195">
        <v>807258.6</v>
      </c>
      <c r="CF280" s="195">
        <v>748133.63</v>
      </c>
      <c r="CG280" s="195">
        <v>5350</v>
      </c>
      <c r="CH280" s="195">
        <v>15326</v>
      </c>
      <c r="CI280" s="195">
        <v>0</v>
      </c>
      <c r="CJ280" s="195">
        <v>0</v>
      </c>
      <c r="CK280" s="195">
        <v>181707.37</v>
      </c>
      <c r="CL280" s="195">
        <v>0</v>
      </c>
      <c r="CM280" s="195">
        <v>128203.41</v>
      </c>
    </row>
    <row r="281" spans="1:91" ht="24.6">
      <c r="A281" s="125">
        <v>31</v>
      </c>
      <c r="B281" s="243" t="s">
        <v>1008</v>
      </c>
      <c r="C281" s="146" t="s">
        <v>576</v>
      </c>
      <c r="D281" s="195">
        <v>248073.1</v>
      </c>
      <c r="E281" s="195">
        <v>53118.12</v>
      </c>
      <c r="F281" s="195">
        <v>38650.58</v>
      </c>
      <c r="G281" s="195">
        <v>76397.72</v>
      </c>
      <c r="H281" s="195">
        <v>26971.99</v>
      </c>
      <c r="I281" s="195">
        <v>70411.28</v>
      </c>
      <c r="J281" s="195">
        <v>13118.52</v>
      </c>
      <c r="K281" s="195">
        <v>99214.53</v>
      </c>
      <c r="L281" s="195">
        <v>39500.660000000003</v>
      </c>
      <c r="M281" s="195">
        <v>112048.85</v>
      </c>
      <c r="N281" s="195">
        <v>49042.28</v>
      </c>
      <c r="O281" s="195">
        <v>6554.82</v>
      </c>
      <c r="P281" s="195">
        <v>255123.58</v>
      </c>
      <c r="Q281" s="195">
        <v>72277.22</v>
      </c>
      <c r="R281" s="195">
        <v>59251.86</v>
      </c>
      <c r="S281" s="195">
        <v>22862.1</v>
      </c>
      <c r="T281" s="195">
        <v>98470.6</v>
      </c>
      <c r="U281" s="195">
        <v>120835.47</v>
      </c>
      <c r="V281" s="195">
        <v>31729.18</v>
      </c>
      <c r="W281" s="195">
        <v>24575.02</v>
      </c>
      <c r="X281" s="195">
        <v>98782.62</v>
      </c>
      <c r="Y281" s="195">
        <v>61003.31</v>
      </c>
      <c r="Z281" s="195">
        <v>126741.87</v>
      </c>
      <c r="AA281" s="195">
        <v>38735.339999999997</v>
      </c>
      <c r="AB281" s="195">
        <v>51435.39</v>
      </c>
      <c r="AC281" s="195">
        <v>126539.4</v>
      </c>
      <c r="AD281" s="195">
        <v>41172.51</v>
      </c>
      <c r="AE281" s="195">
        <v>246720.73</v>
      </c>
      <c r="AF281" s="195">
        <v>46330.25</v>
      </c>
      <c r="AG281" s="195">
        <v>64854.81</v>
      </c>
      <c r="AH281" s="195">
        <v>71963.33</v>
      </c>
      <c r="AI281" s="195">
        <v>54992.07</v>
      </c>
      <c r="AJ281" s="195">
        <v>76051.06</v>
      </c>
      <c r="AK281" s="195">
        <v>105415.87</v>
      </c>
      <c r="AL281" s="195">
        <v>727709.58</v>
      </c>
      <c r="AM281" s="195">
        <v>98238.54</v>
      </c>
      <c r="AN281" s="195">
        <v>56165.04</v>
      </c>
      <c r="AO281" s="195">
        <v>96325.37</v>
      </c>
      <c r="AP281" s="195">
        <v>103831.81</v>
      </c>
      <c r="AQ281" s="195">
        <v>51328.3</v>
      </c>
      <c r="AR281" s="195">
        <v>10399.33</v>
      </c>
      <c r="AS281" s="195">
        <v>194307.69</v>
      </c>
      <c r="AT281" s="195">
        <v>127676.58</v>
      </c>
      <c r="AU281" s="195">
        <v>197187.43</v>
      </c>
      <c r="AV281" s="195">
        <v>25704.61</v>
      </c>
      <c r="AW281" s="195">
        <v>54570.57</v>
      </c>
      <c r="AX281" s="195">
        <v>90133.96</v>
      </c>
      <c r="AY281" s="195">
        <v>36754.01</v>
      </c>
      <c r="AZ281" s="195">
        <v>94369.91</v>
      </c>
      <c r="BA281" s="195">
        <v>51890.67</v>
      </c>
      <c r="BB281" s="195">
        <v>100850.64</v>
      </c>
      <c r="BC281" s="195">
        <v>56283.519999999997</v>
      </c>
      <c r="BD281" s="195">
        <v>684506.31</v>
      </c>
      <c r="BE281" s="195">
        <v>249065.27</v>
      </c>
      <c r="BF281" s="195">
        <v>42833.22</v>
      </c>
      <c r="BG281" s="195">
        <v>129278.92</v>
      </c>
      <c r="BH281" s="195">
        <v>221622.68</v>
      </c>
      <c r="BI281" s="195">
        <v>62043.46</v>
      </c>
      <c r="BJ281" s="195">
        <v>21958.49</v>
      </c>
      <c r="BK281" s="195">
        <v>106997.01</v>
      </c>
      <c r="BL281" s="195">
        <v>111041.4</v>
      </c>
      <c r="BM281" s="195">
        <v>275388.46999999997</v>
      </c>
      <c r="BN281" s="195">
        <v>302088.76</v>
      </c>
      <c r="BO281" s="195">
        <v>87897.29</v>
      </c>
      <c r="BP281" s="195">
        <v>188708.66</v>
      </c>
      <c r="BQ281" s="195">
        <v>127101.98</v>
      </c>
      <c r="BR281" s="195">
        <v>257195.84</v>
      </c>
      <c r="BS281" s="195">
        <v>978810.97</v>
      </c>
      <c r="BT281" s="195">
        <v>61359.01</v>
      </c>
      <c r="BU281" s="195">
        <v>106483.21</v>
      </c>
      <c r="BV281" s="195">
        <v>355416.59</v>
      </c>
      <c r="BW281" s="195">
        <v>21091.64</v>
      </c>
      <c r="BX281" s="195">
        <v>27345.94</v>
      </c>
      <c r="BY281" s="195">
        <v>160135.51</v>
      </c>
      <c r="BZ281" s="195">
        <v>81104.52</v>
      </c>
      <c r="CA281" s="195">
        <v>51402.8</v>
      </c>
      <c r="CB281" s="195">
        <v>96279.3</v>
      </c>
      <c r="CC281" s="195">
        <v>84679.01</v>
      </c>
      <c r="CD281" s="195">
        <v>32968.36</v>
      </c>
      <c r="CE281" s="195">
        <v>182345.27</v>
      </c>
      <c r="CF281" s="195">
        <v>166207.32</v>
      </c>
      <c r="CG281" s="195">
        <v>130138.36</v>
      </c>
      <c r="CH281" s="195">
        <v>69733.89</v>
      </c>
      <c r="CI281" s="195">
        <v>75385.75</v>
      </c>
      <c r="CJ281" s="195">
        <v>25739.919999999998</v>
      </c>
      <c r="CK281" s="195">
        <v>212888.92</v>
      </c>
      <c r="CL281" s="195">
        <v>39423.620000000003</v>
      </c>
      <c r="CM281" s="195">
        <v>55879.28</v>
      </c>
    </row>
    <row r="282" spans="1:91" ht="24.6">
      <c r="A282" s="125">
        <v>31</v>
      </c>
      <c r="B282" s="243" t="s">
        <v>1009</v>
      </c>
      <c r="C282" s="127" t="s">
        <v>577</v>
      </c>
      <c r="D282" s="195">
        <v>1430960.54</v>
      </c>
      <c r="E282" s="195">
        <v>222292.5</v>
      </c>
      <c r="F282" s="195">
        <v>190385.1</v>
      </c>
      <c r="G282" s="195">
        <v>49702.99</v>
      </c>
      <c r="H282" s="195">
        <v>47787.72</v>
      </c>
      <c r="I282" s="195">
        <v>176240.34</v>
      </c>
      <c r="J282" s="195">
        <v>112243</v>
      </c>
      <c r="K282" s="195">
        <v>47261.3</v>
      </c>
      <c r="L282" s="195">
        <v>131432.97</v>
      </c>
      <c r="M282" s="195">
        <v>124798.57</v>
      </c>
      <c r="N282" s="195">
        <v>218088.37</v>
      </c>
      <c r="O282" s="195">
        <v>64200</v>
      </c>
      <c r="P282" s="195">
        <v>303004.65999999997</v>
      </c>
      <c r="Q282" s="195">
        <v>49947.6</v>
      </c>
      <c r="R282" s="195">
        <v>98538.38</v>
      </c>
      <c r="S282" s="195">
        <v>50676.43</v>
      </c>
      <c r="T282" s="195">
        <v>27337.85</v>
      </c>
      <c r="U282" s="195">
        <v>96505.72</v>
      </c>
      <c r="V282" s="195">
        <v>29329.8</v>
      </c>
      <c r="W282" s="195">
        <v>49862</v>
      </c>
      <c r="X282" s="195">
        <v>283545.46000000002</v>
      </c>
      <c r="Y282" s="195">
        <v>24028.639999999999</v>
      </c>
      <c r="Z282" s="195">
        <v>230373.82</v>
      </c>
      <c r="AA282" s="195">
        <v>111708</v>
      </c>
      <c r="AB282" s="195">
        <v>79275.360000000001</v>
      </c>
      <c r="AC282" s="195">
        <v>0</v>
      </c>
      <c r="AD282" s="195">
        <v>8269</v>
      </c>
      <c r="AE282" s="195">
        <v>119474.4</v>
      </c>
      <c r="AF282" s="195">
        <v>327973.44</v>
      </c>
      <c r="AG282" s="195">
        <v>10143.6</v>
      </c>
      <c r="AH282" s="195">
        <v>38752.99</v>
      </c>
      <c r="AI282" s="195">
        <v>165906.70000000001</v>
      </c>
      <c r="AJ282" s="195">
        <v>209908.81</v>
      </c>
      <c r="AK282" s="195">
        <v>49761</v>
      </c>
      <c r="AL282" s="195">
        <v>860601</v>
      </c>
      <c r="AM282" s="195">
        <v>195000</v>
      </c>
      <c r="AN282" s="195">
        <v>141240</v>
      </c>
      <c r="AO282" s="195">
        <v>69610.14</v>
      </c>
      <c r="AP282" s="195">
        <v>169816.86</v>
      </c>
      <c r="AQ282" s="195">
        <v>86957.32</v>
      </c>
      <c r="AR282" s="195">
        <v>79563.600000000006</v>
      </c>
      <c r="AS282" s="195">
        <v>202211.79</v>
      </c>
      <c r="AT282" s="195">
        <v>138672</v>
      </c>
      <c r="AU282" s="195">
        <v>0</v>
      </c>
      <c r="AV282" s="195">
        <v>255387.6</v>
      </c>
      <c r="AW282" s="195">
        <v>39279.699999999997</v>
      </c>
      <c r="AX282" s="195">
        <v>8939.68</v>
      </c>
      <c r="AY282" s="195">
        <v>84000</v>
      </c>
      <c r="AZ282" s="195">
        <v>36487</v>
      </c>
      <c r="BA282" s="195">
        <v>31661.3</v>
      </c>
      <c r="BB282" s="195">
        <v>387284.36</v>
      </c>
      <c r="BC282" s="195">
        <v>40831.199999999997</v>
      </c>
      <c r="BD282" s="195">
        <v>174741.7</v>
      </c>
      <c r="BE282" s="195">
        <v>163349.41</v>
      </c>
      <c r="BF282" s="195">
        <v>75028.399999999994</v>
      </c>
      <c r="BG282" s="195">
        <v>19260</v>
      </c>
      <c r="BH282" s="195">
        <v>490611.73</v>
      </c>
      <c r="BI282" s="195">
        <v>12412</v>
      </c>
      <c r="BJ282" s="195">
        <v>22628.36</v>
      </c>
      <c r="BK282" s="195">
        <v>32100</v>
      </c>
      <c r="BL282" s="195">
        <v>42639.5</v>
      </c>
      <c r="BM282" s="195">
        <v>685752.6</v>
      </c>
      <c r="BN282" s="195">
        <v>166134.39999999999</v>
      </c>
      <c r="BO282" s="195">
        <v>278340</v>
      </c>
      <c r="BP282" s="195">
        <v>242198.11</v>
      </c>
      <c r="BQ282" s="195">
        <v>112350</v>
      </c>
      <c r="BR282" s="195">
        <v>89880</v>
      </c>
      <c r="BS282" s="195">
        <v>2172346.81</v>
      </c>
      <c r="BT282" s="195">
        <v>8988</v>
      </c>
      <c r="BU282" s="195">
        <v>6258.6</v>
      </c>
      <c r="BV282" s="195">
        <v>475539.03</v>
      </c>
      <c r="BW282" s="195">
        <v>120810.12</v>
      </c>
      <c r="BX282" s="195">
        <v>70464.600000000006</v>
      </c>
      <c r="BY282" s="195">
        <v>117183.19</v>
      </c>
      <c r="BZ282" s="195">
        <v>83987.72</v>
      </c>
      <c r="CA282" s="195">
        <v>75962.91</v>
      </c>
      <c r="CB282" s="195">
        <v>51231.6</v>
      </c>
      <c r="CC282" s="195">
        <v>25176.25</v>
      </c>
      <c r="CD282" s="195">
        <v>124548</v>
      </c>
      <c r="CE282" s="195">
        <v>146055</v>
      </c>
      <c r="CF282" s="195">
        <v>101059.36</v>
      </c>
      <c r="CG282" s="195">
        <v>65484</v>
      </c>
      <c r="CH282" s="195">
        <v>21659.22</v>
      </c>
      <c r="CI282" s="195">
        <v>94117.2</v>
      </c>
      <c r="CJ282" s="195">
        <v>93474.46</v>
      </c>
      <c r="CK282" s="195">
        <v>250919.28</v>
      </c>
      <c r="CL282" s="195">
        <v>40959.599999999999</v>
      </c>
      <c r="CM282" s="195">
        <v>56452.13</v>
      </c>
    </row>
    <row r="283" spans="1:91" ht="24.6">
      <c r="A283" s="125">
        <v>31</v>
      </c>
      <c r="B283" s="243" t="s">
        <v>1010</v>
      </c>
      <c r="C283" s="127" t="s">
        <v>578</v>
      </c>
      <c r="D283" s="195">
        <v>158234</v>
      </c>
      <c r="E283" s="195">
        <v>25805.61</v>
      </c>
      <c r="F283" s="195">
        <v>16474</v>
      </c>
      <c r="G283" s="195">
        <v>9019</v>
      </c>
      <c r="H283" s="195">
        <v>6890</v>
      </c>
      <c r="I283" s="195">
        <v>31635.599999999999</v>
      </c>
      <c r="J283" s="195">
        <v>12498</v>
      </c>
      <c r="K283" s="195">
        <v>53641</v>
      </c>
      <c r="L283" s="195">
        <v>12782</v>
      </c>
      <c r="M283" s="195">
        <v>19754</v>
      </c>
      <c r="N283" s="195">
        <v>28320</v>
      </c>
      <c r="O283" s="195">
        <v>3447</v>
      </c>
      <c r="P283" s="195">
        <v>110986</v>
      </c>
      <c r="Q283" s="195">
        <v>20819</v>
      </c>
      <c r="R283" s="195">
        <v>49544</v>
      </c>
      <c r="S283" s="195">
        <v>69749</v>
      </c>
      <c r="T283" s="195">
        <v>78020</v>
      </c>
      <c r="U283" s="195">
        <v>35393</v>
      </c>
      <c r="V283" s="195">
        <v>126574</v>
      </c>
      <c r="W283" s="195">
        <v>13026</v>
      </c>
      <c r="X283" s="195">
        <v>245222</v>
      </c>
      <c r="Y283" s="195">
        <v>10052</v>
      </c>
      <c r="Z283" s="195">
        <v>10459</v>
      </c>
      <c r="AA283" s="195">
        <v>52590</v>
      </c>
      <c r="AB283" s="195">
        <v>22024</v>
      </c>
      <c r="AC283" s="195">
        <v>71699</v>
      </c>
      <c r="AD283" s="195">
        <v>10520</v>
      </c>
      <c r="AE283" s="195">
        <v>30768</v>
      </c>
      <c r="AF283" s="195">
        <v>14342</v>
      </c>
      <c r="AG283" s="195">
        <v>22085</v>
      </c>
      <c r="AH283" s="195">
        <v>20818</v>
      </c>
      <c r="AI283" s="195">
        <v>57565</v>
      </c>
      <c r="AJ283" s="195">
        <v>5368</v>
      </c>
      <c r="AK283" s="195">
        <v>22411</v>
      </c>
      <c r="AL283" s="195">
        <v>974191.4</v>
      </c>
      <c r="AM283" s="195">
        <v>13782</v>
      </c>
      <c r="AN283" s="195">
        <v>20767</v>
      </c>
      <c r="AO283" s="195">
        <v>169356</v>
      </c>
      <c r="AP283" s="195">
        <v>62318</v>
      </c>
      <c r="AQ283" s="195">
        <v>59303</v>
      </c>
      <c r="AR283" s="195">
        <v>8066</v>
      </c>
      <c r="AS283" s="195">
        <v>47923</v>
      </c>
      <c r="AT283" s="195">
        <v>17567</v>
      </c>
      <c r="AU283" s="195">
        <v>61042</v>
      </c>
      <c r="AV283" s="195">
        <v>23117</v>
      </c>
      <c r="AW283" s="195">
        <v>3765</v>
      </c>
      <c r="AX283" s="195">
        <v>4128</v>
      </c>
      <c r="AY283" s="195">
        <v>11942</v>
      </c>
      <c r="AZ283" s="195">
        <v>4760</v>
      </c>
      <c r="BA283" s="195">
        <v>7012</v>
      </c>
      <c r="BB283" s="195">
        <v>124851</v>
      </c>
      <c r="BC283" s="195">
        <v>5893</v>
      </c>
      <c r="BD283" s="195">
        <v>271346</v>
      </c>
      <c r="BE283" s="195">
        <v>45142</v>
      </c>
      <c r="BF283" s="195">
        <v>24241</v>
      </c>
      <c r="BG283" s="195">
        <v>13122</v>
      </c>
      <c r="BH283" s="195">
        <v>132643</v>
      </c>
      <c r="BI283" s="195">
        <v>7998</v>
      </c>
      <c r="BJ283" s="195">
        <v>13303</v>
      </c>
      <c r="BK283" s="195">
        <v>13598</v>
      </c>
      <c r="BL283" s="195">
        <v>7968</v>
      </c>
      <c r="BM283" s="195">
        <v>100944</v>
      </c>
      <c r="BN283" s="195">
        <v>14154</v>
      </c>
      <c r="BO283" s="195">
        <v>14014</v>
      </c>
      <c r="BP283" s="195">
        <v>26441</v>
      </c>
      <c r="BQ283" s="195">
        <v>8946</v>
      </c>
      <c r="BR283" s="195">
        <v>12637</v>
      </c>
      <c r="BS283" s="195">
        <v>117682.8</v>
      </c>
      <c r="BT283" s="195">
        <v>0</v>
      </c>
      <c r="BU283" s="195">
        <v>10816</v>
      </c>
      <c r="BV283" s="195">
        <v>125020</v>
      </c>
      <c r="BW283" s="195">
        <v>49884</v>
      </c>
      <c r="BX283" s="195">
        <v>7646</v>
      </c>
      <c r="BY283" s="195">
        <v>22883</v>
      </c>
      <c r="BZ283" s="197">
        <v>6536</v>
      </c>
      <c r="CA283" s="195">
        <v>6953</v>
      </c>
      <c r="CB283" s="195">
        <v>8215</v>
      </c>
      <c r="CC283" s="195">
        <v>6337</v>
      </c>
      <c r="CD283" s="197">
        <v>13786</v>
      </c>
      <c r="CE283" s="195">
        <v>39740</v>
      </c>
      <c r="CF283" s="195">
        <v>26419</v>
      </c>
      <c r="CG283" s="195">
        <v>12134</v>
      </c>
      <c r="CH283" s="195">
        <v>6128</v>
      </c>
      <c r="CI283" s="195">
        <v>5307</v>
      </c>
      <c r="CJ283" s="195">
        <v>2787</v>
      </c>
      <c r="CK283" s="195">
        <v>44630</v>
      </c>
      <c r="CL283" s="195">
        <v>1736</v>
      </c>
      <c r="CM283" s="195">
        <v>3607</v>
      </c>
    </row>
    <row r="284" spans="1:91" ht="24.6">
      <c r="A284" s="125">
        <v>32</v>
      </c>
      <c r="B284" s="243" t="s">
        <v>1011</v>
      </c>
      <c r="C284" s="127" t="s">
        <v>579</v>
      </c>
      <c r="D284" s="195">
        <v>0</v>
      </c>
      <c r="E284" s="195">
        <v>120000</v>
      </c>
      <c r="F284" s="195">
        <v>0</v>
      </c>
      <c r="G284" s="195">
        <v>0</v>
      </c>
      <c r="H284" s="195">
        <v>0</v>
      </c>
      <c r="I284" s="195">
        <v>0</v>
      </c>
      <c r="J284" s="195">
        <v>0</v>
      </c>
      <c r="K284" s="195">
        <v>0</v>
      </c>
      <c r="L284" s="195">
        <v>0</v>
      </c>
      <c r="M284" s="195">
        <v>0</v>
      </c>
      <c r="N284" s="195">
        <v>0</v>
      </c>
      <c r="O284" s="195">
        <v>0</v>
      </c>
      <c r="P284" s="195">
        <v>0</v>
      </c>
      <c r="Q284" s="195">
        <v>108000</v>
      </c>
      <c r="R284" s="195">
        <v>0</v>
      </c>
      <c r="S284" s="195">
        <v>0</v>
      </c>
      <c r="T284" s="195">
        <v>0</v>
      </c>
      <c r="U284" s="195">
        <v>0</v>
      </c>
      <c r="V284" s="195">
        <v>0</v>
      </c>
      <c r="W284" s="195">
        <v>0</v>
      </c>
      <c r="X284" s="195">
        <v>0</v>
      </c>
      <c r="Y284" s="195">
        <v>0</v>
      </c>
      <c r="Z284" s="195">
        <v>0</v>
      </c>
      <c r="AA284" s="195">
        <v>0</v>
      </c>
      <c r="AB284" s="195">
        <v>0</v>
      </c>
      <c r="AC284" s="195">
        <v>0</v>
      </c>
      <c r="AD284" s="195">
        <v>0</v>
      </c>
      <c r="AE284" s="195">
        <v>0</v>
      </c>
      <c r="AF284" s="195">
        <v>0</v>
      </c>
      <c r="AG284" s="195">
        <v>0</v>
      </c>
      <c r="AH284" s="195">
        <v>0</v>
      </c>
      <c r="AI284" s="195">
        <v>0</v>
      </c>
      <c r="AJ284" s="195">
        <v>32300</v>
      </c>
      <c r="AK284" s="195">
        <v>22500</v>
      </c>
      <c r="AL284" s="195">
        <v>0</v>
      </c>
      <c r="AM284" s="195">
        <v>0</v>
      </c>
      <c r="AN284" s="195">
        <v>0</v>
      </c>
      <c r="AO284" s="195">
        <v>0</v>
      </c>
      <c r="AP284" s="195">
        <v>0</v>
      </c>
      <c r="AQ284" s="195">
        <v>0</v>
      </c>
      <c r="AR284" s="195">
        <v>0</v>
      </c>
      <c r="AS284" s="195">
        <v>0</v>
      </c>
      <c r="AT284" s="195">
        <v>0</v>
      </c>
      <c r="AU284" s="195">
        <v>0</v>
      </c>
      <c r="AV284" s="195">
        <v>0</v>
      </c>
      <c r="AW284" s="195">
        <v>0</v>
      </c>
      <c r="AX284" s="195">
        <v>0</v>
      </c>
      <c r="AY284" s="195">
        <v>0</v>
      </c>
      <c r="AZ284" s="195">
        <v>0</v>
      </c>
      <c r="BA284" s="195">
        <v>0</v>
      </c>
      <c r="BB284" s="195">
        <v>0</v>
      </c>
      <c r="BC284" s="195">
        <v>0</v>
      </c>
      <c r="BD284" s="195">
        <v>0</v>
      </c>
      <c r="BE284" s="195">
        <v>0</v>
      </c>
      <c r="BF284" s="195">
        <v>0</v>
      </c>
      <c r="BG284" s="195">
        <v>0</v>
      </c>
      <c r="BH284" s="195">
        <v>0</v>
      </c>
      <c r="BI284" s="195">
        <v>0</v>
      </c>
      <c r="BJ284" s="195">
        <v>0</v>
      </c>
      <c r="BK284" s="195">
        <v>0</v>
      </c>
      <c r="BL284" s="195">
        <v>0</v>
      </c>
      <c r="BM284" s="195">
        <v>0</v>
      </c>
      <c r="BN284" s="195">
        <v>0</v>
      </c>
      <c r="BO284" s="195">
        <v>0</v>
      </c>
      <c r="BP284" s="195">
        <v>0</v>
      </c>
      <c r="BQ284" s="195">
        <v>0</v>
      </c>
      <c r="BR284" s="195">
        <v>0</v>
      </c>
      <c r="BS284" s="195">
        <v>0</v>
      </c>
      <c r="BT284" s="195">
        <v>0</v>
      </c>
      <c r="BU284" s="195">
        <v>0</v>
      </c>
      <c r="BV284" s="195">
        <v>0</v>
      </c>
      <c r="BW284" s="195">
        <v>0</v>
      </c>
      <c r="BX284" s="195">
        <v>0</v>
      </c>
      <c r="BY284" s="195">
        <v>0</v>
      </c>
      <c r="BZ284" s="195">
        <v>0</v>
      </c>
      <c r="CA284" s="195">
        <v>144000</v>
      </c>
      <c r="CB284" s="195">
        <v>0</v>
      </c>
      <c r="CC284" s="195">
        <v>0</v>
      </c>
      <c r="CD284" s="195">
        <v>52725</v>
      </c>
      <c r="CE284" s="195">
        <v>0</v>
      </c>
      <c r="CF284" s="195">
        <v>28460</v>
      </c>
      <c r="CG284" s="197">
        <v>0</v>
      </c>
      <c r="CH284" s="195">
        <v>0</v>
      </c>
      <c r="CI284" s="195">
        <v>0</v>
      </c>
      <c r="CJ284" s="195">
        <v>0</v>
      </c>
      <c r="CK284" s="195">
        <v>0</v>
      </c>
      <c r="CL284" s="195">
        <v>0</v>
      </c>
      <c r="CM284" s="195">
        <v>0</v>
      </c>
    </row>
    <row r="285" spans="1:91" ht="24.6">
      <c r="A285" s="125">
        <v>32</v>
      </c>
      <c r="B285" s="243" t="s">
        <v>1012</v>
      </c>
      <c r="C285" s="127" t="s">
        <v>580</v>
      </c>
      <c r="D285" s="195">
        <v>157520.04999999999</v>
      </c>
      <c r="E285" s="195">
        <v>85883.55</v>
      </c>
      <c r="F285" s="195">
        <v>60357.63</v>
      </c>
      <c r="G285" s="195">
        <v>106611.3</v>
      </c>
      <c r="H285" s="195">
        <v>110028.37</v>
      </c>
      <c r="I285" s="195">
        <v>131159.64000000001</v>
      </c>
      <c r="J285" s="195">
        <v>129962.2</v>
      </c>
      <c r="K285" s="195">
        <v>98033.55</v>
      </c>
      <c r="L285" s="195">
        <v>70884.710000000006</v>
      </c>
      <c r="M285" s="195">
        <v>145302.60999999999</v>
      </c>
      <c r="N285" s="195">
        <v>183448.29</v>
      </c>
      <c r="O285" s="195">
        <v>0</v>
      </c>
      <c r="P285" s="195">
        <v>211559.56</v>
      </c>
      <c r="Q285" s="195">
        <v>241429.44</v>
      </c>
      <c r="R285" s="195">
        <v>189573.48</v>
      </c>
      <c r="S285" s="195">
        <v>217969.92000000001</v>
      </c>
      <c r="T285" s="195">
        <v>143566</v>
      </c>
      <c r="U285" s="195">
        <v>179401.67</v>
      </c>
      <c r="V285" s="195">
        <v>74370.98</v>
      </c>
      <c r="W285" s="195">
        <v>71567.73</v>
      </c>
      <c r="X285" s="195">
        <v>251341.5</v>
      </c>
      <c r="Y285" s="195">
        <v>148645.96</v>
      </c>
      <c r="Z285" s="195">
        <v>348608.3</v>
      </c>
      <c r="AA285" s="195">
        <v>340640.37</v>
      </c>
      <c r="AB285" s="195">
        <v>131743.01</v>
      </c>
      <c r="AC285" s="195">
        <v>228603.82</v>
      </c>
      <c r="AD285" s="195">
        <v>152250.29999999999</v>
      </c>
      <c r="AE285" s="195">
        <v>237385.92</v>
      </c>
      <c r="AF285" s="195">
        <v>319277.98</v>
      </c>
      <c r="AG285" s="195">
        <v>109830.92</v>
      </c>
      <c r="AH285" s="195">
        <v>125355.85</v>
      </c>
      <c r="AI285" s="195">
        <v>175469.35</v>
      </c>
      <c r="AJ285" s="195">
        <v>250301.66</v>
      </c>
      <c r="AK285" s="195">
        <v>85656.59</v>
      </c>
      <c r="AL285" s="195">
        <v>671417.77</v>
      </c>
      <c r="AM285" s="195">
        <v>193113.12</v>
      </c>
      <c r="AN285" s="195">
        <v>146404.98000000001</v>
      </c>
      <c r="AO285" s="195">
        <v>133317.56</v>
      </c>
      <c r="AP285" s="195">
        <v>109455.15</v>
      </c>
      <c r="AQ285" s="195">
        <v>243792.36</v>
      </c>
      <c r="AR285" s="195">
        <v>79543.88</v>
      </c>
      <c r="AS285" s="195">
        <v>185456.68</v>
      </c>
      <c r="AT285" s="195">
        <v>155457.18</v>
      </c>
      <c r="AU285" s="195">
        <v>177827.93</v>
      </c>
      <c r="AV285" s="195">
        <v>161470.92000000001</v>
      </c>
      <c r="AW285" s="195">
        <v>105967.45</v>
      </c>
      <c r="AX285" s="195">
        <v>64933.68</v>
      </c>
      <c r="AY285" s="195">
        <v>77622.100000000006</v>
      </c>
      <c r="AZ285" s="195">
        <v>117096.77</v>
      </c>
      <c r="BA285" s="195">
        <v>86990.11</v>
      </c>
      <c r="BB285" s="195">
        <v>227702.81</v>
      </c>
      <c r="BC285" s="195">
        <v>80377.5</v>
      </c>
      <c r="BD285" s="195">
        <v>286638.02</v>
      </c>
      <c r="BE285" s="195">
        <v>148480.69</v>
      </c>
      <c r="BF285" s="195">
        <v>98800.68</v>
      </c>
      <c r="BG285" s="195">
        <v>0</v>
      </c>
      <c r="BH285" s="195">
        <v>71915.12</v>
      </c>
      <c r="BI285" s="195">
        <v>46138.400000000001</v>
      </c>
      <c r="BJ285" s="195">
        <v>86522.240000000005</v>
      </c>
      <c r="BK285" s="195">
        <v>120808.55</v>
      </c>
      <c r="BL285" s="195">
        <v>107468.6</v>
      </c>
      <c r="BM285" s="195">
        <v>292418.15999999997</v>
      </c>
      <c r="BN285" s="195">
        <v>163855.07999999999</v>
      </c>
      <c r="BO285" s="195">
        <v>151460.45000000001</v>
      </c>
      <c r="BP285" s="195">
        <v>185369.45</v>
      </c>
      <c r="BQ285" s="195">
        <v>208530.16</v>
      </c>
      <c r="BR285" s="195">
        <v>156635.14000000001</v>
      </c>
      <c r="BS285" s="197">
        <v>365778.53</v>
      </c>
      <c r="BT285" s="195">
        <v>0</v>
      </c>
      <c r="BU285" s="195">
        <v>214932.17</v>
      </c>
      <c r="BV285" s="195">
        <v>155756.69</v>
      </c>
      <c r="BW285" s="195">
        <v>126522</v>
      </c>
      <c r="BX285" s="195">
        <v>193763.01</v>
      </c>
      <c r="BY285" s="195">
        <v>125443.59</v>
      </c>
      <c r="BZ285" s="195">
        <v>95431.42</v>
      </c>
      <c r="CA285" s="195">
        <v>118672.43</v>
      </c>
      <c r="CB285" s="195">
        <v>93472.12</v>
      </c>
      <c r="CC285" s="195">
        <v>905.02</v>
      </c>
      <c r="CD285" s="197">
        <v>60773.78</v>
      </c>
      <c r="CE285" s="195">
        <v>176506.79</v>
      </c>
      <c r="CF285" s="195">
        <v>247482.95</v>
      </c>
      <c r="CG285" s="195">
        <v>175891.4</v>
      </c>
      <c r="CH285" s="195">
        <v>0</v>
      </c>
      <c r="CI285" s="195">
        <v>141806.06</v>
      </c>
      <c r="CJ285" s="195">
        <v>77306.460000000006</v>
      </c>
      <c r="CK285" s="195">
        <v>276411.48</v>
      </c>
      <c r="CL285" s="195">
        <v>101235.91</v>
      </c>
      <c r="CM285" s="195">
        <v>46648.39</v>
      </c>
    </row>
    <row r="286" spans="1:91" ht="24.6">
      <c r="A286" s="125">
        <v>25</v>
      </c>
      <c r="B286" s="243" t="s">
        <v>1013</v>
      </c>
      <c r="C286" s="127" t="s">
        <v>11</v>
      </c>
      <c r="D286" s="195">
        <v>164746242.72999999</v>
      </c>
      <c r="E286" s="195">
        <v>12499680.76</v>
      </c>
      <c r="F286" s="195">
        <v>8878377.0199999996</v>
      </c>
      <c r="G286" s="195">
        <v>11015951.300000001</v>
      </c>
      <c r="H286" s="195">
        <v>6681233</v>
      </c>
      <c r="I286" s="195">
        <v>15936609.92</v>
      </c>
      <c r="J286" s="195">
        <v>15132355.800000001</v>
      </c>
      <c r="K286" s="195">
        <v>31942571.16</v>
      </c>
      <c r="L286" s="195">
        <v>11779323.59</v>
      </c>
      <c r="M286" s="195">
        <v>13647175.869999999</v>
      </c>
      <c r="N286" s="195">
        <v>39393333.18</v>
      </c>
      <c r="O286" s="195">
        <v>5059272.5999999996</v>
      </c>
      <c r="P286" s="195">
        <v>107075860.63</v>
      </c>
      <c r="Q286" s="195">
        <v>14274408.050000001</v>
      </c>
      <c r="R286" s="195">
        <v>15640768.26</v>
      </c>
      <c r="S286" s="195">
        <v>34959148.850000001</v>
      </c>
      <c r="T286" s="195">
        <v>11581573.720000001</v>
      </c>
      <c r="U286" s="195">
        <v>15129729.26</v>
      </c>
      <c r="V286" s="195">
        <v>10211090.27</v>
      </c>
      <c r="W286" s="195">
        <v>4535872.3499999996</v>
      </c>
      <c r="X286" s="195">
        <v>193775162.08000001</v>
      </c>
      <c r="Y286" s="195">
        <v>8451724.7200000007</v>
      </c>
      <c r="Z286" s="195">
        <v>18711172.420000002</v>
      </c>
      <c r="AA286" s="195">
        <v>10800867.68</v>
      </c>
      <c r="AB286" s="195">
        <v>4469298.96</v>
      </c>
      <c r="AC286" s="195">
        <v>6562658.6100000003</v>
      </c>
      <c r="AD286" s="195">
        <v>10121696.26</v>
      </c>
      <c r="AE286" s="195">
        <v>33812267.909999996</v>
      </c>
      <c r="AF286" s="195">
        <v>7337692.71</v>
      </c>
      <c r="AG286" s="195">
        <v>6810198.9400000004</v>
      </c>
      <c r="AH286" s="195">
        <v>12322248.41</v>
      </c>
      <c r="AI286" s="195">
        <v>26777100.809999999</v>
      </c>
      <c r="AJ286" s="195">
        <v>10568003.529999999</v>
      </c>
      <c r="AK286" s="195">
        <v>6799549.2400000002</v>
      </c>
      <c r="AL286" s="195">
        <v>607067169.95000005</v>
      </c>
      <c r="AM286" s="195">
        <v>10540321.43</v>
      </c>
      <c r="AN286" s="195">
        <v>6054749.21</v>
      </c>
      <c r="AO286" s="195">
        <v>28608633.149999999</v>
      </c>
      <c r="AP286" s="195">
        <v>20006112.02</v>
      </c>
      <c r="AQ286" s="195">
        <v>12257704.76</v>
      </c>
      <c r="AR286" s="195">
        <v>3357393.69</v>
      </c>
      <c r="AS286" s="195">
        <v>102669279.79000001</v>
      </c>
      <c r="AT286" s="195">
        <v>11077624.16</v>
      </c>
      <c r="AU286" s="195">
        <v>22441642.140000001</v>
      </c>
      <c r="AV286" s="195">
        <v>22657979.640000001</v>
      </c>
      <c r="AW286" s="195">
        <v>7429460.3799999999</v>
      </c>
      <c r="AX286" s="195">
        <v>4689014.55</v>
      </c>
      <c r="AY286" s="195">
        <v>11017955.98</v>
      </c>
      <c r="AZ286" s="195">
        <v>12545133.83</v>
      </c>
      <c r="BA286" s="195">
        <v>7438725.5199999996</v>
      </c>
      <c r="BB286" s="195">
        <v>127586563.09</v>
      </c>
      <c r="BC286" s="195">
        <v>8421306.0199999996</v>
      </c>
      <c r="BD286" s="195">
        <v>256569933.16</v>
      </c>
      <c r="BE286" s="195">
        <v>36568865.189999998</v>
      </c>
      <c r="BF286" s="195">
        <v>7765675.3700000001</v>
      </c>
      <c r="BG286" s="195">
        <v>9222592.0099999998</v>
      </c>
      <c r="BH286" s="195">
        <v>106189596.58</v>
      </c>
      <c r="BI286" s="195">
        <v>6021631.2300000004</v>
      </c>
      <c r="BJ286" s="195">
        <v>3706346.09</v>
      </c>
      <c r="BK286" s="195">
        <v>10810936.01</v>
      </c>
      <c r="BL286" s="195">
        <v>9768695</v>
      </c>
      <c r="BM286" s="195">
        <v>119598317.20999999</v>
      </c>
      <c r="BN286" s="195">
        <v>24609396.93</v>
      </c>
      <c r="BO286" s="195">
        <v>17989086.5</v>
      </c>
      <c r="BP286" s="195">
        <v>30822532.640000001</v>
      </c>
      <c r="BQ286" s="195">
        <v>17721465.899999999</v>
      </c>
      <c r="BR286" s="195">
        <v>11341262.810000001</v>
      </c>
      <c r="BS286" s="197">
        <v>1034862586.5700001</v>
      </c>
      <c r="BT286" s="195">
        <v>15795823.01</v>
      </c>
      <c r="BU286" s="197">
        <v>13296792.609999999</v>
      </c>
      <c r="BV286" s="195">
        <v>102554674.98</v>
      </c>
      <c r="BW286" s="195">
        <v>4220197.6900000004</v>
      </c>
      <c r="BX286" s="197">
        <v>13172527.779999999</v>
      </c>
      <c r="BY286" s="195">
        <v>46645453.93</v>
      </c>
      <c r="BZ286" s="195">
        <v>7469839.6200000001</v>
      </c>
      <c r="CA286" s="195">
        <v>6309197.0199999996</v>
      </c>
      <c r="CB286" s="197">
        <v>12155749.460000001</v>
      </c>
      <c r="CC286" s="197">
        <v>18872232.949999999</v>
      </c>
      <c r="CD286" s="197">
        <v>39821197.020000003</v>
      </c>
      <c r="CE286" s="195">
        <v>16821209.23</v>
      </c>
      <c r="CF286" s="195">
        <v>39226130.75</v>
      </c>
      <c r="CG286" s="195">
        <v>6995204.2300000004</v>
      </c>
      <c r="CH286" s="195">
        <v>6141742.5499999998</v>
      </c>
      <c r="CI286" s="195">
        <v>7718604.3399999999</v>
      </c>
      <c r="CJ286" s="195">
        <v>6228477.4699999997</v>
      </c>
      <c r="CK286" s="195">
        <v>51807443.460000001</v>
      </c>
      <c r="CL286" s="195">
        <v>5811542.9800000004</v>
      </c>
      <c r="CM286" s="195">
        <v>5350486.75</v>
      </c>
    </row>
    <row r="287" spans="1:91" ht="24.6">
      <c r="A287" s="125">
        <v>26</v>
      </c>
      <c r="B287" s="243" t="s">
        <v>1014</v>
      </c>
      <c r="C287" s="146" t="s">
        <v>581</v>
      </c>
      <c r="D287" s="195">
        <v>2342022.79</v>
      </c>
      <c r="E287" s="195">
        <v>1056735.8700000001</v>
      </c>
      <c r="F287" s="195">
        <v>180545</v>
      </c>
      <c r="G287" s="195">
        <v>313375</v>
      </c>
      <c r="H287" s="195">
        <v>248310</v>
      </c>
      <c r="I287" s="195">
        <v>4472827.21</v>
      </c>
      <c r="J287" s="195">
        <v>305000</v>
      </c>
      <c r="K287" s="195">
        <v>566465.69999999995</v>
      </c>
      <c r="L287" s="195">
        <v>158309</v>
      </c>
      <c r="M287" s="195">
        <v>282197</v>
      </c>
      <c r="N287" s="195">
        <v>840620</v>
      </c>
      <c r="O287" s="195">
        <v>66815.06</v>
      </c>
      <c r="P287" s="195">
        <v>1211445.06</v>
      </c>
      <c r="Q287" s="195">
        <v>238510</v>
      </c>
      <c r="R287" s="195">
        <v>26512.9</v>
      </c>
      <c r="S287" s="195">
        <v>138671.03</v>
      </c>
      <c r="T287" s="195">
        <v>8600</v>
      </c>
      <c r="U287" s="195">
        <v>182225</v>
      </c>
      <c r="V287" s="195">
        <v>63586</v>
      </c>
      <c r="W287" s="195">
        <v>59570</v>
      </c>
      <c r="X287" s="195">
        <v>1485996.33</v>
      </c>
      <c r="Y287" s="195">
        <v>209070</v>
      </c>
      <c r="Z287" s="195">
        <v>733179.2</v>
      </c>
      <c r="AA287" s="195">
        <v>325700</v>
      </c>
      <c r="AB287" s="195">
        <v>131815.70000000001</v>
      </c>
      <c r="AC287" s="195">
        <v>167480</v>
      </c>
      <c r="AD287" s="195">
        <v>43602.5</v>
      </c>
      <c r="AE287" s="195">
        <v>308758</v>
      </c>
      <c r="AF287" s="195">
        <v>165166.20000000001</v>
      </c>
      <c r="AG287" s="195">
        <v>238313</v>
      </c>
      <c r="AH287" s="195">
        <v>18181</v>
      </c>
      <c r="AI287" s="195">
        <v>384612.8</v>
      </c>
      <c r="AJ287" s="195">
        <v>108000</v>
      </c>
      <c r="AK287" s="195">
        <v>58821</v>
      </c>
      <c r="AL287" s="195">
        <v>3188396.08</v>
      </c>
      <c r="AM287" s="195">
        <v>524015.5</v>
      </c>
      <c r="AN287" s="195">
        <v>215065</v>
      </c>
      <c r="AO287" s="195">
        <v>802201.3</v>
      </c>
      <c r="AP287" s="195">
        <v>714273.53</v>
      </c>
      <c r="AQ287" s="195">
        <v>264066.36</v>
      </c>
      <c r="AR287" s="195">
        <v>61065</v>
      </c>
      <c r="AS287" s="195">
        <v>2037508.92</v>
      </c>
      <c r="AT287" s="195">
        <v>347571.67</v>
      </c>
      <c r="AU287" s="195">
        <v>3868597</v>
      </c>
      <c r="AV287" s="195">
        <v>787932.25</v>
      </c>
      <c r="AW287" s="195">
        <v>327130</v>
      </c>
      <c r="AX287" s="195">
        <v>166932.5</v>
      </c>
      <c r="AY287" s="195">
        <v>103700</v>
      </c>
      <c r="AZ287" s="195">
        <v>672130</v>
      </c>
      <c r="BA287" s="195">
        <v>220080.49</v>
      </c>
      <c r="BB287" s="195">
        <v>26239795.25</v>
      </c>
      <c r="BC287" s="195">
        <v>299910</v>
      </c>
      <c r="BD287" s="195">
        <v>5344854.59</v>
      </c>
      <c r="BE287" s="195">
        <v>498475</v>
      </c>
      <c r="BF287" s="195">
        <v>128512.23</v>
      </c>
      <c r="BG287" s="195">
        <v>160421.5</v>
      </c>
      <c r="BH287" s="195">
        <v>1311142.1399999999</v>
      </c>
      <c r="BI287" s="195">
        <v>167675</v>
      </c>
      <c r="BJ287" s="195">
        <v>109680</v>
      </c>
      <c r="BK287" s="195">
        <v>341540.59</v>
      </c>
      <c r="BL287" s="195">
        <v>4650</v>
      </c>
      <c r="BM287" s="195">
        <v>291536.46000000002</v>
      </c>
      <c r="BN287" s="195">
        <v>707373.62</v>
      </c>
      <c r="BO287" s="195">
        <v>327189.7</v>
      </c>
      <c r="BP287" s="195">
        <v>670738</v>
      </c>
      <c r="BQ287" s="195">
        <v>383080.81</v>
      </c>
      <c r="BR287" s="195">
        <v>332773.40000000002</v>
      </c>
      <c r="BS287" s="197">
        <v>1673357.15</v>
      </c>
      <c r="BT287" s="195">
        <v>300940.40000000002</v>
      </c>
      <c r="BU287" s="197">
        <v>991125</v>
      </c>
      <c r="BV287" s="195">
        <v>383030.34</v>
      </c>
      <c r="BW287" s="197">
        <v>144815.07999999999</v>
      </c>
      <c r="BX287" s="195">
        <v>300059</v>
      </c>
      <c r="BY287" s="195">
        <v>1495062.89</v>
      </c>
      <c r="BZ287" s="197">
        <v>197545</v>
      </c>
      <c r="CA287" s="195">
        <v>312630</v>
      </c>
      <c r="CB287" s="195">
        <v>11513</v>
      </c>
      <c r="CC287" s="195">
        <v>502300</v>
      </c>
      <c r="CD287" s="195">
        <v>1111241</v>
      </c>
      <c r="CE287" s="195">
        <v>285674</v>
      </c>
      <c r="CF287" s="195">
        <v>411840</v>
      </c>
      <c r="CG287" s="197">
        <v>180107.2</v>
      </c>
      <c r="CH287" s="197">
        <v>80090</v>
      </c>
      <c r="CI287" s="197">
        <v>193533.79</v>
      </c>
      <c r="CJ287" s="197">
        <v>132106.63</v>
      </c>
      <c r="CK287" s="197">
        <v>7197777.5700000003</v>
      </c>
      <c r="CL287" s="195">
        <v>101400</v>
      </c>
      <c r="CM287" s="197">
        <v>129144</v>
      </c>
    </row>
    <row r="288" spans="1:91" ht="24.6">
      <c r="A288" s="125">
        <v>26</v>
      </c>
      <c r="B288" s="243" t="s">
        <v>1015</v>
      </c>
      <c r="C288" s="146" t="s">
        <v>582</v>
      </c>
      <c r="D288" s="195">
        <v>98946454.450000003</v>
      </c>
      <c r="E288" s="195">
        <v>5149175.9000000004</v>
      </c>
      <c r="F288" s="195">
        <v>2950869.63</v>
      </c>
      <c r="G288" s="195">
        <v>1746647.57</v>
      </c>
      <c r="H288" s="195">
        <v>3071869.31</v>
      </c>
      <c r="I288" s="195">
        <v>4282286.01</v>
      </c>
      <c r="J288" s="195">
        <v>3547492.41</v>
      </c>
      <c r="K288" s="195">
        <v>9254283.9399999995</v>
      </c>
      <c r="L288" s="195">
        <v>3253903.39</v>
      </c>
      <c r="M288" s="195">
        <v>2543707.5</v>
      </c>
      <c r="N288" s="195">
        <v>22338203.100000001</v>
      </c>
      <c r="O288" s="195">
        <v>991556.22</v>
      </c>
      <c r="P288" s="195">
        <v>74552246.870000005</v>
      </c>
      <c r="Q288" s="195">
        <v>6059636.7800000003</v>
      </c>
      <c r="R288" s="195">
        <v>7878816.9699999997</v>
      </c>
      <c r="S288" s="195">
        <v>12482894.720000001</v>
      </c>
      <c r="T288" s="195">
        <v>2934997.1</v>
      </c>
      <c r="U288" s="195">
        <v>5423802.8899999997</v>
      </c>
      <c r="V288" s="195">
        <v>3272945.63</v>
      </c>
      <c r="W288" s="195">
        <v>1207029.1599999999</v>
      </c>
      <c r="X288" s="195">
        <v>144663348.22</v>
      </c>
      <c r="Y288" s="195">
        <v>3048140.12</v>
      </c>
      <c r="Z288" s="195">
        <v>7655779.5899999999</v>
      </c>
      <c r="AA288" s="195">
        <v>6075946.8099999996</v>
      </c>
      <c r="AB288" s="195">
        <v>1108704.3799999999</v>
      </c>
      <c r="AC288" s="195">
        <v>1883306.22</v>
      </c>
      <c r="AD288" s="195">
        <v>3819204.23</v>
      </c>
      <c r="AE288" s="195">
        <v>16642019.140000001</v>
      </c>
      <c r="AF288" s="195">
        <v>4894882.16</v>
      </c>
      <c r="AG288" s="195">
        <v>3371027.3</v>
      </c>
      <c r="AH288" s="195">
        <v>4376195.7300000004</v>
      </c>
      <c r="AI288" s="195">
        <v>7451574.2199999997</v>
      </c>
      <c r="AJ288" s="195">
        <v>6050060.0499999998</v>
      </c>
      <c r="AK288" s="195">
        <v>2478217.7200000002</v>
      </c>
      <c r="AL288" s="195">
        <v>289122779.24000001</v>
      </c>
      <c r="AM288" s="195">
        <v>6095101.8499999996</v>
      </c>
      <c r="AN288" s="195">
        <v>2960113.63</v>
      </c>
      <c r="AO288" s="195">
        <v>14176352.189999999</v>
      </c>
      <c r="AP288" s="195">
        <v>11937591.17</v>
      </c>
      <c r="AQ288" s="195">
        <v>2936356.43</v>
      </c>
      <c r="AR288" s="195">
        <v>1040935.5</v>
      </c>
      <c r="AS288" s="195">
        <v>58136375.130000003</v>
      </c>
      <c r="AT288" s="195">
        <v>3420620.28</v>
      </c>
      <c r="AU288" s="195">
        <v>6190877.2400000002</v>
      </c>
      <c r="AV288" s="195">
        <v>11375843.779999999</v>
      </c>
      <c r="AW288" s="195">
        <v>3605954.87</v>
      </c>
      <c r="AX288" s="195">
        <v>2166140.9</v>
      </c>
      <c r="AY288" s="195">
        <v>3254338.31</v>
      </c>
      <c r="AZ288" s="195">
        <v>5161655.3899999997</v>
      </c>
      <c r="BA288" s="195">
        <v>3239106.68</v>
      </c>
      <c r="BB288" s="195">
        <v>25460796.420000002</v>
      </c>
      <c r="BC288" s="195">
        <v>4890127.8099999996</v>
      </c>
      <c r="BD288" s="195">
        <v>142335106.97999999</v>
      </c>
      <c r="BE288" s="195">
        <v>9540458.8300000001</v>
      </c>
      <c r="BF288" s="195">
        <v>2998948.64</v>
      </c>
      <c r="BG288" s="195">
        <v>3895650.27</v>
      </c>
      <c r="BH288" s="195">
        <v>84621294.019999996</v>
      </c>
      <c r="BI288" s="195">
        <v>3232666.72</v>
      </c>
      <c r="BJ288" s="195">
        <v>1714868.4</v>
      </c>
      <c r="BK288" s="195">
        <v>4437198.87</v>
      </c>
      <c r="BL288" s="195">
        <v>3792813.84</v>
      </c>
      <c r="BM288" s="195">
        <v>78035422.170000002</v>
      </c>
      <c r="BN288" s="195">
        <v>7684171.1900000004</v>
      </c>
      <c r="BO288" s="195">
        <v>5263030.07</v>
      </c>
      <c r="BP288" s="195">
        <v>15041727.960000001</v>
      </c>
      <c r="BQ288" s="195">
        <v>6355750.8499999996</v>
      </c>
      <c r="BR288" s="195">
        <v>3907490.95</v>
      </c>
      <c r="BS288" s="197">
        <v>647579744.91999996</v>
      </c>
      <c r="BT288" s="195">
        <v>5539020.3700000001</v>
      </c>
      <c r="BU288" s="195">
        <v>4950354.2699999996</v>
      </c>
      <c r="BV288" s="197">
        <v>49691934.600000001</v>
      </c>
      <c r="BW288" s="197">
        <v>514432.37</v>
      </c>
      <c r="BX288" s="197">
        <v>3984846.31</v>
      </c>
      <c r="BY288" s="195">
        <v>20025792.899999999</v>
      </c>
      <c r="BZ288" s="197">
        <v>2499107.59</v>
      </c>
      <c r="CA288" s="195">
        <v>2557587.2799999998</v>
      </c>
      <c r="CB288" s="197">
        <v>3967741.1</v>
      </c>
      <c r="CC288" s="195">
        <v>5649169.5800000001</v>
      </c>
      <c r="CD288" s="195">
        <v>14445568.300000001</v>
      </c>
      <c r="CE288" s="197">
        <v>4638479.54</v>
      </c>
      <c r="CF288" s="195">
        <v>13023484.369999999</v>
      </c>
      <c r="CG288" s="197">
        <v>4655747.25</v>
      </c>
      <c r="CH288" s="197">
        <v>1858107.03</v>
      </c>
      <c r="CI288" s="197">
        <v>2027465.64</v>
      </c>
      <c r="CJ288" s="195">
        <v>2194510.38</v>
      </c>
      <c r="CK288" s="197">
        <v>20056291.399999999</v>
      </c>
      <c r="CL288" s="197">
        <v>2198362.63</v>
      </c>
      <c r="CM288" s="197">
        <v>2179242.52</v>
      </c>
    </row>
    <row r="289" spans="1:91" ht="24.6">
      <c r="A289" s="125">
        <v>27</v>
      </c>
      <c r="B289" s="243" t="s">
        <v>1016</v>
      </c>
      <c r="C289" s="130" t="s">
        <v>583</v>
      </c>
      <c r="D289" s="195">
        <v>30113841.91</v>
      </c>
      <c r="E289" s="195">
        <v>2060832.84</v>
      </c>
      <c r="F289" s="195">
        <v>8093169.5</v>
      </c>
      <c r="G289" s="195">
        <v>6256412.5999999996</v>
      </c>
      <c r="H289" s="195">
        <v>2830687</v>
      </c>
      <c r="I289" s="195">
        <v>4781823.55</v>
      </c>
      <c r="J289" s="195">
        <v>5836336.0999999996</v>
      </c>
      <c r="K289" s="195">
        <v>9249737.25</v>
      </c>
      <c r="L289" s="195">
        <v>4179014.5</v>
      </c>
      <c r="M289" s="195">
        <v>9821516.1300000008</v>
      </c>
      <c r="N289" s="195">
        <v>16467549.75</v>
      </c>
      <c r="O289" s="195">
        <v>2816241</v>
      </c>
      <c r="P289" s="195">
        <v>28527396.739999998</v>
      </c>
      <c r="Q289" s="195">
        <v>5770960.04</v>
      </c>
      <c r="R289" s="195">
        <v>5715160.5</v>
      </c>
      <c r="S289" s="195">
        <v>3905441.15</v>
      </c>
      <c r="T289" s="195">
        <v>5157061.41</v>
      </c>
      <c r="U289" s="195">
        <v>3238956.1</v>
      </c>
      <c r="V289" s="195">
        <v>4295548</v>
      </c>
      <c r="W289" s="195">
        <v>2163751.73</v>
      </c>
      <c r="X289" s="195">
        <v>13893830.15</v>
      </c>
      <c r="Y289" s="195">
        <v>3656221.25</v>
      </c>
      <c r="Z289" s="195">
        <v>7477504.9400000004</v>
      </c>
      <c r="AA289" s="195">
        <v>5643813.5</v>
      </c>
      <c r="AB289" s="195">
        <v>2719814.7</v>
      </c>
      <c r="AC289" s="195">
        <v>2338099.2599999998</v>
      </c>
      <c r="AD289" s="195">
        <v>5852418.4400000004</v>
      </c>
      <c r="AE289" s="195">
        <v>21241595.699999999</v>
      </c>
      <c r="AF289" s="195">
        <v>3294643</v>
      </c>
      <c r="AG289" s="195">
        <v>4450665.83</v>
      </c>
      <c r="AH289" s="195">
        <v>8312522</v>
      </c>
      <c r="AI289" s="195">
        <v>4317651.28</v>
      </c>
      <c r="AJ289" s="195">
        <v>4456890</v>
      </c>
      <c r="AK289" s="195">
        <v>3901641.03</v>
      </c>
      <c r="AL289" s="195">
        <v>45501236.490000002</v>
      </c>
      <c r="AM289" s="195">
        <v>4096635.47</v>
      </c>
      <c r="AN289" s="195">
        <v>3399760.33</v>
      </c>
      <c r="AO289" s="195">
        <v>7718243.3499999996</v>
      </c>
      <c r="AP289" s="195">
        <v>8919988.6400000006</v>
      </c>
      <c r="AQ289" s="195">
        <v>4244879.6500000004</v>
      </c>
      <c r="AR289" s="195">
        <v>1861293.7</v>
      </c>
      <c r="AS289" s="195">
        <v>35997299.340000004</v>
      </c>
      <c r="AT289" s="195">
        <v>6053734.9800000004</v>
      </c>
      <c r="AU289" s="195">
        <v>8077748.5</v>
      </c>
      <c r="AV289" s="195">
        <v>8482115</v>
      </c>
      <c r="AW289" s="195">
        <v>5164545</v>
      </c>
      <c r="AX289" s="195">
        <v>2721018.11</v>
      </c>
      <c r="AY289" s="195">
        <v>4689192.53</v>
      </c>
      <c r="AZ289" s="195">
        <v>4432515.2</v>
      </c>
      <c r="BA289" s="195">
        <v>3573703.75</v>
      </c>
      <c r="BB289" s="195">
        <v>13799988.84</v>
      </c>
      <c r="BC289" s="195">
        <v>4367480.68</v>
      </c>
      <c r="BD289" s="195">
        <v>12616065.699999999</v>
      </c>
      <c r="BE289" s="195">
        <v>12077576.609999999</v>
      </c>
      <c r="BF289" s="195">
        <v>4309173.25</v>
      </c>
      <c r="BG289" s="195">
        <v>5881149.2999999998</v>
      </c>
      <c r="BH289" s="195">
        <v>22705962.829999998</v>
      </c>
      <c r="BI289" s="195">
        <v>3812067.25</v>
      </c>
      <c r="BJ289" s="195">
        <v>2331989.66</v>
      </c>
      <c r="BK289" s="195">
        <v>3732377.76</v>
      </c>
      <c r="BL289" s="195">
        <v>3704004.85</v>
      </c>
      <c r="BM289" s="195">
        <v>11789491.609999999</v>
      </c>
      <c r="BN289" s="195">
        <v>5648539.8899999997</v>
      </c>
      <c r="BO289" s="195">
        <v>5676909.5499999998</v>
      </c>
      <c r="BP289" s="195">
        <v>11762876.800000001</v>
      </c>
      <c r="BQ289" s="195">
        <v>6722455.8200000003</v>
      </c>
      <c r="BR289" s="195">
        <v>7873264.6699999999</v>
      </c>
      <c r="BS289" s="197">
        <v>24791901.920000002</v>
      </c>
      <c r="BT289" s="195">
        <v>5620738.25</v>
      </c>
      <c r="BU289" s="195">
        <v>4992318.2</v>
      </c>
      <c r="BV289" s="195">
        <v>22523493.41</v>
      </c>
      <c r="BW289" s="195">
        <v>27998</v>
      </c>
      <c r="BX289" s="195">
        <v>5179440.04</v>
      </c>
      <c r="BY289" s="195">
        <v>15876611.699999999</v>
      </c>
      <c r="BZ289" s="195">
        <v>3472314.55</v>
      </c>
      <c r="CA289" s="195">
        <v>5182819</v>
      </c>
      <c r="CB289" s="195">
        <v>4828751.38</v>
      </c>
      <c r="CC289" s="195">
        <v>7761892</v>
      </c>
      <c r="CD289" s="195">
        <v>10919388.699999999</v>
      </c>
      <c r="CE289" s="195">
        <v>7203130.0899999999</v>
      </c>
      <c r="CF289" s="195">
        <v>10090365.949999999</v>
      </c>
      <c r="CG289" s="195">
        <v>1390566.3</v>
      </c>
      <c r="CH289" s="195">
        <v>3347255</v>
      </c>
      <c r="CI289" s="195">
        <v>3661759.5</v>
      </c>
      <c r="CJ289" s="195">
        <v>2908172.5</v>
      </c>
      <c r="CK289" s="195">
        <v>24183751.18</v>
      </c>
      <c r="CL289" s="195">
        <v>3146765.64</v>
      </c>
      <c r="CM289" s="195">
        <v>3574731.28</v>
      </c>
    </row>
    <row r="290" spans="1:91" ht="24.6">
      <c r="A290" s="125">
        <v>28</v>
      </c>
      <c r="B290" s="243" t="s">
        <v>1017</v>
      </c>
      <c r="C290" s="132" t="s">
        <v>584</v>
      </c>
      <c r="D290" s="195">
        <v>13903449.220000001</v>
      </c>
      <c r="E290" s="195">
        <v>760442.54</v>
      </c>
      <c r="F290" s="195">
        <v>836363.58</v>
      </c>
      <c r="G290" s="195">
        <v>640552</v>
      </c>
      <c r="H290" s="195">
        <v>392958.5</v>
      </c>
      <c r="I290" s="195">
        <v>624531</v>
      </c>
      <c r="J290" s="195">
        <v>1510248</v>
      </c>
      <c r="K290" s="195">
        <v>1327889.6499999999</v>
      </c>
      <c r="L290" s="195">
        <v>1226100</v>
      </c>
      <c r="M290" s="195">
        <v>1508947</v>
      </c>
      <c r="N290" s="195">
        <v>5023003.12</v>
      </c>
      <c r="O290" s="195">
        <v>345840</v>
      </c>
      <c r="P290" s="195">
        <v>7168703.2000000002</v>
      </c>
      <c r="Q290" s="195">
        <v>1300793</v>
      </c>
      <c r="R290" s="195">
        <v>1433759.6</v>
      </c>
      <c r="S290" s="195">
        <v>3005232</v>
      </c>
      <c r="T290" s="195">
        <v>1691395</v>
      </c>
      <c r="U290" s="195">
        <v>1063826.6000000001</v>
      </c>
      <c r="V290" s="195">
        <v>1136684.3999999999</v>
      </c>
      <c r="W290" s="195">
        <v>642025</v>
      </c>
      <c r="X290" s="195">
        <v>12601249.18</v>
      </c>
      <c r="Y290" s="195">
        <v>952574</v>
      </c>
      <c r="Z290" s="195">
        <v>1667846.93</v>
      </c>
      <c r="AA290" s="195">
        <v>1360166</v>
      </c>
      <c r="AB290" s="195">
        <v>414834.5</v>
      </c>
      <c r="AC290" s="195">
        <v>909027.62</v>
      </c>
      <c r="AD290" s="195">
        <v>798415.02</v>
      </c>
      <c r="AE290" s="195">
        <v>3914997.12</v>
      </c>
      <c r="AF290" s="195">
        <v>1405605</v>
      </c>
      <c r="AG290" s="195">
        <v>1320332.71</v>
      </c>
      <c r="AH290" s="195">
        <v>2248214.08</v>
      </c>
      <c r="AI290" s="195">
        <v>1194154.01</v>
      </c>
      <c r="AJ290" s="195">
        <v>922559.87</v>
      </c>
      <c r="AK290" s="195">
        <v>667229.71</v>
      </c>
      <c r="AL290" s="195">
        <v>26052047.82</v>
      </c>
      <c r="AM290" s="195">
        <v>693630</v>
      </c>
      <c r="AN290" s="195">
        <v>669663</v>
      </c>
      <c r="AO290" s="195">
        <v>1519548</v>
      </c>
      <c r="AP290" s="195">
        <v>2136488</v>
      </c>
      <c r="AQ290" s="195">
        <v>1411980</v>
      </c>
      <c r="AR290" s="195">
        <v>258410.8</v>
      </c>
      <c r="AS290" s="195">
        <v>5562998.6600000001</v>
      </c>
      <c r="AT290" s="195">
        <v>1187274.82</v>
      </c>
      <c r="AU290" s="195">
        <v>1963071</v>
      </c>
      <c r="AV290" s="195">
        <v>2466246</v>
      </c>
      <c r="AW290" s="195">
        <v>827680</v>
      </c>
      <c r="AX290" s="195">
        <v>706968.33</v>
      </c>
      <c r="AY290" s="195">
        <v>1052498</v>
      </c>
      <c r="AZ290" s="195">
        <v>573840</v>
      </c>
      <c r="BA290" s="195">
        <v>689947.75</v>
      </c>
      <c r="BB290" s="195">
        <v>4214992.0999999996</v>
      </c>
      <c r="BC290" s="195">
        <v>771032</v>
      </c>
      <c r="BD290" s="195">
        <v>7799083</v>
      </c>
      <c r="BE290" s="195">
        <v>2211069.17</v>
      </c>
      <c r="BF290" s="195">
        <v>91310</v>
      </c>
      <c r="BG290" s="195">
        <v>1140410</v>
      </c>
      <c r="BH290" s="195">
        <v>6837157.0199999996</v>
      </c>
      <c r="BI290" s="195">
        <v>571037.53</v>
      </c>
      <c r="BJ290" s="195">
        <v>0</v>
      </c>
      <c r="BK290" s="195">
        <v>70330</v>
      </c>
      <c r="BL290" s="195">
        <v>42872</v>
      </c>
      <c r="BM290" s="195">
        <v>6638932.5700000003</v>
      </c>
      <c r="BN290" s="195">
        <v>1866854.7</v>
      </c>
      <c r="BO290" s="195">
        <v>1131631.8</v>
      </c>
      <c r="BP290" s="195">
        <v>2661616.73</v>
      </c>
      <c r="BQ290" s="195">
        <v>2353352</v>
      </c>
      <c r="BR290" s="195">
        <v>917080</v>
      </c>
      <c r="BS290" s="195">
        <v>51429656.329999998</v>
      </c>
      <c r="BT290" s="195">
        <v>1724621.5</v>
      </c>
      <c r="BU290" s="195">
        <v>1099311</v>
      </c>
      <c r="BV290" s="195">
        <v>4516966.55</v>
      </c>
      <c r="BW290" s="195">
        <v>0</v>
      </c>
      <c r="BX290" s="195">
        <v>976164</v>
      </c>
      <c r="BY290" s="195">
        <v>4479773.4000000004</v>
      </c>
      <c r="BZ290" s="195">
        <v>724551.6</v>
      </c>
      <c r="CA290" s="195">
        <v>408496</v>
      </c>
      <c r="CB290" s="195">
        <v>626706</v>
      </c>
      <c r="CC290" s="195">
        <v>1295564</v>
      </c>
      <c r="CD290" s="195">
        <v>1256057</v>
      </c>
      <c r="CE290" s="195">
        <v>2295688</v>
      </c>
      <c r="CF290" s="195">
        <v>2234910.64</v>
      </c>
      <c r="CG290" s="195">
        <v>467692</v>
      </c>
      <c r="CH290" s="195">
        <v>581200</v>
      </c>
      <c r="CI290" s="195">
        <v>1164410</v>
      </c>
      <c r="CJ290" s="195">
        <v>688650</v>
      </c>
      <c r="CK290" s="195">
        <v>4283170.8</v>
      </c>
      <c r="CL290" s="195">
        <v>136474</v>
      </c>
      <c r="CM290" s="195">
        <v>412928.5</v>
      </c>
    </row>
    <row r="291" spans="1:91" ht="24.6">
      <c r="A291" s="125">
        <v>28</v>
      </c>
      <c r="B291" s="243" t="s">
        <v>1018</v>
      </c>
      <c r="C291" s="132" t="s">
        <v>585</v>
      </c>
      <c r="D291" s="195">
        <v>1189050</v>
      </c>
      <c r="E291" s="195">
        <v>189708</v>
      </c>
      <c r="F291" s="195">
        <v>112590</v>
      </c>
      <c r="G291" s="195">
        <v>34000</v>
      </c>
      <c r="H291" s="195">
        <v>0</v>
      </c>
      <c r="I291" s="195">
        <v>0</v>
      </c>
      <c r="J291" s="195">
        <v>46530</v>
      </c>
      <c r="K291" s="195">
        <v>934750</v>
      </c>
      <c r="L291" s="195">
        <v>180370</v>
      </c>
      <c r="M291" s="195">
        <v>437100</v>
      </c>
      <c r="N291" s="195">
        <v>181325</v>
      </c>
      <c r="O291" s="195">
        <v>280720</v>
      </c>
      <c r="P291" s="195">
        <v>0</v>
      </c>
      <c r="Q291" s="195">
        <v>127680</v>
      </c>
      <c r="R291" s="195">
        <v>503500</v>
      </c>
      <c r="S291" s="195">
        <v>316359</v>
      </c>
      <c r="T291" s="195">
        <v>424145</v>
      </c>
      <c r="U291" s="195">
        <v>325950</v>
      </c>
      <c r="V291" s="195">
        <v>169053</v>
      </c>
      <c r="W291" s="195">
        <v>75200</v>
      </c>
      <c r="X291" s="195">
        <v>3265091</v>
      </c>
      <c r="Y291" s="195">
        <v>164450</v>
      </c>
      <c r="Z291" s="195">
        <v>122500</v>
      </c>
      <c r="AA291" s="195">
        <v>38500</v>
      </c>
      <c r="AB291" s="195">
        <v>0</v>
      </c>
      <c r="AC291" s="195">
        <v>10840</v>
      </c>
      <c r="AD291" s="195">
        <v>0</v>
      </c>
      <c r="AE291" s="195">
        <v>802625</v>
      </c>
      <c r="AF291" s="195">
        <v>325755</v>
      </c>
      <c r="AG291" s="195">
        <v>394850</v>
      </c>
      <c r="AH291" s="195">
        <v>485320</v>
      </c>
      <c r="AI291" s="195">
        <v>87430</v>
      </c>
      <c r="AJ291" s="195">
        <v>257400</v>
      </c>
      <c r="AK291" s="195">
        <v>200400</v>
      </c>
      <c r="AL291" s="195">
        <v>5831055</v>
      </c>
      <c r="AM291" s="195">
        <v>550882</v>
      </c>
      <c r="AN291" s="195">
        <v>141900</v>
      </c>
      <c r="AO291" s="195">
        <v>523560</v>
      </c>
      <c r="AP291" s="195">
        <v>171414</v>
      </c>
      <c r="AQ291" s="195">
        <v>66350</v>
      </c>
      <c r="AR291" s="195">
        <v>8827.5</v>
      </c>
      <c r="AS291" s="195">
        <v>1405328.5</v>
      </c>
      <c r="AT291" s="195">
        <v>286773</v>
      </c>
      <c r="AU291" s="195">
        <v>0</v>
      </c>
      <c r="AV291" s="195">
        <v>889560</v>
      </c>
      <c r="AW291" s="195">
        <v>514350</v>
      </c>
      <c r="AX291" s="195">
        <v>254557</v>
      </c>
      <c r="AY291" s="195">
        <v>396900</v>
      </c>
      <c r="AZ291" s="195">
        <v>55190</v>
      </c>
      <c r="BA291" s="195">
        <v>14720</v>
      </c>
      <c r="BB291" s="195">
        <v>513150</v>
      </c>
      <c r="BC291" s="195">
        <v>651472</v>
      </c>
      <c r="BD291" s="195">
        <v>4859230</v>
      </c>
      <c r="BE291" s="195">
        <v>5610</v>
      </c>
      <c r="BF291" s="195">
        <v>561305.5</v>
      </c>
      <c r="BG291" s="195">
        <v>0</v>
      </c>
      <c r="BH291" s="195">
        <v>314600</v>
      </c>
      <c r="BI291" s="195">
        <v>0</v>
      </c>
      <c r="BJ291" s="195">
        <v>0</v>
      </c>
      <c r="BK291" s="195">
        <v>397030</v>
      </c>
      <c r="BL291" s="195">
        <v>39220</v>
      </c>
      <c r="BM291" s="195">
        <v>6513017.5</v>
      </c>
      <c r="BN291" s="195">
        <v>68720</v>
      </c>
      <c r="BO291" s="195">
        <v>362203.4</v>
      </c>
      <c r="BP291" s="195">
        <v>273510</v>
      </c>
      <c r="BQ291" s="195">
        <v>147921</v>
      </c>
      <c r="BR291" s="195">
        <v>5325</v>
      </c>
      <c r="BS291" s="195">
        <v>2837140</v>
      </c>
      <c r="BT291" s="195">
        <v>76440</v>
      </c>
      <c r="BU291" s="195">
        <v>0</v>
      </c>
      <c r="BV291" s="195">
        <v>34026</v>
      </c>
      <c r="BW291" s="195">
        <v>56540.800000000003</v>
      </c>
      <c r="BX291" s="195">
        <v>285676</v>
      </c>
      <c r="BY291" s="195">
        <v>486440</v>
      </c>
      <c r="BZ291" s="195">
        <v>44160</v>
      </c>
      <c r="CA291" s="195">
        <v>111080</v>
      </c>
      <c r="CB291" s="195">
        <v>200000</v>
      </c>
      <c r="CC291" s="195">
        <v>2997132.1</v>
      </c>
      <c r="CD291" s="195">
        <v>17500</v>
      </c>
      <c r="CE291" s="195">
        <v>446620</v>
      </c>
      <c r="CF291" s="195">
        <v>441900</v>
      </c>
      <c r="CG291" s="195">
        <v>594490</v>
      </c>
      <c r="CH291" s="195">
        <v>0</v>
      </c>
      <c r="CI291" s="195">
        <v>40000</v>
      </c>
      <c r="CJ291" s="195">
        <v>0</v>
      </c>
      <c r="CK291" s="195">
        <v>1051270</v>
      </c>
      <c r="CL291" s="195">
        <v>11410</v>
      </c>
      <c r="CM291" s="195">
        <v>9400</v>
      </c>
    </row>
    <row r="292" spans="1:91" ht="24.6">
      <c r="A292" s="125">
        <v>26</v>
      </c>
      <c r="B292" s="243" t="s">
        <v>1019</v>
      </c>
      <c r="C292" s="127" t="s">
        <v>586</v>
      </c>
      <c r="D292" s="195">
        <v>2657713.4700000002</v>
      </c>
      <c r="E292" s="195">
        <v>607155.4</v>
      </c>
      <c r="F292" s="195">
        <v>649502.68999999994</v>
      </c>
      <c r="G292" s="195">
        <v>301674.57</v>
      </c>
      <c r="H292" s="195">
        <v>326019.25</v>
      </c>
      <c r="I292" s="195">
        <v>892462.46</v>
      </c>
      <c r="J292" s="195">
        <v>904365.03</v>
      </c>
      <c r="K292" s="195">
        <v>848766.91</v>
      </c>
      <c r="L292" s="195">
        <v>493554.7</v>
      </c>
      <c r="M292" s="195">
        <v>327118.31</v>
      </c>
      <c r="N292" s="195">
        <v>2050677.94</v>
      </c>
      <c r="O292" s="195">
        <v>301010.56</v>
      </c>
      <c r="P292" s="195">
        <v>2282686.13</v>
      </c>
      <c r="Q292" s="195">
        <v>814151.7</v>
      </c>
      <c r="R292" s="195">
        <v>626979.5</v>
      </c>
      <c r="S292" s="195">
        <v>688368.5</v>
      </c>
      <c r="T292" s="195">
        <v>831439.62</v>
      </c>
      <c r="U292" s="195">
        <v>867784.98</v>
      </c>
      <c r="V292" s="195">
        <v>394285.23</v>
      </c>
      <c r="W292" s="195">
        <v>293185</v>
      </c>
      <c r="X292" s="195">
        <v>2024027.59</v>
      </c>
      <c r="Y292" s="195">
        <v>340353.53</v>
      </c>
      <c r="Z292" s="195">
        <v>800108.9</v>
      </c>
      <c r="AA292" s="195">
        <v>683822.33</v>
      </c>
      <c r="AB292" s="195">
        <v>351035.52</v>
      </c>
      <c r="AC292" s="195">
        <v>355897.63</v>
      </c>
      <c r="AD292" s="195">
        <v>428330.48</v>
      </c>
      <c r="AE292" s="195">
        <v>1248172.2</v>
      </c>
      <c r="AF292" s="195">
        <v>368941.86</v>
      </c>
      <c r="AG292" s="195">
        <v>463454.1</v>
      </c>
      <c r="AH292" s="195">
        <v>390307.32</v>
      </c>
      <c r="AI292" s="195">
        <v>621453.28</v>
      </c>
      <c r="AJ292" s="195">
        <v>668011.66</v>
      </c>
      <c r="AK292" s="195">
        <v>479538.25</v>
      </c>
      <c r="AL292" s="195">
        <v>3672763.22</v>
      </c>
      <c r="AM292" s="195">
        <v>458487.56</v>
      </c>
      <c r="AN292" s="195">
        <v>205005.32</v>
      </c>
      <c r="AO292" s="195">
        <v>541446.68000000005</v>
      </c>
      <c r="AP292" s="195">
        <v>450405</v>
      </c>
      <c r="AQ292" s="195">
        <v>447149.65</v>
      </c>
      <c r="AR292" s="195">
        <v>278579.88</v>
      </c>
      <c r="AS292" s="195">
        <v>1351181.83</v>
      </c>
      <c r="AT292" s="195">
        <v>398001.37</v>
      </c>
      <c r="AU292" s="195">
        <v>663837.65</v>
      </c>
      <c r="AV292" s="195">
        <v>875591.33</v>
      </c>
      <c r="AW292" s="195">
        <v>936961.48</v>
      </c>
      <c r="AX292" s="195">
        <v>497293.88</v>
      </c>
      <c r="AY292" s="195">
        <v>415267.06</v>
      </c>
      <c r="AZ292" s="195">
        <v>463417.02</v>
      </c>
      <c r="BA292" s="195">
        <v>304052.14</v>
      </c>
      <c r="BB292" s="195">
        <v>1516064.38</v>
      </c>
      <c r="BC292" s="195">
        <v>449252.63</v>
      </c>
      <c r="BD292" s="195">
        <v>1689213.93</v>
      </c>
      <c r="BE292" s="195">
        <v>919090.1</v>
      </c>
      <c r="BF292" s="195">
        <v>231942.74</v>
      </c>
      <c r="BG292" s="195">
        <v>158999.5</v>
      </c>
      <c r="BH292" s="195">
        <v>1320179.9099999999</v>
      </c>
      <c r="BI292" s="195">
        <v>138466</v>
      </c>
      <c r="BJ292" s="195">
        <v>348270.65</v>
      </c>
      <c r="BK292" s="195">
        <v>466958.72</v>
      </c>
      <c r="BL292" s="195">
        <v>272163</v>
      </c>
      <c r="BM292" s="195">
        <v>686398</v>
      </c>
      <c r="BN292" s="195">
        <v>1003370.89</v>
      </c>
      <c r="BO292" s="195">
        <v>595703.91</v>
      </c>
      <c r="BP292" s="195">
        <v>1552440.37</v>
      </c>
      <c r="BQ292" s="195">
        <v>647620.69999999995</v>
      </c>
      <c r="BR292" s="195">
        <v>650222.24</v>
      </c>
      <c r="BS292" s="195">
        <v>3974911.66</v>
      </c>
      <c r="BT292" s="195">
        <v>336823.63</v>
      </c>
      <c r="BU292" s="195">
        <v>504034.56</v>
      </c>
      <c r="BV292" s="195">
        <v>2141904.5</v>
      </c>
      <c r="BW292" s="195">
        <v>14404.69</v>
      </c>
      <c r="BX292" s="195">
        <v>224821.7</v>
      </c>
      <c r="BY292" s="195">
        <v>1139678.54</v>
      </c>
      <c r="BZ292" s="195">
        <v>679940.62</v>
      </c>
      <c r="CA292" s="195">
        <v>612793.36</v>
      </c>
      <c r="CB292" s="195">
        <v>509231</v>
      </c>
      <c r="CC292" s="195">
        <v>1017488.9</v>
      </c>
      <c r="CD292" s="195">
        <v>1258181.3600000001</v>
      </c>
      <c r="CE292" s="195">
        <v>316969</v>
      </c>
      <c r="CF292" s="195">
        <v>1507355.89</v>
      </c>
      <c r="CG292" s="195">
        <v>263636.37</v>
      </c>
      <c r="CH292" s="195">
        <v>530359.57999999996</v>
      </c>
      <c r="CI292" s="195">
        <v>219778</v>
      </c>
      <c r="CJ292" s="195">
        <v>262555.76</v>
      </c>
      <c r="CK292" s="195">
        <v>1669838.87</v>
      </c>
      <c r="CL292" s="195">
        <v>195699</v>
      </c>
      <c r="CM292" s="195">
        <v>164488</v>
      </c>
    </row>
    <row r="293" spans="1:91" ht="24.6">
      <c r="A293" s="125">
        <v>26</v>
      </c>
      <c r="B293" s="243" t="s">
        <v>1020</v>
      </c>
      <c r="C293" s="128" t="s">
        <v>587</v>
      </c>
      <c r="D293" s="195">
        <v>0</v>
      </c>
      <c r="E293" s="195">
        <v>0</v>
      </c>
      <c r="F293" s="195">
        <v>0</v>
      </c>
      <c r="G293" s="195">
        <v>0</v>
      </c>
      <c r="H293" s="195">
        <v>0</v>
      </c>
      <c r="I293" s="195">
        <v>0</v>
      </c>
      <c r="J293" s="195">
        <v>0</v>
      </c>
      <c r="K293" s="195">
        <v>0</v>
      </c>
      <c r="L293" s="195">
        <v>0</v>
      </c>
      <c r="M293" s="195">
        <v>0</v>
      </c>
      <c r="N293" s="195">
        <v>0</v>
      </c>
      <c r="O293" s="195">
        <v>0</v>
      </c>
      <c r="P293" s="195">
        <v>0</v>
      </c>
      <c r="Q293" s="195">
        <v>0</v>
      </c>
      <c r="R293" s="195">
        <v>0</v>
      </c>
      <c r="S293" s="195">
        <v>0</v>
      </c>
      <c r="T293" s="195">
        <v>11160</v>
      </c>
      <c r="U293" s="195">
        <v>0</v>
      </c>
      <c r="V293" s="195">
        <v>0</v>
      </c>
      <c r="W293" s="195">
        <v>16790</v>
      </c>
      <c r="X293" s="195">
        <v>0</v>
      </c>
      <c r="Y293" s="195">
        <v>0</v>
      </c>
      <c r="Z293" s="195">
        <v>0</v>
      </c>
      <c r="AA293" s="195">
        <v>0</v>
      </c>
      <c r="AB293" s="195">
        <v>0</v>
      </c>
      <c r="AC293" s="195">
        <v>0</v>
      </c>
      <c r="AD293" s="195">
        <v>0</v>
      </c>
      <c r="AE293" s="195">
        <v>0</v>
      </c>
      <c r="AF293" s="195">
        <v>0</v>
      </c>
      <c r="AG293" s="195">
        <v>0</v>
      </c>
      <c r="AH293" s="195">
        <v>0</v>
      </c>
      <c r="AI293" s="195">
        <v>0</v>
      </c>
      <c r="AJ293" s="195">
        <v>0</v>
      </c>
      <c r="AK293" s="195">
        <v>0</v>
      </c>
      <c r="AL293" s="195">
        <v>0</v>
      </c>
      <c r="AM293" s="195">
        <v>0</v>
      </c>
      <c r="AN293" s="195">
        <v>0</v>
      </c>
      <c r="AO293" s="195">
        <v>0</v>
      </c>
      <c r="AP293" s="195">
        <v>0</v>
      </c>
      <c r="AQ293" s="195">
        <v>0</v>
      </c>
      <c r="AR293" s="195">
        <v>0</v>
      </c>
      <c r="AS293" s="195">
        <v>0</v>
      </c>
      <c r="AT293" s="195">
        <v>0</v>
      </c>
      <c r="AU293" s="195">
        <v>0</v>
      </c>
      <c r="AV293" s="195">
        <v>0</v>
      </c>
      <c r="AW293" s="195">
        <v>0</v>
      </c>
      <c r="AX293" s="195">
        <v>0</v>
      </c>
      <c r="AY293" s="195">
        <v>0</v>
      </c>
      <c r="AZ293" s="195">
        <v>0</v>
      </c>
      <c r="BA293" s="195">
        <v>0</v>
      </c>
      <c r="BB293" s="195">
        <v>21561</v>
      </c>
      <c r="BC293" s="195">
        <v>0</v>
      </c>
      <c r="BD293" s="195">
        <v>0</v>
      </c>
      <c r="BE293" s="195">
        <v>0</v>
      </c>
      <c r="BF293" s="195">
        <v>0</v>
      </c>
      <c r="BG293" s="195">
        <v>0</v>
      </c>
      <c r="BH293" s="195">
        <v>0</v>
      </c>
      <c r="BI293" s="195">
        <v>0</v>
      </c>
      <c r="BJ293" s="195">
        <v>0</v>
      </c>
      <c r="BK293" s="195">
        <v>30000</v>
      </c>
      <c r="BL293" s="195">
        <v>0</v>
      </c>
      <c r="BM293" s="195">
        <v>0</v>
      </c>
      <c r="BN293" s="195">
        <v>0</v>
      </c>
      <c r="BO293" s="195">
        <v>0</v>
      </c>
      <c r="BP293" s="195">
        <v>0</v>
      </c>
      <c r="BQ293" s="195">
        <v>0</v>
      </c>
      <c r="BR293" s="195">
        <v>0</v>
      </c>
      <c r="BS293" s="195">
        <v>0</v>
      </c>
      <c r="BT293" s="195">
        <v>0</v>
      </c>
      <c r="BU293" s="195">
        <v>0</v>
      </c>
      <c r="BV293" s="195">
        <v>9970</v>
      </c>
      <c r="BW293" s="195">
        <v>0</v>
      </c>
      <c r="BX293" s="195">
        <v>0</v>
      </c>
      <c r="BY293" s="195">
        <v>0</v>
      </c>
      <c r="BZ293" s="195">
        <v>0</v>
      </c>
      <c r="CA293" s="195">
        <v>0</v>
      </c>
      <c r="CB293" s="195">
        <v>0</v>
      </c>
      <c r="CC293" s="195">
        <v>0</v>
      </c>
      <c r="CD293" s="195">
        <v>0</v>
      </c>
      <c r="CE293" s="195">
        <v>36150</v>
      </c>
      <c r="CF293" s="195">
        <v>0</v>
      </c>
      <c r="CG293" s="195">
        <v>0</v>
      </c>
      <c r="CH293" s="195">
        <v>0</v>
      </c>
      <c r="CI293" s="195">
        <v>0</v>
      </c>
      <c r="CJ293" s="195">
        <v>0</v>
      </c>
      <c r="CK293" s="195">
        <v>0</v>
      </c>
      <c r="CL293" s="195">
        <v>0</v>
      </c>
      <c r="CM293" s="195">
        <v>0</v>
      </c>
    </row>
    <row r="294" spans="1:91" ht="24.6">
      <c r="A294" s="125">
        <v>28</v>
      </c>
      <c r="B294" s="243" t="s">
        <v>1021</v>
      </c>
      <c r="C294" s="128" t="s">
        <v>588</v>
      </c>
      <c r="D294" s="195">
        <v>840101</v>
      </c>
      <c r="E294" s="195">
        <v>722074.8</v>
      </c>
      <c r="F294" s="195">
        <v>648960</v>
      </c>
      <c r="G294" s="195">
        <v>928712.4</v>
      </c>
      <c r="H294" s="195">
        <v>238229</v>
      </c>
      <c r="I294" s="195">
        <v>771955</v>
      </c>
      <c r="J294" s="195">
        <v>819000</v>
      </c>
      <c r="K294" s="195">
        <v>80434</v>
      </c>
      <c r="L294" s="195">
        <v>1265255</v>
      </c>
      <c r="M294" s="195">
        <v>999672</v>
      </c>
      <c r="N294" s="195">
        <v>1704247</v>
      </c>
      <c r="O294" s="195">
        <v>215770</v>
      </c>
      <c r="P294" s="195">
        <v>2793842</v>
      </c>
      <c r="Q294" s="195">
        <v>453335</v>
      </c>
      <c r="R294" s="195">
        <v>902514.2</v>
      </c>
      <c r="S294" s="195">
        <v>793326.14</v>
      </c>
      <c r="T294" s="195">
        <v>562791</v>
      </c>
      <c r="U294" s="195">
        <v>683154.49</v>
      </c>
      <c r="V294" s="195">
        <v>800322</v>
      </c>
      <c r="W294" s="195">
        <v>178626</v>
      </c>
      <c r="X294" s="195">
        <v>2187365.5</v>
      </c>
      <c r="Y294" s="195">
        <v>464730</v>
      </c>
      <c r="Z294" s="195">
        <v>287049</v>
      </c>
      <c r="AA294" s="195">
        <v>1143031.5</v>
      </c>
      <c r="AB294" s="195">
        <v>463274.01</v>
      </c>
      <c r="AC294" s="195">
        <v>637659.5</v>
      </c>
      <c r="AD294" s="195">
        <v>172190</v>
      </c>
      <c r="AE294" s="195">
        <v>1377809</v>
      </c>
      <c r="AF294" s="195">
        <v>331208</v>
      </c>
      <c r="AG294" s="195">
        <v>897284</v>
      </c>
      <c r="AH294" s="195">
        <v>98230</v>
      </c>
      <c r="AI294" s="195">
        <v>106590</v>
      </c>
      <c r="AJ294" s="195">
        <v>1028787.3</v>
      </c>
      <c r="AK294" s="195">
        <v>635174.43000000005</v>
      </c>
      <c r="AL294" s="195">
        <v>3964134.85</v>
      </c>
      <c r="AM294" s="195">
        <v>354555</v>
      </c>
      <c r="AN294" s="195">
        <v>708403</v>
      </c>
      <c r="AO294" s="195">
        <v>1022101</v>
      </c>
      <c r="AP294" s="195">
        <v>610682</v>
      </c>
      <c r="AQ294" s="195">
        <v>551228</v>
      </c>
      <c r="AR294" s="195">
        <v>254434</v>
      </c>
      <c r="AS294" s="195">
        <v>1480914.07</v>
      </c>
      <c r="AT294" s="195">
        <v>751990.17</v>
      </c>
      <c r="AU294" s="195">
        <v>553060</v>
      </c>
      <c r="AV294" s="195">
        <v>631562</v>
      </c>
      <c r="AW294" s="195">
        <v>453735.5</v>
      </c>
      <c r="AX294" s="195">
        <v>217210</v>
      </c>
      <c r="AY294" s="195">
        <v>628360</v>
      </c>
      <c r="AZ294" s="195">
        <v>420219</v>
      </c>
      <c r="BA294" s="195">
        <v>840479</v>
      </c>
      <c r="BB294" s="195">
        <v>1784991</v>
      </c>
      <c r="BC294" s="195">
        <v>840019</v>
      </c>
      <c r="BD294" s="195">
        <v>5286612.75</v>
      </c>
      <c r="BE294" s="195">
        <v>1383978.23</v>
      </c>
      <c r="BF294" s="195">
        <v>124480</v>
      </c>
      <c r="BG294" s="195">
        <v>820104.02</v>
      </c>
      <c r="BH294" s="195">
        <v>736180.7</v>
      </c>
      <c r="BI294" s="195">
        <v>822167</v>
      </c>
      <c r="BJ294" s="195">
        <v>370486.8</v>
      </c>
      <c r="BK294" s="195">
        <v>709446</v>
      </c>
      <c r="BL294" s="195">
        <v>222930</v>
      </c>
      <c r="BM294" s="195">
        <v>2055122</v>
      </c>
      <c r="BN294" s="195">
        <v>886098</v>
      </c>
      <c r="BO294" s="195">
        <v>829482.75</v>
      </c>
      <c r="BP294" s="195">
        <v>1476776</v>
      </c>
      <c r="BQ294" s="195">
        <v>1045562</v>
      </c>
      <c r="BR294" s="195">
        <v>764120</v>
      </c>
      <c r="BS294" s="197">
        <v>6269543.6299999999</v>
      </c>
      <c r="BT294" s="197">
        <v>418609.9</v>
      </c>
      <c r="BU294" s="197">
        <v>73525</v>
      </c>
      <c r="BV294" s="197">
        <v>517497</v>
      </c>
      <c r="BW294" s="197">
        <v>185060</v>
      </c>
      <c r="BX294" s="197">
        <v>115682</v>
      </c>
      <c r="BY294" s="197">
        <v>1324884.08</v>
      </c>
      <c r="BZ294" s="197">
        <v>106600</v>
      </c>
      <c r="CA294" s="197">
        <v>294580</v>
      </c>
      <c r="CB294" s="197">
        <v>598025</v>
      </c>
      <c r="CC294" s="197">
        <v>1286790</v>
      </c>
      <c r="CD294" s="197">
        <v>245370.4</v>
      </c>
      <c r="CE294" s="197">
        <v>0</v>
      </c>
      <c r="CF294" s="197">
        <v>1065549.54</v>
      </c>
      <c r="CG294" s="197">
        <v>348950</v>
      </c>
      <c r="CH294" s="197">
        <v>194920</v>
      </c>
      <c r="CI294" s="197">
        <v>639347.41</v>
      </c>
      <c r="CJ294" s="197">
        <v>366772.2</v>
      </c>
      <c r="CK294" s="197">
        <v>2371221.9300000002</v>
      </c>
      <c r="CL294" s="197">
        <v>101390</v>
      </c>
      <c r="CM294" s="197">
        <v>126646</v>
      </c>
    </row>
    <row r="295" spans="1:91" ht="24.6">
      <c r="A295" s="125">
        <v>32</v>
      </c>
      <c r="B295" s="243" t="s">
        <v>1022</v>
      </c>
      <c r="C295" s="132" t="s">
        <v>589</v>
      </c>
      <c r="D295" s="195">
        <v>0</v>
      </c>
      <c r="E295" s="195">
        <v>0</v>
      </c>
      <c r="F295" s="195">
        <v>19115</v>
      </c>
      <c r="G295" s="195">
        <v>0</v>
      </c>
      <c r="H295" s="195">
        <v>0</v>
      </c>
      <c r="I295" s="195">
        <v>0</v>
      </c>
      <c r="J295" s="195">
        <v>0</v>
      </c>
      <c r="K295" s="195">
        <v>0</v>
      </c>
      <c r="L295" s="195">
        <v>0</v>
      </c>
      <c r="M295" s="195">
        <v>0</v>
      </c>
      <c r="N295" s="195">
        <v>0</v>
      </c>
      <c r="O295" s="195">
        <v>10760</v>
      </c>
      <c r="P295" s="195">
        <v>0</v>
      </c>
      <c r="Q295" s="195">
        <v>0</v>
      </c>
      <c r="R295" s="195">
        <v>23140</v>
      </c>
      <c r="S295" s="195">
        <v>0</v>
      </c>
      <c r="T295" s="195">
        <v>0</v>
      </c>
      <c r="U295" s="195">
        <v>0</v>
      </c>
      <c r="V295" s="195">
        <v>0</v>
      </c>
      <c r="W295" s="195">
        <v>0</v>
      </c>
      <c r="X295" s="195">
        <v>0</v>
      </c>
      <c r="Y295" s="195">
        <v>17615</v>
      </c>
      <c r="Z295" s="195">
        <v>8720</v>
      </c>
      <c r="AA295" s="195">
        <v>0</v>
      </c>
      <c r="AB295" s="195">
        <v>58260</v>
      </c>
      <c r="AC295" s="195">
        <v>30525</v>
      </c>
      <c r="AD295" s="195">
        <v>31050</v>
      </c>
      <c r="AE295" s="195">
        <v>6500</v>
      </c>
      <c r="AF295" s="195">
        <v>0</v>
      </c>
      <c r="AG295" s="195">
        <v>114905</v>
      </c>
      <c r="AH295" s="195">
        <v>192270</v>
      </c>
      <c r="AI295" s="195">
        <v>80565</v>
      </c>
      <c r="AJ295" s="195">
        <v>174030</v>
      </c>
      <c r="AK295" s="195">
        <v>53985</v>
      </c>
      <c r="AL295" s="195">
        <v>0</v>
      </c>
      <c r="AM295" s="195">
        <v>53500</v>
      </c>
      <c r="AN295" s="195">
        <v>0</v>
      </c>
      <c r="AO295" s="195">
        <v>0</v>
      </c>
      <c r="AP295" s="195">
        <v>0</v>
      </c>
      <c r="AQ295" s="195">
        <v>0</v>
      </c>
      <c r="AR295" s="195">
        <v>0</v>
      </c>
      <c r="AS295" s="195">
        <v>0</v>
      </c>
      <c r="AT295" s="195">
        <v>0</v>
      </c>
      <c r="AU295" s="195">
        <v>0</v>
      </c>
      <c r="AV295" s="195">
        <v>0</v>
      </c>
      <c r="AW295" s="195">
        <v>0</v>
      </c>
      <c r="AX295" s="195">
        <v>0</v>
      </c>
      <c r="AY295" s="195">
        <v>0</v>
      </c>
      <c r="AZ295" s="195">
        <v>13375</v>
      </c>
      <c r="BA295" s="195">
        <v>0</v>
      </c>
      <c r="BB295" s="195">
        <v>0</v>
      </c>
      <c r="BC295" s="195">
        <v>0</v>
      </c>
      <c r="BD295" s="195">
        <v>0</v>
      </c>
      <c r="BE295" s="195">
        <v>5615</v>
      </c>
      <c r="BF295" s="195">
        <v>0</v>
      </c>
      <c r="BG295" s="195">
        <v>0</v>
      </c>
      <c r="BH295" s="195">
        <v>0</v>
      </c>
      <c r="BI295" s="195">
        <v>0</v>
      </c>
      <c r="BJ295" s="195">
        <v>0</v>
      </c>
      <c r="BK295" s="195">
        <v>0</v>
      </c>
      <c r="BL295" s="195">
        <v>0</v>
      </c>
      <c r="BM295" s="195">
        <v>900</v>
      </c>
      <c r="BN295" s="195">
        <v>0</v>
      </c>
      <c r="BO295" s="195">
        <v>0</v>
      </c>
      <c r="BP295" s="195">
        <v>0</v>
      </c>
      <c r="BQ295" s="195">
        <v>0</v>
      </c>
      <c r="BR295" s="195">
        <v>0</v>
      </c>
      <c r="BS295" s="197">
        <v>403515</v>
      </c>
      <c r="BT295" s="197">
        <v>0</v>
      </c>
      <c r="BU295" s="197">
        <v>0</v>
      </c>
      <c r="BV295" s="197">
        <v>11125</v>
      </c>
      <c r="BW295" s="195">
        <v>6666</v>
      </c>
      <c r="BX295" s="197">
        <v>58680</v>
      </c>
      <c r="BY295" s="197">
        <v>0</v>
      </c>
      <c r="BZ295" s="197">
        <v>0</v>
      </c>
      <c r="CA295" s="197">
        <v>87520</v>
      </c>
      <c r="CB295" s="195">
        <v>0</v>
      </c>
      <c r="CC295" s="197">
        <v>0</v>
      </c>
      <c r="CD295" s="197">
        <v>0</v>
      </c>
      <c r="CE295" s="197">
        <v>0</v>
      </c>
      <c r="CF295" s="197">
        <v>0</v>
      </c>
      <c r="CG295" s="197">
        <v>0</v>
      </c>
      <c r="CH295" s="197">
        <v>59760</v>
      </c>
      <c r="CI295" s="197">
        <v>0</v>
      </c>
      <c r="CJ295" s="197">
        <v>0</v>
      </c>
      <c r="CK295" s="197">
        <v>0</v>
      </c>
      <c r="CL295" s="197">
        <v>0</v>
      </c>
      <c r="CM295" s="197">
        <v>0</v>
      </c>
    </row>
    <row r="296" spans="1:91" ht="24.6">
      <c r="A296" s="125">
        <v>32</v>
      </c>
      <c r="B296" s="243" t="s">
        <v>1023</v>
      </c>
      <c r="C296" s="132" t="s">
        <v>590</v>
      </c>
      <c r="D296" s="195">
        <v>0</v>
      </c>
      <c r="E296" s="195">
        <v>0</v>
      </c>
      <c r="F296" s="195">
        <v>0</v>
      </c>
      <c r="G296" s="195">
        <v>4500</v>
      </c>
      <c r="H296" s="195">
        <v>0</v>
      </c>
      <c r="I296" s="195">
        <v>0</v>
      </c>
      <c r="J296" s="195">
        <v>0</v>
      </c>
      <c r="K296" s="195">
        <v>0</v>
      </c>
      <c r="L296" s="195">
        <v>0</v>
      </c>
      <c r="M296" s="195">
        <v>0</v>
      </c>
      <c r="N296" s="195">
        <v>0</v>
      </c>
      <c r="O296" s="195">
        <v>0</v>
      </c>
      <c r="P296" s="195">
        <v>0</v>
      </c>
      <c r="Q296" s="195">
        <v>0</v>
      </c>
      <c r="R296" s="195">
        <v>0</v>
      </c>
      <c r="S296" s="195">
        <v>0</v>
      </c>
      <c r="T296" s="195">
        <v>0</v>
      </c>
      <c r="U296" s="195">
        <v>0</v>
      </c>
      <c r="V296" s="195">
        <v>0</v>
      </c>
      <c r="W296" s="195">
        <v>0</v>
      </c>
      <c r="X296" s="195">
        <v>0</v>
      </c>
      <c r="Y296" s="195">
        <v>0</v>
      </c>
      <c r="Z296" s="195">
        <v>0</v>
      </c>
      <c r="AA296" s="195">
        <v>0</v>
      </c>
      <c r="AB296" s="195">
        <v>0</v>
      </c>
      <c r="AC296" s="195">
        <v>0</v>
      </c>
      <c r="AD296" s="195">
        <v>0</v>
      </c>
      <c r="AE296" s="195">
        <v>0</v>
      </c>
      <c r="AF296" s="195">
        <v>0</v>
      </c>
      <c r="AG296" s="195">
        <v>0</v>
      </c>
      <c r="AH296" s="195">
        <v>0</v>
      </c>
      <c r="AI296" s="195">
        <v>0</v>
      </c>
      <c r="AJ296" s="195">
        <v>0</v>
      </c>
      <c r="AK296" s="195">
        <v>0</v>
      </c>
      <c r="AL296" s="195">
        <v>0</v>
      </c>
      <c r="AM296" s="195">
        <v>0</v>
      </c>
      <c r="AN296" s="195">
        <v>0</v>
      </c>
      <c r="AO296" s="195">
        <v>0</v>
      </c>
      <c r="AP296" s="195">
        <v>0</v>
      </c>
      <c r="AQ296" s="195">
        <v>0</v>
      </c>
      <c r="AR296" s="195">
        <v>0</v>
      </c>
      <c r="AS296" s="195">
        <v>0</v>
      </c>
      <c r="AT296" s="195">
        <v>0</v>
      </c>
      <c r="AU296" s="195">
        <v>7460</v>
      </c>
      <c r="AV296" s="195">
        <v>0</v>
      </c>
      <c r="AW296" s="195">
        <v>0</v>
      </c>
      <c r="AX296" s="195">
        <v>0</v>
      </c>
      <c r="AY296" s="195">
        <v>0</v>
      </c>
      <c r="AZ296" s="195">
        <v>0</v>
      </c>
      <c r="BA296" s="195">
        <v>0</v>
      </c>
      <c r="BB296" s="195">
        <v>0</v>
      </c>
      <c r="BC296" s="195">
        <v>0</v>
      </c>
      <c r="BD296" s="195">
        <v>0</v>
      </c>
      <c r="BE296" s="195">
        <v>0</v>
      </c>
      <c r="BF296" s="195">
        <v>0</v>
      </c>
      <c r="BG296" s="195">
        <v>0</v>
      </c>
      <c r="BH296" s="195">
        <v>0</v>
      </c>
      <c r="BI296" s="195">
        <v>0</v>
      </c>
      <c r="BJ296" s="195">
        <v>0</v>
      </c>
      <c r="BK296" s="195">
        <v>0</v>
      </c>
      <c r="BL296" s="195">
        <v>0</v>
      </c>
      <c r="BM296" s="195">
        <v>0</v>
      </c>
      <c r="BN296" s="195">
        <v>0</v>
      </c>
      <c r="BO296" s="195">
        <v>0</v>
      </c>
      <c r="BP296" s="195">
        <v>0</v>
      </c>
      <c r="BQ296" s="195">
        <v>0</v>
      </c>
      <c r="BR296" s="195">
        <v>0</v>
      </c>
      <c r="BS296" s="195">
        <v>0</v>
      </c>
      <c r="BT296" s="195">
        <v>0</v>
      </c>
      <c r="BU296" s="195">
        <v>0</v>
      </c>
      <c r="BV296" s="195">
        <v>0</v>
      </c>
      <c r="BW296" s="195">
        <v>0</v>
      </c>
      <c r="BX296" s="195">
        <v>0</v>
      </c>
      <c r="BY296" s="195">
        <v>0</v>
      </c>
      <c r="BZ296" s="195">
        <v>0</v>
      </c>
      <c r="CA296" s="195">
        <v>0</v>
      </c>
      <c r="CB296" s="195">
        <v>0</v>
      </c>
      <c r="CC296" s="195">
        <v>0</v>
      </c>
      <c r="CD296" s="195">
        <v>0</v>
      </c>
      <c r="CE296" s="195">
        <v>0</v>
      </c>
      <c r="CF296" s="195">
        <v>0</v>
      </c>
      <c r="CG296" s="195">
        <v>0</v>
      </c>
      <c r="CH296" s="195">
        <v>0</v>
      </c>
      <c r="CI296" s="195">
        <v>0</v>
      </c>
      <c r="CJ296" s="195">
        <v>0</v>
      </c>
      <c r="CK296" s="195">
        <v>0</v>
      </c>
      <c r="CL296" s="195">
        <v>0</v>
      </c>
      <c r="CM296" s="195">
        <v>0</v>
      </c>
    </row>
    <row r="297" spans="1:91" ht="24.6">
      <c r="A297" s="125">
        <v>32</v>
      </c>
      <c r="B297" s="243" t="s">
        <v>1024</v>
      </c>
      <c r="C297" s="128" t="s">
        <v>591</v>
      </c>
      <c r="D297" s="195">
        <v>0</v>
      </c>
      <c r="E297" s="195">
        <v>0</v>
      </c>
      <c r="F297" s="195">
        <v>0</v>
      </c>
      <c r="G297" s="195">
        <v>0</v>
      </c>
      <c r="H297" s="195">
        <v>0</v>
      </c>
      <c r="I297" s="195">
        <v>0</v>
      </c>
      <c r="J297" s="195">
        <v>0</v>
      </c>
      <c r="K297" s="195">
        <v>0</v>
      </c>
      <c r="L297" s="195">
        <v>0</v>
      </c>
      <c r="M297" s="195">
        <v>0</v>
      </c>
      <c r="N297" s="195">
        <v>0</v>
      </c>
      <c r="O297" s="195">
        <v>0</v>
      </c>
      <c r="P297" s="195">
        <v>0</v>
      </c>
      <c r="Q297" s="195">
        <v>0</v>
      </c>
      <c r="R297" s="195">
        <v>0</v>
      </c>
      <c r="S297" s="195">
        <v>0</v>
      </c>
      <c r="T297" s="195">
        <v>0</v>
      </c>
      <c r="U297" s="195">
        <v>0</v>
      </c>
      <c r="V297" s="195">
        <v>0</v>
      </c>
      <c r="W297" s="195">
        <v>0</v>
      </c>
      <c r="X297" s="195">
        <v>0</v>
      </c>
      <c r="Y297" s="195">
        <v>0</v>
      </c>
      <c r="Z297" s="195">
        <v>0</v>
      </c>
      <c r="AA297" s="195">
        <v>0</v>
      </c>
      <c r="AB297" s="195">
        <v>0</v>
      </c>
      <c r="AC297" s="195">
        <v>0</v>
      </c>
      <c r="AD297" s="195">
        <v>0</v>
      </c>
      <c r="AE297" s="195">
        <v>0</v>
      </c>
      <c r="AF297" s="195">
        <v>0</v>
      </c>
      <c r="AG297" s="195">
        <v>0</v>
      </c>
      <c r="AH297" s="195">
        <v>0</v>
      </c>
      <c r="AI297" s="195">
        <v>0</v>
      </c>
      <c r="AJ297" s="195">
        <v>0</v>
      </c>
      <c r="AK297" s="195">
        <v>0</v>
      </c>
      <c r="AL297" s="195">
        <v>0</v>
      </c>
      <c r="AM297" s="195">
        <v>0</v>
      </c>
      <c r="AN297" s="195">
        <v>0</v>
      </c>
      <c r="AO297" s="195">
        <v>0</v>
      </c>
      <c r="AP297" s="195">
        <v>0</v>
      </c>
      <c r="AQ297" s="195">
        <v>0</v>
      </c>
      <c r="AR297" s="195">
        <v>0</v>
      </c>
      <c r="AS297" s="195">
        <v>0</v>
      </c>
      <c r="AT297" s="195">
        <v>0</v>
      </c>
      <c r="AU297" s="195">
        <v>0</v>
      </c>
      <c r="AV297" s="195">
        <v>0</v>
      </c>
      <c r="AW297" s="195">
        <v>0</v>
      </c>
      <c r="AX297" s="195">
        <v>0</v>
      </c>
      <c r="AY297" s="195">
        <v>0</v>
      </c>
      <c r="AZ297" s="195">
        <v>0</v>
      </c>
      <c r="BA297" s="195">
        <v>0</v>
      </c>
      <c r="BB297" s="195">
        <v>0</v>
      </c>
      <c r="BC297" s="195">
        <v>0</v>
      </c>
      <c r="BD297" s="195">
        <v>0</v>
      </c>
      <c r="BE297" s="195">
        <v>0</v>
      </c>
      <c r="BF297" s="195">
        <v>0</v>
      </c>
      <c r="BG297" s="195">
        <v>0</v>
      </c>
      <c r="BH297" s="195">
        <v>0</v>
      </c>
      <c r="BI297" s="195">
        <v>0</v>
      </c>
      <c r="BJ297" s="195">
        <v>0</v>
      </c>
      <c r="BK297" s="195">
        <v>0</v>
      </c>
      <c r="BL297" s="195">
        <v>0</v>
      </c>
      <c r="BM297" s="195">
        <v>0</v>
      </c>
      <c r="BN297" s="195">
        <v>0</v>
      </c>
      <c r="BO297" s="195">
        <v>0</v>
      </c>
      <c r="BP297" s="195">
        <v>0</v>
      </c>
      <c r="BQ297" s="195">
        <v>0</v>
      </c>
      <c r="BR297" s="195">
        <v>0</v>
      </c>
      <c r="BS297" s="195">
        <v>960157.5</v>
      </c>
      <c r="BT297" s="195">
        <v>0</v>
      </c>
      <c r="BU297" s="195">
        <v>0</v>
      </c>
      <c r="BV297" s="195">
        <v>150000</v>
      </c>
      <c r="BW297" s="195">
        <v>0</v>
      </c>
      <c r="BX297" s="195">
        <v>0</v>
      </c>
      <c r="BY297" s="195">
        <v>0</v>
      </c>
      <c r="BZ297" s="195">
        <v>0</v>
      </c>
      <c r="CA297" s="195">
        <v>0</v>
      </c>
      <c r="CB297" s="195">
        <v>0</v>
      </c>
      <c r="CC297" s="195">
        <v>0</v>
      </c>
      <c r="CD297" s="195">
        <v>0</v>
      </c>
      <c r="CE297" s="195">
        <v>0</v>
      </c>
      <c r="CF297" s="195">
        <v>0</v>
      </c>
      <c r="CG297" s="195">
        <v>0</v>
      </c>
      <c r="CH297" s="195">
        <v>0</v>
      </c>
      <c r="CI297" s="195">
        <v>0</v>
      </c>
      <c r="CJ297" s="195">
        <v>0</v>
      </c>
      <c r="CK297" s="195">
        <v>0</v>
      </c>
      <c r="CL297" s="195">
        <v>0</v>
      </c>
      <c r="CM297" s="195">
        <v>0</v>
      </c>
    </row>
    <row r="298" spans="1:91" ht="24.6">
      <c r="A298" s="125">
        <v>32</v>
      </c>
      <c r="B298" s="243" t="s">
        <v>1025</v>
      </c>
      <c r="C298" s="146" t="s">
        <v>592</v>
      </c>
      <c r="D298" s="195">
        <v>8504551.3000000007</v>
      </c>
      <c r="E298" s="195">
        <v>0</v>
      </c>
      <c r="F298" s="195">
        <v>0</v>
      </c>
      <c r="G298" s="195">
        <v>0</v>
      </c>
      <c r="H298" s="195">
        <v>42000</v>
      </c>
      <c r="I298" s="195">
        <v>0</v>
      </c>
      <c r="J298" s="195">
        <v>510000</v>
      </c>
      <c r="K298" s="195">
        <v>60000</v>
      </c>
      <c r="L298" s="195">
        <v>10272</v>
      </c>
      <c r="M298" s="195">
        <v>57506</v>
      </c>
      <c r="N298" s="195">
        <v>1743801.4</v>
      </c>
      <c r="O298" s="195">
        <v>0</v>
      </c>
      <c r="P298" s="195">
        <v>2060157.32</v>
      </c>
      <c r="Q298" s="195">
        <v>0</v>
      </c>
      <c r="R298" s="195">
        <v>0</v>
      </c>
      <c r="S298" s="195">
        <v>0</v>
      </c>
      <c r="T298" s="195">
        <v>539000</v>
      </c>
      <c r="U298" s="195">
        <v>0</v>
      </c>
      <c r="V298" s="195">
        <v>0</v>
      </c>
      <c r="W298" s="195">
        <v>0</v>
      </c>
      <c r="X298" s="195">
        <v>31235821.789999999</v>
      </c>
      <c r="Y298" s="195">
        <v>250603.7</v>
      </c>
      <c r="Z298" s="195">
        <v>0</v>
      </c>
      <c r="AA298" s="195">
        <v>0</v>
      </c>
      <c r="AB298" s="195">
        <v>227000</v>
      </c>
      <c r="AC298" s="195">
        <v>0</v>
      </c>
      <c r="AD298" s="195">
        <v>0</v>
      </c>
      <c r="AE298" s="195">
        <v>0</v>
      </c>
      <c r="AF298" s="195">
        <v>0</v>
      </c>
      <c r="AG298" s="195">
        <v>0</v>
      </c>
      <c r="AH298" s="195">
        <v>720000</v>
      </c>
      <c r="AI298" s="195">
        <v>4126828.54</v>
      </c>
      <c r="AJ298" s="195">
        <v>328500</v>
      </c>
      <c r="AK298" s="195">
        <v>396405.6</v>
      </c>
      <c r="AL298" s="195">
        <v>0</v>
      </c>
      <c r="AM298" s="195">
        <v>1127173</v>
      </c>
      <c r="AN298" s="195">
        <v>0</v>
      </c>
      <c r="AO298" s="195">
        <v>0</v>
      </c>
      <c r="AP298" s="195">
        <v>298500</v>
      </c>
      <c r="AQ298" s="195">
        <v>0</v>
      </c>
      <c r="AR298" s="195">
        <v>0</v>
      </c>
      <c r="AS298" s="195">
        <v>0</v>
      </c>
      <c r="AT298" s="195">
        <v>0</v>
      </c>
      <c r="AU298" s="195">
        <v>0</v>
      </c>
      <c r="AV298" s="195">
        <v>0</v>
      </c>
      <c r="AW298" s="195">
        <v>508200</v>
      </c>
      <c r="AX298" s="195">
        <v>356400</v>
      </c>
      <c r="AY298" s="195">
        <v>0</v>
      </c>
      <c r="AZ298" s="195">
        <v>0</v>
      </c>
      <c r="BA298" s="195">
        <v>0</v>
      </c>
      <c r="BB298" s="195">
        <v>1493138.33</v>
      </c>
      <c r="BC298" s="195">
        <v>0</v>
      </c>
      <c r="BD298" s="195">
        <v>23415936.829999998</v>
      </c>
      <c r="BE298" s="195">
        <v>1662754.81</v>
      </c>
      <c r="BF298" s="195">
        <v>0</v>
      </c>
      <c r="BG298" s="195">
        <v>0</v>
      </c>
      <c r="BH298" s="195">
        <v>0</v>
      </c>
      <c r="BI298" s="195">
        <v>0</v>
      </c>
      <c r="BJ298" s="195">
        <v>142000</v>
      </c>
      <c r="BK298" s="195">
        <v>0</v>
      </c>
      <c r="BL298" s="195">
        <v>857925.6</v>
      </c>
      <c r="BM298" s="195">
        <v>0</v>
      </c>
      <c r="BN298" s="195">
        <v>456000</v>
      </c>
      <c r="BO298" s="195">
        <v>456000</v>
      </c>
      <c r="BP298" s="195">
        <v>1096546</v>
      </c>
      <c r="BQ298" s="195">
        <v>1013316.67</v>
      </c>
      <c r="BR298" s="195">
        <v>1165925</v>
      </c>
      <c r="BS298" s="197">
        <v>106300</v>
      </c>
      <c r="BT298" s="195">
        <v>0</v>
      </c>
      <c r="BU298" s="195">
        <v>0</v>
      </c>
      <c r="BV298" s="195">
        <v>2019998.15</v>
      </c>
      <c r="BW298" s="195">
        <v>0</v>
      </c>
      <c r="BX298" s="195">
        <v>0</v>
      </c>
      <c r="BY298" s="197">
        <v>1209352.24</v>
      </c>
      <c r="BZ298" s="195">
        <v>442900</v>
      </c>
      <c r="CA298" s="195">
        <v>693976.23</v>
      </c>
      <c r="CB298" s="195">
        <v>0</v>
      </c>
      <c r="CC298" s="195">
        <v>0</v>
      </c>
      <c r="CD298" s="195">
        <v>0</v>
      </c>
      <c r="CE298" s="195">
        <v>0</v>
      </c>
      <c r="CF298" s="195">
        <v>600000</v>
      </c>
      <c r="CG298" s="195">
        <v>0</v>
      </c>
      <c r="CH298" s="195">
        <v>0</v>
      </c>
      <c r="CI298" s="195">
        <v>480000</v>
      </c>
      <c r="CJ298" s="195">
        <v>0</v>
      </c>
      <c r="CK298" s="195">
        <v>0</v>
      </c>
      <c r="CL298" s="197">
        <v>1033930.26</v>
      </c>
      <c r="CM298" s="195">
        <v>0</v>
      </c>
    </row>
    <row r="299" spans="1:91" ht="24.6">
      <c r="A299" s="125">
        <v>32</v>
      </c>
      <c r="B299" s="243" t="s">
        <v>1026</v>
      </c>
      <c r="C299" s="146" t="s">
        <v>593</v>
      </c>
      <c r="D299" s="195">
        <v>0</v>
      </c>
      <c r="E299" s="195">
        <v>0</v>
      </c>
      <c r="F299" s="195">
        <v>0</v>
      </c>
      <c r="G299" s="195">
        <v>0</v>
      </c>
      <c r="H299" s="195">
        <v>0</v>
      </c>
      <c r="I299" s="195">
        <v>0</v>
      </c>
      <c r="J299" s="195">
        <v>0</v>
      </c>
      <c r="K299" s="195">
        <v>0</v>
      </c>
      <c r="L299" s="195">
        <v>0</v>
      </c>
      <c r="M299" s="195">
        <v>0</v>
      </c>
      <c r="N299" s="195">
        <v>0</v>
      </c>
      <c r="O299" s="195">
        <v>0</v>
      </c>
      <c r="P299" s="195">
        <v>0</v>
      </c>
      <c r="Q299" s="195">
        <v>0</v>
      </c>
      <c r="R299" s="195">
        <v>0</v>
      </c>
      <c r="S299" s="195">
        <v>0</v>
      </c>
      <c r="T299" s="195">
        <v>0</v>
      </c>
      <c r="U299" s="195">
        <v>0</v>
      </c>
      <c r="V299" s="195">
        <v>0</v>
      </c>
      <c r="W299" s="195">
        <v>0</v>
      </c>
      <c r="X299" s="195">
        <v>0</v>
      </c>
      <c r="Y299" s="195">
        <v>0</v>
      </c>
      <c r="Z299" s="195">
        <v>0</v>
      </c>
      <c r="AA299" s="195">
        <v>0</v>
      </c>
      <c r="AB299" s="195">
        <v>0</v>
      </c>
      <c r="AC299" s="195">
        <v>0</v>
      </c>
      <c r="AD299" s="195">
        <v>0</v>
      </c>
      <c r="AE299" s="195">
        <v>0</v>
      </c>
      <c r="AF299" s="195">
        <v>0</v>
      </c>
      <c r="AG299" s="195">
        <v>0</v>
      </c>
      <c r="AH299" s="195">
        <v>0</v>
      </c>
      <c r="AI299" s="195">
        <v>0</v>
      </c>
      <c r="AJ299" s="195">
        <v>0</v>
      </c>
      <c r="AK299" s="195">
        <v>0</v>
      </c>
      <c r="AL299" s="195">
        <v>0</v>
      </c>
      <c r="AM299" s="195">
        <v>0</v>
      </c>
      <c r="AN299" s="195">
        <v>0</v>
      </c>
      <c r="AO299" s="195">
        <v>0</v>
      </c>
      <c r="AP299" s="195">
        <v>0</v>
      </c>
      <c r="AQ299" s="195">
        <v>0</v>
      </c>
      <c r="AR299" s="195">
        <v>0</v>
      </c>
      <c r="AS299" s="195">
        <v>0</v>
      </c>
      <c r="AT299" s="195">
        <v>0</v>
      </c>
      <c r="AU299" s="195">
        <v>0</v>
      </c>
      <c r="AV299" s="195">
        <v>0</v>
      </c>
      <c r="AW299" s="195">
        <v>0</v>
      </c>
      <c r="AX299" s="195">
        <v>0</v>
      </c>
      <c r="AY299" s="195">
        <v>0</v>
      </c>
      <c r="AZ299" s="195">
        <v>0</v>
      </c>
      <c r="BA299" s="195">
        <v>0</v>
      </c>
      <c r="BB299" s="195">
        <v>0</v>
      </c>
      <c r="BC299" s="195">
        <v>0</v>
      </c>
      <c r="BD299" s="195">
        <v>0</v>
      </c>
      <c r="BE299" s="195">
        <v>0</v>
      </c>
      <c r="BF299" s="195">
        <v>0</v>
      </c>
      <c r="BG299" s="195">
        <v>0</v>
      </c>
      <c r="BH299" s="195">
        <v>0</v>
      </c>
      <c r="BI299" s="195">
        <v>0</v>
      </c>
      <c r="BJ299" s="195">
        <v>0</v>
      </c>
      <c r="BK299" s="195">
        <v>0</v>
      </c>
      <c r="BL299" s="195">
        <v>0</v>
      </c>
      <c r="BM299" s="195">
        <v>0</v>
      </c>
      <c r="BN299" s="195">
        <v>0</v>
      </c>
      <c r="BO299" s="195">
        <v>0</v>
      </c>
      <c r="BP299" s="195">
        <v>0</v>
      </c>
      <c r="BQ299" s="195">
        <v>0</v>
      </c>
      <c r="BR299" s="195">
        <v>0</v>
      </c>
      <c r="BS299" s="195">
        <v>0</v>
      </c>
      <c r="BT299" s="197">
        <v>0</v>
      </c>
      <c r="BU299" s="197">
        <v>0</v>
      </c>
      <c r="BV299" s="197">
        <v>0</v>
      </c>
      <c r="BW299" s="197">
        <v>0</v>
      </c>
      <c r="BX299" s="197">
        <v>0</v>
      </c>
      <c r="BY299" s="197">
        <v>0</v>
      </c>
      <c r="BZ299" s="197">
        <v>0</v>
      </c>
      <c r="CA299" s="197">
        <v>0</v>
      </c>
      <c r="CB299" s="197">
        <v>0</v>
      </c>
      <c r="CC299" s="197">
        <v>0</v>
      </c>
      <c r="CD299" s="197">
        <v>0</v>
      </c>
      <c r="CE299" s="197">
        <v>0</v>
      </c>
      <c r="CF299" s="197">
        <v>0</v>
      </c>
      <c r="CG299" s="197">
        <v>0</v>
      </c>
      <c r="CH299" s="197">
        <v>0</v>
      </c>
      <c r="CI299" s="197">
        <v>0</v>
      </c>
      <c r="CJ299" s="197">
        <v>0</v>
      </c>
      <c r="CK299" s="197">
        <v>0</v>
      </c>
      <c r="CL299" s="197">
        <v>0</v>
      </c>
      <c r="CM299" s="197">
        <v>0</v>
      </c>
    </row>
    <row r="300" spans="1:91" ht="24.6">
      <c r="A300" s="125"/>
      <c r="B300" s="243" t="s">
        <v>1027</v>
      </c>
      <c r="C300" s="146" t="s">
        <v>594</v>
      </c>
      <c r="D300" s="195">
        <v>0</v>
      </c>
      <c r="E300" s="195">
        <v>0</v>
      </c>
      <c r="F300" s="195">
        <v>0</v>
      </c>
      <c r="G300" s="195">
        <v>0</v>
      </c>
      <c r="H300" s="195">
        <v>0</v>
      </c>
      <c r="I300" s="195">
        <v>0</v>
      </c>
      <c r="J300" s="195">
        <v>0</v>
      </c>
      <c r="K300" s="195">
        <v>0</v>
      </c>
      <c r="L300" s="195">
        <v>0</v>
      </c>
      <c r="M300" s="195">
        <v>0</v>
      </c>
      <c r="N300" s="195">
        <v>0</v>
      </c>
      <c r="O300" s="195">
        <v>0</v>
      </c>
      <c r="P300" s="195">
        <v>0</v>
      </c>
      <c r="Q300" s="195">
        <v>0</v>
      </c>
      <c r="R300" s="195">
        <v>0</v>
      </c>
      <c r="S300" s="195">
        <v>0</v>
      </c>
      <c r="T300" s="195">
        <v>0</v>
      </c>
      <c r="U300" s="195">
        <v>0</v>
      </c>
      <c r="V300" s="195">
        <v>0</v>
      </c>
      <c r="W300" s="195">
        <v>0</v>
      </c>
      <c r="X300" s="195">
        <v>79519.539999999994</v>
      </c>
      <c r="Y300" s="195">
        <v>0</v>
      </c>
      <c r="Z300" s="195">
        <v>0</v>
      </c>
      <c r="AA300" s="195">
        <v>0</v>
      </c>
      <c r="AB300" s="195">
        <v>0</v>
      </c>
      <c r="AC300" s="195">
        <v>0</v>
      </c>
      <c r="AD300" s="195">
        <v>0</v>
      </c>
      <c r="AE300" s="195">
        <v>0</v>
      </c>
      <c r="AF300" s="195">
        <v>0</v>
      </c>
      <c r="AG300" s="195">
        <v>0</v>
      </c>
      <c r="AH300" s="195">
        <v>0</v>
      </c>
      <c r="AI300" s="195">
        <v>0</v>
      </c>
      <c r="AJ300" s="195">
        <v>0</v>
      </c>
      <c r="AK300" s="195">
        <v>0</v>
      </c>
      <c r="AL300" s="195">
        <v>102116</v>
      </c>
      <c r="AM300" s="195">
        <v>0</v>
      </c>
      <c r="AN300" s="195">
        <v>0</v>
      </c>
      <c r="AO300" s="195">
        <v>0</v>
      </c>
      <c r="AP300" s="195">
        <v>0</v>
      </c>
      <c r="AQ300" s="195">
        <v>0</v>
      </c>
      <c r="AR300" s="195">
        <v>0</v>
      </c>
      <c r="AS300" s="195">
        <v>0</v>
      </c>
      <c r="AT300" s="195">
        <v>0</v>
      </c>
      <c r="AU300" s="195">
        <v>0</v>
      </c>
      <c r="AV300" s="195">
        <v>0</v>
      </c>
      <c r="AW300" s="195">
        <v>0</v>
      </c>
      <c r="AX300" s="195">
        <v>0</v>
      </c>
      <c r="AY300" s="195">
        <v>0</v>
      </c>
      <c r="AZ300" s="195">
        <v>0</v>
      </c>
      <c r="BA300" s="195">
        <v>0</v>
      </c>
      <c r="BB300" s="195">
        <v>0</v>
      </c>
      <c r="BC300" s="195">
        <v>0</v>
      </c>
      <c r="BD300" s="195">
        <v>0</v>
      </c>
      <c r="BE300" s="195">
        <v>0</v>
      </c>
      <c r="BF300" s="195">
        <v>0</v>
      </c>
      <c r="BG300" s="195">
        <v>0</v>
      </c>
      <c r="BH300" s="195">
        <v>0</v>
      </c>
      <c r="BI300" s="195">
        <v>0</v>
      </c>
      <c r="BJ300" s="195">
        <v>0</v>
      </c>
      <c r="BK300" s="195">
        <v>0</v>
      </c>
      <c r="BL300" s="195">
        <v>0</v>
      </c>
      <c r="BM300" s="195">
        <v>0</v>
      </c>
      <c r="BN300" s="195">
        <v>0</v>
      </c>
      <c r="BO300" s="195">
        <v>0</v>
      </c>
      <c r="BP300" s="195">
        <v>0</v>
      </c>
      <c r="BQ300" s="195">
        <v>0</v>
      </c>
      <c r="BR300" s="195">
        <v>0</v>
      </c>
      <c r="BS300" s="195">
        <v>0</v>
      </c>
      <c r="BT300" s="197">
        <v>0</v>
      </c>
      <c r="BU300" s="197">
        <v>0</v>
      </c>
      <c r="BV300" s="197">
        <v>0</v>
      </c>
      <c r="BW300" s="195">
        <v>0</v>
      </c>
      <c r="BX300" s="197">
        <v>0</v>
      </c>
      <c r="BY300" s="197">
        <v>0</v>
      </c>
      <c r="BZ300" s="197">
        <v>0</v>
      </c>
      <c r="CA300" s="197">
        <v>0</v>
      </c>
      <c r="CB300" s="197">
        <v>0</v>
      </c>
      <c r="CC300" s="197">
        <v>0</v>
      </c>
      <c r="CD300" s="197">
        <v>0</v>
      </c>
      <c r="CE300" s="197">
        <v>0</v>
      </c>
      <c r="CF300" s="195">
        <v>0</v>
      </c>
      <c r="CG300" s="195">
        <v>0</v>
      </c>
      <c r="CH300" s="195">
        <v>0</v>
      </c>
      <c r="CI300" s="197">
        <v>0</v>
      </c>
      <c r="CJ300" s="197">
        <v>0</v>
      </c>
      <c r="CK300" s="197">
        <v>0</v>
      </c>
      <c r="CL300" s="197">
        <v>0</v>
      </c>
      <c r="CM300" s="195">
        <v>0</v>
      </c>
    </row>
    <row r="301" spans="1:91" ht="24.6">
      <c r="A301" s="125">
        <v>32</v>
      </c>
      <c r="B301" s="243" t="s">
        <v>1028</v>
      </c>
      <c r="C301" s="146" t="s">
        <v>595</v>
      </c>
      <c r="D301" s="195">
        <v>0</v>
      </c>
      <c r="E301" s="195">
        <v>0</v>
      </c>
      <c r="F301" s="195">
        <v>0</v>
      </c>
      <c r="G301" s="195">
        <v>0</v>
      </c>
      <c r="H301" s="195">
        <v>0</v>
      </c>
      <c r="I301" s="195">
        <v>0</v>
      </c>
      <c r="J301" s="195">
        <v>0</v>
      </c>
      <c r="K301" s="195">
        <v>0</v>
      </c>
      <c r="L301" s="195">
        <v>0</v>
      </c>
      <c r="M301" s="195">
        <v>0</v>
      </c>
      <c r="N301" s="195">
        <v>0</v>
      </c>
      <c r="O301" s="195">
        <v>0</v>
      </c>
      <c r="P301" s="195">
        <v>0</v>
      </c>
      <c r="Q301" s="195">
        <v>0</v>
      </c>
      <c r="R301" s="195">
        <v>0</v>
      </c>
      <c r="S301" s="195">
        <v>0</v>
      </c>
      <c r="T301" s="195">
        <v>0</v>
      </c>
      <c r="U301" s="195">
        <v>0</v>
      </c>
      <c r="V301" s="195">
        <v>0</v>
      </c>
      <c r="W301" s="195">
        <v>0</v>
      </c>
      <c r="X301" s="195">
        <v>0</v>
      </c>
      <c r="Y301" s="195">
        <v>0</v>
      </c>
      <c r="Z301" s="195">
        <v>0</v>
      </c>
      <c r="AA301" s="195">
        <v>0</v>
      </c>
      <c r="AB301" s="195">
        <v>0</v>
      </c>
      <c r="AC301" s="195">
        <v>0</v>
      </c>
      <c r="AD301" s="195">
        <v>0</v>
      </c>
      <c r="AE301" s="195">
        <v>0</v>
      </c>
      <c r="AF301" s="195">
        <v>0</v>
      </c>
      <c r="AG301" s="195">
        <v>0</v>
      </c>
      <c r="AH301" s="195">
        <v>0</v>
      </c>
      <c r="AI301" s="195">
        <v>0</v>
      </c>
      <c r="AJ301" s="195">
        <v>0</v>
      </c>
      <c r="AK301" s="195">
        <v>0</v>
      </c>
      <c r="AL301" s="195">
        <v>0</v>
      </c>
      <c r="AM301" s="195">
        <v>0</v>
      </c>
      <c r="AN301" s="195">
        <v>0</v>
      </c>
      <c r="AO301" s="195">
        <v>0</v>
      </c>
      <c r="AP301" s="195">
        <v>0</v>
      </c>
      <c r="AQ301" s="195">
        <v>0</v>
      </c>
      <c r="AR301" s="195">
        <v>0</v>
      </c>
      <c r="AS301" s="195">
        <v>0</v>
      </c>
      <c r="AT301" s="195">
        <v>0</v>
      </c>
      <c r="AU301" s="195">
        <v>0</v>
      </c>
      <c r="AV301" s="195">
        <v>0</v>
      </c>
      <c r="AW301" s="195">
        <v>0</v>
      </c>
      <c r="AX301" s="195">
        <v>0</v>
      </c>
      <c r="AY301" s="195">
        <v>0</v>
      </c>
      <c r="AZ301" s="195">
        <v>0</v>
      </c>
      <c r="BA301" s="195">
        <v>0</v>
      </c>
      <c r="BB301" s="195">
        <v>0</v>
      </c>
      <c r="BC301" s="195">
        <v>0</v>
      </c>
      <c r="BD301" s="195">
        <v>0</v>
      </c>
      <c r="BE301" s="195">
        <v>0</v>
      </c>
      <c r="BF301" s="195">
        <v>11579</v>
      </c>
      <c r="BG301" s="195">
        <v>0</v>
      </c>
      <c r="BH301" s="195">
        <v>0</v>
      </c>
      <c r="BI301" s="195">
        <v>0</v>
      </c>
      <c r="BJ301" s="195">
        <v>0</v>
      </c>
      <c r="BK301" s="195">
        <v>0</v>
      </c>
      <c r="BL301" s="195">
        <v>0</v>
      </c>
      <c r="BM301" s="195">
        <v>0</v>
      </c>
      <c r="BN301" s="195">
        <v>0</v>
      </c>
      <c r="BO301" s="195">
        <v>0</v>
      </c>
      <c r="BP301" s="195">
        <v>0</v>
      </c>
      <c r="BQ301" s="195">
        <v>0</v>
      </c>
      <c r="BR301" s="195">
        <v>0</v>
      </c>
      <c r="BS301" s="195">
        <v>0</v>
      </c>
      <c r="BT301" s="197">
        <v>0</v>
      </c>
      <c r="BU301" s="197">
        <v>0</v>
      </c>
      <c r="BV301" s="197">
        <v>0</v>
      </c>
      <c r="BW301" s="197">
        <v>0</v>
      </c>
      <c r="BX301" s="197">
        <v>0</v>
      </c>
      <c r="BY301" s="197">
        <v>0</v>
      </c>
      <c r="BZ301" s="197">
        <v>0</v>
      </c>
      <c r="CA301" s="197">
        <v>0</v>
      </c>
      <c r="CB301" s="197">
        <v>0</v>
      </c>
      <c r="CC301" s="197">
        <v>0</v>
      </c>
      <c r="CD301" s="197">
        <v>0</v>
      </c>
      <c r="CE301" s="197">
        <v>0</v>
      </c>
      <c r="CF301" s="197">
        <v>0</v>
      </c>
      <c r="CG301" s="195">
        <v>0</v>
      </c>
      <c r="CH301" s="197">
        <v>0</v>
      </c>
      <c r="CI301" s="197">
        <v>0</v>
      </c>
      <c r="CJ301" s="197">
        <v>0</v>
      </c>
      <c r="CK301" s="197">
        <v>0</v>
      </c>
      <c r="CL301" s="197">
        <v>0</v>
      </c>
      <c r="CM301" s="197">
        <v>0</v>
      </c>
    </row>
    <row r="302" spans="1:91" ht="24.6">
      <c r="A302" s="125">
        <v>32</v>
      </c>
      <c r="B302" s="243" t="s">
        <v>1029</v>
      </c>
      <c r="C302" s="146" t="s">
        <v>596</v>
      </c>
      <c r="D302" s="195">
        <v>0</v>
      </c>
      <c r="E302" s="195">
        <v>0</v>
      </c>
      <c r="F302" s="195">
        <v>0</v>
      </c>
      <c r="G302" s="195">
        <v>0</v>
      </c>
      <c r="H302" s="195">
        <v>0</v>
      </c>
      <c r="I302" s="195">
        <v>0</v>
      </c>
      <c r="J302" s="195">
        <v>0</v>
      </c>
      <c r="K302" s="195">
        <v>0</v>
      </c>
      <c r="L302" s="195">
        <v>0</v>
      </c>
      <c r="M302" s="195">
        <v>0</v>
      </c>
      <c r="N302" s="195">
        <v>0</v>
      </c>
      <c r="O302" s="195">
        <v>0</v>
      </c>
      <c r="P302" s="195">
        <v>0</v>
      </c>
      <c r="Q302" s="195">
        <v>0</v>
      </c>
      <c r="R302" s="195">
        <v>0</v>
      </c>
      <c r="S302" s="195">
        <v>0</v>
      </c>
      <c r="T302" s="195">
        <v>0</v>
      </c>
      <c r="U302" s="195">
        <v>0</v>
      </c>
      <c r="V302" s="195">
        <v>0</v>
      </c>
      <c r="W302" s="195">
        <v>0</v>
      </c>
      <c r="X302" s="195">
        <v>30000</v>
      </c>
      <c r="Y302" s="195">
        <v>0</v>
      </c>
      <c r="Z302" s="195">
        <v>0</v>
      </c>
      <c r="AA302" s="195">
        <v>0</v>
      </c>
      <c r="AB302" s="195">
        <v>0</v>
      </c>
      <c r="AC302" s="195">
        <v>0</v>
      </c>
      <c r="AD302" s="195">
        <v>0</v>
      </c>
      <c r="AE302" s="195">
        <v>0</v>
      </c>
      <c r="AF302" s="195">
        <v>0</v>
      </c>
      <c r="AG302" s="195">
        <v>0</v>
      </c>
      <c r="AH302" s="195">
        <v>0</v>
      </c>
      <c r="AI302" s="195">
        <v>0</v>
      </c>
      <c r="AJ302" s="195">
        <v>0</v>
      </c>
      <c r="AK302" s="195">
        <v>0</v>
      </c>
      <c r="AL302" s="195">
        <v>0</v>
      </c>
      <c r="AM302" s="195">
        <v>0</v>
      </c>
      <c r="AN302" s="195">
        <v>0</v>
      </c>
      <c r="AO302" s="195">
        <v>0</v>
      </c>
      <c r="AP302" s="195">
        <v>0</v>
      </c>
      <c r="AQ302" s="195">
        <v>0</v>
      </c>
      <c r="AR302" s="195">
        <v>0</v>
      </c>
      <c r="AS302" s="195">
        <v>0</v>
      </c>
      <c r="AT302" s="195">
        <v>0</v>
      </c>
      <c r="AU302" s="195">
        <v>0</v>
      </c>
      <c r="AV302" s="195">
        <v>0</v>
      </c>
      <c r="AW302" s="195">
        <v>0</v>
      </c>
      <c r="AX302" s="195">
        <v>0</v>
      </c>
      <c r="AY302" s="195">
        <v>0</v>
      </c>
      <c r="AZ302" s="195">
        <v>0</v>
      </c>
      <c r="BA302" s="195">
        <v>0</v>
      </c>
      <c r="BB302" s="195">
        <v>0</v>
      </c>
      <c r="BC302" s="195">
        <v>0</v>
      </c>
      <c r="BD302" s="195">
        <v>0</v>
      </c>
      <c r="BE302" s="195">
        <v>0</v>
      </c>
      <c r="BF302" s="195">
        <v>0</v>
      </c>
      <c r="BG302" s="195">
        <v>0</v>
      </c>
      <c r="BH302" s="195">
        <v>0</v>
      </c>
      <c r="BI302" s="195">
        <v>0</v>
      </c>
      <c r="BJ302" s="195">
        <v>0</v>
      </c>
      <c r="BK302" s="195">
        <v>0</v>
      </c>
      <c r="BL302" s="195">
        <v>0</v>
      </c>
      <c r="BM302" s="195">
        <v>0</v>
      </c>
      <c r="BN302" s="195">
        <v>0</v>
      </c>
      <c r="BO302" s="195">
        <v>0</v>
      </c>
      <c r="BP302" s="195">
        <v>0</v>
      </c>
      <c r="BQ302" s="195">
        <v>0</v>
      </c>
      <c r="BR302" s="195">
        <v>0</v>
      </c>
      <c r="BS302" s="195">
        <v>0</v>
      </c>
      <c r="BT302" s="195">
        <v>0</v>
      </c>
      <c r="BU302" s="195">
        <v>0</v>
      </c>
      <c r="BV302" s="197">
        <v>0</v>
      </c>
      <c r="BW302" s="195">
        <v>0</v>
      </c>
      <c r="BX302" s="195">
        <v>0</v>
      </c>
      <c r="BY302" s="195">
        <v>0</v>
      </c>
      <c r="BZ302" s="197">
        <v>0</v>
      </c>
      <c r="CA302" s="197">
        <v>0</v>
      </c>
      <c r="CB302" s="195">
        <v>0</v>
      </c>
      <c r="CC302" s="197">
        <v>0</v>
      </c>
      <c r="CD302" s="195">
        <v>0</v>
      </c>
      <c r="CE302" s="197">
        <v>0</v>
      </c>
      <c r="CF302" s="197">
        <v>0</v>
      </c>
      <c r="CG302" s="197">
        <v>0</v>
      </c>
      <c r="CH302" s="197">
        <v>0</v>
      </c>
      <c r="CI302" s="195">
        <v>0</v>
      </c>
      <c r="CJ302" s="195">
        <v>0</v>
      </c>
      <c r="CK302" s="197">
        <v>0</v>
      </c>
      <c r="CL302" s="195">
        <v>0</v>
      </c>
      <c r="CM302" s="195">
        <v>0</v>
      </c>
    </row>
    <row r="303" spans="1:91" ht="24.6">
      <c r="A303" s="149">
        <v>33</v>
      </c>
      <c r="B303" s="245" t="s">
        <v>1030</v>
      </c>
      <c r="C303" s="150" t="s">
        <v>597</v>
      </c>
      <c r="D303" s="195">
        <v>0</v>
      </c>
      <c r="E303" s="195">
        <v>0</v>
      </c>
      <c r="F303" s="195">
        <v>500070</v>
      </c>
      <c r="G303" s="195">
        <v>0</v>
      </c>
      <c r="H303" s="195">
        <v>6600</v>
      </c>
      <c r="I303" s="195">
        <v>10000</v>
      </c>
      <c r="J303" s="195">
        <v>0</v>
      </c>
      <c r="K303" s="195">
        <v>0</v>
      </c>
      <c r="L303" s="195">
        <v>363500</v>
      </c>
      <c r="M303" s="195">
        <v>0</v>
      </c>
      <c r="N303" s="195">
        <v>0</v>
      </c>
      <c r="O303" s="195">
        <v>393830</v>
      </c>
      <c r="P303" s="195">
        <v>742210</v>
      </c>
      <c r="Q303" s="195">
        <v>1498205</v>
      </c>
      <c r="R303" s="195">
        <v>2705672.05</v>
      </c>
      <c r="S303" s="195">
        <v>230270</v>
      </c>
      <c r="T303" s="195">
        <v>0</v>
      </c>
      <c r="U303" s="195">
        <v>116600</v>
      </c>
      <c r="V303" s="195">
        <v>474559.5</v>
      </c>
      <c r="W303" s="195">
        <v>0</v>
      </c>
      <c r="X303" s="195">
        <v>0</v>
      </c>
      <c r="Y303" s="195">
        <v>383184</v>
      </c>
      <c r="Z303" s="195">
        <v>0</v>
      </c>
      <c r="AA303" s="195">
        <v>0</v>
      </c>
      <c r="AB303" s="195">
        <v>0</v>
      </c>
      <c r="AC303" s="195">
        <v>0</v>
      </c>
      <c r="AD303" s="195">
        <v>193320</v>
      </c>
      <c r="AE303" s="195">
        <v>0</v>
      </c>
      <c r="AF303" s="195">
        <v>0</v>
      </c>
      <c r="AG303" s="195">
        <v>0</v>
      </c>
      <c r="AH303" s="195">
        <v>0</v>
      </c>
      <c r="AI303" s="195">
        <v>0</v>
      </c>
      <c r="AJ303" s="195">
        <v>605330.81999999995</v>
      </c>
      <c r="AK303" s="195">
        <v>201265</v>
      </c>
      <c r="AL303" s="195">
        <v>0</v>
      </c>
      <c r="AM303" s="195">
        <v>0</v>
      </c>
      <c r="AN303" s="195">
        <v>68500</v>
      </c>
      <c r="AO303" s="195">
        <v>412740</v>
      </c>
      <c r="AP303" s="195">
        <v>3768912</v>
      </c>
      <c r="AQ303" s="195">
        <v>3022050</v>
      </c>
      <c r="AR303" s="195">
        <v>250878</v>
      </c>
      <c r="AS303" s="195">
        <v>0</v>
      </c>
      <c r="AT303" s="195">
        <v>0</v>
      </c>
      <c r="AU303" s="195">
        <v>418014</v>
      </c>
      <c r="AV303" s="195">
        <v>0</v>
      </c>
      <c r="AW303" s="195">
        <v>0</v>
      </c>
      <c r="AX303" s="195">
        <v>0</v>
      </c>
      <c r="AY303" s="195">
        <v>0</v>
      </c>
      <c r="AZ303" s="195">
        <v>0</v>
      </c>
      <c r="BA303" s="195">
        <v>757150</v>
      </c>
      <c r="BB303" s="195">
        <v>0</v>
      </c>
      <c r="BC303" s="195">
        <v>1179916.25</v>
      </c>
      <c r="BD303" s="195">
        <v>2153619</v>
      </c>
      <c r="BE303" s="195">
        <v>315565.94</v>
      </c>
      <c r="BF303" s="195">
        <v>340205</v>
      </c>
      <c r="BG303" s="195">
        <v>1034489</v>
      </c>
      <c r="BH303" s="195">
        <v>0</v>
      </c>
      <c r="BI303" s="195">
        <v>0</v>
      </c>
      <c r="BJ303" s="195">
        <v>0</v>
      </c>
      <c r="BK303" s="195">
        <v>580786</v>
      </c>
      <c r="BL303" s="195">
        <v>0</v>
      </c>
      <c r="BM303" s="195">
        <v>1091180</v>
      </c>
      <c r="BN303" s="195">
        <v>2288527</v>
      </c>
      <c r="BO303" s="195">
        <v>0</v>
      </c>
      <c r="BP303" s="195">
        <v>542200</v>
      </c>
      <c r="BQ303" s="195">
        <v>239095</v>
      </c>
      <c r="BR303" s="195">
        <v>307270</v>
      </c>
      <c r="BS303" s="197">
        <v>1450380</v>
      </c>
      <c r="BT303" s="195">
        <v>0</v>
      </c>
      <c r="BU303" s="195">
        <v>0</v>
      </c>
      <c r="BV303" s="197">
        <v>0</v>
      </c>
      <c r="BW303" s="195">
        <v>0</v>
      </c>
      <c r="BX303" s="197">
        <v>57528</v>
      </c>
      <c r="BY303" s="195">
        <v>454575</v>
      </c>
      <c r="BZ303" s="195">
        <v>1215456.5</v>
      </c>
      <c r="CA303" s="195">
        <v>11880</v>
      </c>
      <c r="CB303" s="195">
        <v>0</v>
      </c>
      <c r="CC303" s="195">
        <v>0</v>
      </c>
      <c r="CD303" s="195">
        <v>2600495</v>
      </c>
      <c r="CE303" s="195">
        <v>3600</v>
      </c>
      <c r="CF303" s="197">
        <v>0</v>
      </c>
      <c r="CG303" s="195">
        <v>456310</v>
      </c>
      <c r="CH303" s="197">
        <v>381100</v>
      </c>
      <c r="CI303" s="195">
        <v>238660</v>
      </c>
      <c r="CJ303" s="195">
        <v>0</v>
      </c>
      <c r="CK303" s="195">
        <v>745873</v>
      </c>
      <c r="CL303" s="197">
        <v>77800</v>
      </c>
      <c r="CM303" s="195">
        <v>0</v>
      </c>
    </row>
    <row r="304" spans="1:91" ht="24.6">
      <c r="A304" s="125">
        <v>33</v>
      </c>
      <c r="B304" s="243" t="s">
        <v>1031</v>
      </c>
      <c r="C304" s="146" t="s">
        <v>598</v>
      </c>
      <c r="D304" s="195">
        <v>0</v>
      </c>
      <c r="E304" s="195">
        <v>0</v>
      </c>
      <c r="F304" s="195">
        <v>0</v>
      </c>
      <c r="G304" s="195">
        <v>199999.97</v>
      </c>
      <c r="H304" s="195">
        <v>0</v>
      </c>
      <c r="I304" s="195">
        <v>0</v>
      </c>
      <c r="J304" s="195">
        <v>12000</v>
      </c>
      <c r="K304" s="195">
        <v>552750</v>
      </c>
      <c r="L304" s="195">
        <v>790946</v>
      </c>
      <c r="M304" s="195">
        <v>947040</v>
      </c>
      <c r="N304" s="195">
        <v>978150</v>
      </c>
      <c r="O304" s="195">
        <v>0</v>
      </c>
      <c r="P304" s="195">
        <v>12800</v>
      </c>
      <c r="Q304" s="195">
        <v>198854</v>
      </c>
      <c r="R304" s="195">
        <v>782676</v>
      </c>
      <c r="S304" s="195">
        <v>338792.48</v>
      </c>
      <c r="T304" s="195">
        <v>0</v>
      </c>
      <c r="U304" s="195">
        <v>88220</v>
      </c>
      <c r="V304" s="195">
        <v>224235.25</v>
      </c>
      <c r="W304" s="195">
        <v>3576</v>
      </c>
      <c r="X304" s="195">
        <v>160094</v>
      </c>
      <c r="Y304" s="195">
        <v>21660</v>
      </c>
      <c r="Z304" s="195">
        <v>0</v>
      </c>
      <c r="AA304" s="195">
        <v>0</v>
      </c>
      <c r="AB304" s="195">
        <v>0</v>
      </c>
      <c r="AC304" s="195">
        <v>0</v>
      </c>
      <c r="AD304" s="195">
        <v>5000</v>
      </c>
      <c r="AE304" s="195">
        <v>0</v>
      </c>
      <c r="AF304" s="195">
        <v>0</v>
      </c>
      <c r="AG304" s="195">
        <v>10200</v>
      </c>
      <c r="AH304" s="195">
        <v>62996.4</v>
      </c>
      <c r="AI304" s="195">
        <v>335037.48</v>
      </c>
      <c r="AJ304" s="195">
        <v>22560</v>
      </c>
      <c r="AK304" s="195">
        <v>10000</v>
      </c>
      <c r="AL304" s="195">
        <v>0</v>
      </c>
      <c r="AM304" s="195">
        <v>5700</v>
      </c>
      <c r="AN304" s="195">
        <v>5700</v>
      </c>
      <c r="AO304" s="195">
        <v>16300</v>
      </c>
      <c r="AP304" s="195">
        <v>0</v>
      </c>
      <c r="AQ304" s="195">
        <v>6300</v>
      </c>
      <c r="AR304" s="195">
        <v>101460</v>
      </c>
      <c r="AS304" s="195">
        <v>1000</v>
      </c>
      <c r="AT304" s="195">
        <v>0</v>
      </c>
      <c r="AU304" s="195">
        <v>5000</v>
      </c>
      <c r="AV304" s="195">
        <v>890360</v>
      </c>
      <c r="AW304" s="195">
        <v>1500</v>
      </c>
      <c r="AX304" s="195">
        <v>5000</v>
      </c>
      <c r="AY304" s="195">
        <v>104460</v>
      </c>
      <c r="AZ304" s="195">
        <v>15700</v>
      </c>
      <c r="BA304" s="195">
        <v>6300</v>
      </c>
      <c r="BB304" s="195">
        <v>242070</v>
      </c>
      <c r="BC304" s="195">
        <v>11300</v>
      </c>
      <c r="BD304" s="195">
        <v>0</v>
      </c>
      <c r="BE304" s="195">
        <v>297000</v>
      </c>
      <c r="BF304" s="195">
        <v>156540</v>
      </c>
      <c r="BG304" s="195">
        <v>464505.22</v>
      </c>
      <c r="BH304" s="195">
        <v>352513</v>
      </c>
      <c r="BI304" s="195">
        <v>0</v>
      </c>
      <c r="BJ304" s="195">
        <v>10800</v>
      </c>
      <c r="BK304" s="195">
        <v>5700</v>
      </c>
      <c r="BL304" s="195">
        <v>21357.38</v>
      </c>
      <c r="BM304" s="195">
        <v>0</v>
      </c>
      <c r="BN304" s="195">
        <v>0</v>
      </c>
      <c r="BO304" s="195">
        <v>14300</v>
      </c>
      <c r="BP304" s="195">
        <v>0</v>
      </c>
      <c r="BQ304" s="195">
        <v>0</v>
      </c>
      <c r="BR304" s="195">
        <v>50000</v>
      </c>
      <c r="BS304" s="195">
        <v>0</v>
      </c>
      <c r="BT304" s="195">
        <v>109634.49</v>
      </c>
      <c r="BU304" s="197">
        <v>8390</v>
      </c>
      <c r="BV304" s="195">
        <v>30000</v>
      </c>
      <c r="BW304" s="195">
        <v>0</v>
      </c>
      <c r="BX304" s="195">
        <v>10000</v>
      </c>
      <c r="BY304" s="197">
        <v>56949.75</v>
      </c>
      <c r="BZ304" s="195">
        <v>32075</v>
      </c>
      <c r="CA304" s="197">
        <v>22500</v>
      </c>
      <c r="CB304" s="197">
        <v>13000</v>
      </c>
      <c r="CC304" s="195">
        <v>156299.9</v>
      </c>
      <c r="CD304" s="195">
        <v>426496</v>
      </c>
      <c r="CE304" s="195">
        <v>0</v>
      </c>
      <c r="CF304" s="195">
        <v>5000</v>
      </c>
      <c r="CG304" s="195">
        <v>40626</v>
      </c>
      <c r="CH304" s="195">
        <v>19300</v>
      </c>
      <c r="CI304" s="195">
        <v>16910</v>
      </c>
      <c r="CJ304" s="195">
        <v>22000</v>
      </c>
      <c r="CK304" s="197">
        <v>409820</v>
      </c>
      <c r="CL304" s="195">
        <v>0</v>
      </c>
      <c r="CM304" s="195">
        <v>0</v>
      </c>
    </row>
    <row r="305" spans="1:91" ht="24.6">
      <c r="A305" s="151">
        <v>33</v>
      </c>
      <c r="B305" s="246" t="s">
        <v>1032</v>
      </c>
      <c r="C305" s="146" t="s">
        <v>35</v>
      </c>
      <c r="D305" s="195">
        <v>4000</v>
      </c>
      <c r="E305" s="195">
        <v>0</v>
      </c>
      <c r="F305" s="195">
        <v>0</v>
      </c>
      <c r="G305" s="195">
        <v>0</v>
      </c>
      <c r="H305" s="195">
        <v>0</v>
      </c>
      <c r="I305" s="195">
        <v>150516.6</v>
      </c>
      <c r="J305" s="195">
        <v>54600</v>
      </c>
      <c r="K305" s="195">
        <v>7520</v>
      </c>
      <c r="L305" s="195">
        <v>82200</v>
      </c>
      <c r="M305" s="195">
        <v>0</v>
      </c>
      <c r="N305" s="195">
        <v>0</v>
      </c>
      <c r="O305" s="195">
        <v>1680</v>
      </c>
      <c r="P305" s="195">
        <v>70490</v>
      </c>
      <c r="Q305" s="195">
        <v>3500</v>
      </c>
      <c r="R305" s="195">
        <v>0</v>
      </c>
      <c r="S305" s="195">
        <v>0</v>
      </c>
      <c r="T305" s="195">
        <v>0</v>
      </c>
      <c r="U305" s="195">
        <v>26500</v>
      </c>
      <c r="V305" s="195">
        <v>26200</v>
      </c>
      <c r="W305" s="195">
        <v>0</v>
      </c>
      <c r="X305" s="195">
        <v>0</v>
      </c>
      <c r="Y305" s="195">
        <v>31650</v>
      </c>
      <c r="Z305" s="195">
        <v>0</v>
      </c>
      <c r="AA305" s="195">
        <v>0</v>
      </c>
      <c r="AB305" s="195">
        <v>0</v>
      </c>
      <c r="AC305" s="195">
        <v>0</v>
      </c>
      <c r="AD305" s="195">
        <v>0</v>
      </c>
      <c r="AE305" s="195">
        <v>20500</v>
      </c>
      <c r="AF305" s="195">
        <v>52696</v>
      </c>
      <c r="AG305" s="195">
        <v>0</v>
      </c>
      <c r="AH305" s="195">
        <v>10700</v>
      </c>
      <c r="AI305" s="195">
        <v>0</v>
      </c>
      <c r="AJ305" s="195">
        <v>335828</v>
      </c>
      <c r="AK305" s="195">
        <v>68401</v>
      </c>
      <c r="AL305" s="195">
        <v>8961.41</v>
      </c>
      <c r="AM305" s="195">
        <v>76930</v>
      </c>
      <c r="AN305" s="195">
        <v>0</v>
      </c>
      <c r="AO305" s="195">
        <v>106350</v>
      </c>
      <c r="AP305" s="195">
        <v>0</v>
      </c>
      <c r="AQ305" s="195">
        <v>52993.75</v>
      </c>
      <c r="AR305" s="195">
        <v>86489.38</v>
      </c>
      <c r="AS305" s="195">
        <v>0</v>
      </c>
      <c r="AT305" s="195">
        <v>136061.32</v>
      </c>
      <c r="AU305" s="195">
        <v>0</v>
      </c>
      <c r="AV305" s="195">
        <v>217018.74</v>
      </c>
      <c r="AW305" s="195">
        <v>0</v>
      </c>
      <c r="AX305" s="195">
        <v>0</v>
      </c>
      <c r="AY305" s="195">
        <v>265825</v>
      </c>
      <c r="AZ305" s="195">
        <v>117331</v>
      </c>
      <c r="BA305" s="195">
        <v>188519.3</v>
      </c>
      <c r="BB305" s="195">
        <v>147150</v>
      </c>
      <c r="BC305" s="195">
        <v>0</v>
      </c>
      <c r="BD305" s="195">
        <v>195525</v>
      </c>
      <c r="BE305" s="195">
        <v>208850</v>
      </c>
      <c r="BF305" s="195">
        <v>472750</v>
      </c>
      <c r="BG305" s="195">
        <v>0</v>
      </c>
      <c r="BH305" s="195">
        <v>406046.33</v>
      </c>
      <c r="BI305" s="195">
        <v>0</v>
      </c>
      <c r="BJ305" s="195">
        <v>0</v>
      </c>
      <c r="BK305" s="195">
        <v>0</v>
      </c>
      <c r="BL305" s="195">
        <v>51755</v>
      </c>
      <c r="BM305" s="195">
        <v>131500</v>
      </c>
      <c r="BN305" s="195">
        <v>270</v>
      </c>
      <c r="BO305" s="195">
        <v>0</v>
      </c>
      <c r="BP305" s="195">
        <v>10500</v>
      </c>
      <c r="BQ305" s="195">
        <v>0</v>
      </c>
      <c r="BR305" s="195">
        <v>673126.05</v>
      </c>
      <c r="BS305" s="197">
        <v>0</v>
      </c>
      <c r="BT305" s="197">
        <v>50.4</v>
      </c>
      <c r="BU305" s="195">
        <v>0</v>
      </c>
      <c r="BV305" s="197">
        <v>0</v>
      </c>
      <c r="BW305" s="197">
        <v>0</v>
      </c>
      <c r="BX305" s="197">
        <v>0</v>
      </c>
      <c r="BY305" s="197">
        <v>5000</v>
      </c>
      <c r="BZ305" s="197">
        <v>9300</v>
      </c>
      <c r="CA305" s="197">
        <v>0</v>
      </c>
      <c r="CB305" s="197">
        <v>0</v>
      </c>
      <c r="CC305" s="197">
        <v>0</v>
      </c>
      <c r="CD305" s="197">
        <v>587124.34</v>
      </c>
      <c r="CE305" s="197">
        <v>0</v>
      </c>
      <c r="CF305" s="197">
        <v>0</v>
      </c>
      <c r="CG305" s="197">
        <v>0</v>
      </c>
      <c r="CH305" s="197">
        <v>0</v>
      </c>
      <c r="CI305" s="197">
        <v>0</v>
      </c>
      <c r="CJ305" s="197">
        <v>0</v>
      </c>
      <c r="CK305" s="197">
        <v>0</v>
      </c>
      <c r="CL305" s="197">
        <v>7695</v>
      </c>
      <c r="CM305" s="197">
        <v>0</v>
      </c>
    </row>
    <row r="306" spans="1:91" ht="24.6">
      <c r="A306" s="125">
        <v>33</v>
      </c>
      <c r="B306" s="243" t="s">
        <v>1033</v>
      </c>
      <c r="C306" s="152" t="s">
        <v>599</v>
      </c>
      <c r="D306" s="195">
        <v>3116763</v>
      </c>
      <c r="E306" s="195">
        <v>1259225</v>
      </c>
      <c r="F306" s="195">
        <v>1354135</v>
      </c>
      <c r="G306" s="195">
        <v>1093575</v>
      </c>
      <c r="H306" s="195">
        <v>262003</v>
      </c>
      <c r="I306" s="195">
        <v>1354344.32</v>
      </c>
      <c r="J306" s="195">
        <v>2967998</v>
      </c>
      <c r="K306" s="195">
        <v>483688</v>
      </c>
      <c r="L306" s="195">
        <v>477030</v>
      </c>
      <c r="M306" s="195">
        <v>2217373</v>
      </c>
      <c r="N306" s="195">
        <v>3073157.59</v>
      </c>
      <c r="O306" s="195">
        <v>59875</v>
      </c>
      <c r="P306" s="195">
        <v>2289176.36</v>
      </c>
      <c r="Q306" s="195">
        <v>733860.15</v>
      </c>
      <c r="R306" s="195">
        <v>5406057.3799999999</v>
      </c>
      <c r="S306" s="195">
        <v>1547157.6</v>
      </c>
      <c r="T306" s="195">
        <v>3492311.86</v>
      </c>
      <c r="U306" s="195">
        <v>889893</v>
      </c>
      <c r="V306" s="195">
        <v>389664.5</v>
      </c>
      <c r="W306" s="195">
        <v>829945</v>
      </c>
      <c r="X306" s="195">
        <v>4819034.03</v>
      </c>
      <c r="Y306" s="195">
        <v>1495523.85</v>
      </c>
      <c r="Z306" s="195">
        <v>1055798</v>
      </c>
      <c r="AA306" s="195">
        <v>300329</v>
      </c>
      <c r="AB306" s="195">
        <v>659701</v>
      </c>
      <c r="AC306" s="195">
        <v>1165244.5</v>
      </c>
      <c r="AD306" s="195">
        <v>712197</v>
      </c>
      <c r="AE306" s="195">
        <v>1299156</v>
      </c>
      <c r="AF306" s="195">
        <v>274761</v>
      </c>
      <c r="AG306" s="195">
        <v>1219328</v>
      </c>
      <c r="AH306" s="195">
        <v>367421</v>
      </c>
      <c r="AI306" s="195">
        <v>1387030.21</v>
      </c>
      <c r="AJ306" s="195">
        <v>768958</v>
      </c>
      <c r="AK306" s="195">
        <v>630216</v>
      </c>
      <c r="AL306" s="195">
        <v>4541951.16</v>
      </c>
      <c r="AM306" s="195">
        <v>2391143.58</v>
      </c>
      <c r="AN306" s="195">
        <v>1701122</v>
      </c>
      <c r="AO306" s="195">
        <v>733997.8</v>
      </c>
      <c r="AP306" s="195">
        <v>2101983.0299999998</v>
      </c>
      <c r="AQ306" s="195">
        <v>1774496</v>
      </c>
      <c r="AR306" s="195">
        <v>1139268</v>
      </c>
      <c r="AS306" s="195">
        <v>1660490</v>
      </c>
      <c r="AT306" s="195">
        <v>907959</v>
      </c>
      <c r="AU306" s="195">
        <v>1240015</v>
      </c>
      <c r="AV306" s="195">
        <v>1365242.5</v>
      </c>
      <c r="AW306" s="195">
        <v>2032435</v>
      </c>
      <c r="AX306" s="195">
        <v>830340</v>
      </c>
      <c r="AY306" s="195">
        <v>2163345.5</v>
      </c>
      <c r="AZ306" s="195">
        <v>843897</v>
      </c>
      <c r="BA306" s="195">
        <v>903000</v>
      </c>
      <c r="BB306" s="195">
        <v>3365109.85</v>
      </c>
      <c r="BC306" s="195">
        <v>347505</v>
      </c>
      <c r="BD306" s="195">
        <v>3955365</v>
      </c>
      <c r="BE306" s="195">
        <v>889213</v>
      </c>
      <c r="BF306" s="195">
        <v>2244185</v>
      </c>
      <c r="BG306" s="195">
        <v>2713955</v>
      </c>
      <c r="BH306" s="195">
        <v>4287588.34</v>
      </c>
      <c r="BI306" s="195">
        <v>4488578.5999999996</v>
      </c>
      <c r="BJ306" s="195">
        <v>242005</v>
      </c>
      <c r="BK306" s="195">
        <v>1601706</v>
      </c>
      <c r="BL306" s="195">
        <v>1378120</v>
      </c>
      <c r="BM306" s="195">
        <v>1015875</v>
      </c>
      <c r="BN306" s="195">
        <v>4374241</v>
      </c>
      <c r="BO306" s="195">
        <v>2555121</v>
      </c>
      <c r="BP306" s="195">
        <v>2783866</v>
      </c>
      <c r="BQ306" s="195">
        <v>2375251.84</v>
      </c>
      <c r="BR306" s="195">
        <v>793840</v>
      </c>
      <c r="BS306" s="197">
        <v>12918478.689999999</v>
      </c>
      <c r="BT306" s="195">
        <v>1985119</v>
      </c>
      <c r="BU306" s="197">
        <v>2621075.2599999998</v>
      </c>
      <c r="BV306" s="195">
        <v>1976618</v>
      </c>
      <c r="BW306" s="195">
        <v>273408</v>
      </c>
      <c r="BX306" s="195">
        <v>1638238.7</v>
      </c>
      <c r="BY306" s="197">
        <v>3041062.25</v>
      </c>
      <c r="BZ306" s="195">
        <v>775113.5</v>
      </c>
      <c r="CA306" s="195">
        <v>524940</v>
      </c>
      <c r="CB306" s="195">
        <v>1236857.5</v>
      </c>
      <c r="CC306" s="195">
        <v>1856245</v>
      </c>
      <c r="CD306" s="195">
        <v>216804.15</v>
      </c>
      <c r="CE306" s="195">
        <v>2787977.25</v>
      </c>
      <c r="CF306" s="197">
        <v>3942373</v>
      </c>
      <c r="CG306" s="195">
        <v>357730</v>
      </c>
      <c r="CH306" s="197">
        <v>406690</v>
      </c>
      <c r="CI306" s="195">
        <v>3547815.25</v>
      </c>
      <c r="CJ306" s="197">
        <v>927807.98</v>
      </c>
      <c r="CK306" s="197">
        <v>1652664.64</v>
      </c>
      <c r="CL306" s="197">
        <v>1003798</v>
      </c>
      <c r="CM306" s="197">
        <v>1256410</v>
      </c>
    </row>
    <row r="307" spans="1:91" ht="24.6">
      <c r="A307" s="125">
        <v>33</v>
      </c>
      <c r="B307" s="243" t="s">
        <v>1034</v>
      </c>
      <c r="C307" s="152" t="s">
        <v>600</v>
      </c>
      <c r="D307" s="195">
        <v>0</v>
      </c>
      <c r="E307" s="195">
        <v>401901.5</v>
      </c>
      <c r="F307" s="195">
        <v>1059750.5</v>
      </c>
      <c r="G307" s="195">
        <v>667014.6</v>
      </c>
      <c r="H307" s="195">
        <v>568436.5</v>
      </c>
      <c r="I307" s="195">
        <v>3029126.6</v>
      </c>
      <c r="J307" s="195">
        <v>4665538.1500000004</v>
      </c>
      <c r="K307" s="195">
        <v>1942376.25</v>
      </c>
      <c r="L307" s="195">
        <v>3988889</v>
      </c>
      <c r="M307" s="195">
        <v>744498.5</v>
      </c>
      <c r="N307" s="195">
        <v>4730798.0999999996</v>
      </c>
      <c r="O307" s="195">
        <v>1444653</v>
      </c>
      <c r="P307" s="195">
        <v>4357052.55</v>
      </c>
      <c r="Q307" s="195">
        <v>5395496</v>
      </c>
      <c r="R307" s="195">
        <v>6497253.0499999998</v>
      </c>
      <c r="S307" s="195">
        <v>1557929.1</v>
      </c>
      <c r="T307" s="195">
        <v>3377016.25</v>
      </c>
      <c r="U307" s="195">
        <v>2311087.46</v>
      </c>
      <c r="V307" s="195">
        <v>3743716.65</v>
      </c>
      <c r="W307" s="195">
        <v>1466167.25</v>
      </c>
      <c r="X307" s="195">
        <v>0</v>
      </c>
      <c r="Y307" s="195">
        <v>1454926.55</v>
      </c>
      <c r="Z307" s="195">
        <v>0</v>
      </c>
      <c r="AA307" s="195">
        <v>3172423.71</v>
      </c>
      <c r="AB307" s="195">
        <v>150550.25</v>
      </c>
      <c r="AC307" s="195">
        <v>2592783.54</v>
      </c>
      <c r="AD307" s="195">
        <v>278859.39</v>
      </c>
      <c r="AE307" s="195">
        <v>3072110.75</v>
      </c>
      <c r="AF307" s="195">
        <v>1042714.17</v>
      </c>
      <c r="AG307" s="195">
        <v>2303194.02</v>
      </c>
      <c r="AH307" s="195">
        <v>2367129.25</v>
      </c>
      <c r="AI307" s="195">
        <v>3608564.96</v>
      </c>
      <c r="AJ307" s="195">
        <v>60870</v>
      </c>
      <c r="AK307" s="195">
        <v>1068472.5</v>
      </c>
      <c r="AL307" s="195">
        <v>941435.25</v>
      </c>
      <c r="AM307" s="195">
        <v>316774.65000000002</v>
      </c>
      <c r="AN307" s="195">
        <v>92431</v>
      </c>
      <c r="AO307" s="195">
        <v>594090.5</v>
      </c>
      <c r="AP307" s="195">
        <v>123430.5</v>
      </c>
      <c r="AQ307" s="195">
        <v>441537.75</v>
      </c>
      <c r="AR307" s="195">
        <v>43979</v>
      </c>
      <c r="AS307" s="195">
        <v>1303040.29</v>
      </c>
      <c r="AT307" s="195">
        <v>1296743.6100000001</v>
      </c>
      <c r="AU307" s="195">
        <v>4931249.33</v>
      </c>
      <c r="AV307" s="195">
        <v>1448978.72</v>
      </c>
      <c r="AW307" s="195">
        <v>575547</v>
      </c>
      <c r="AX307" s="195">
        <v>394943.85</v>
      </c>
      <c r="AY307" s="195">
        <v>151105</v>
      </c>
      <c r="AZ307" s="195">
        <v>1853700</v>
      </c>
      <c r="BA307" s="195">
        <v>104419</v>
      </c>
      <c r="BB307" s="195">
        <v>638739.75</v>
      </c>
      <c r="BC307" s="195">
        <v>198555.25</v>
      </c>
      <c r="BD307" s="195">
        <v>865234</v>
      </c>
      <c r="BE307" s="195">
        <v>834491.75</v>
      </c>
      <c r="BF307" s="195">
        <v>300014.75</v>
      </c>
      <c r="BG307" s="195">
        <v>130082.5</v>
      </c>
      <c r="BH307" s="195">
        <v>848669.75</v>
      </c>
      <c r="BI307" s="195">
        <v>0</v>
      </c>
      <c r="BJ307" s="195">
        <v>76833</v>
      </c>
      <c r="BK307" s="195">
        <v>593476.75</v>
      </c>
      <c r="BL307" s="195">
        <v>81909.5</v>
      </c>
      <c r="BM307" s="195">
        <v>1609511.5</v>
      </c>
      <c r="BN307" s="195">
        <v>431203.75</v>
      </c>
      <c r="BO307" s="195">
        <v>434587</v>
      </c>
      <c r="BP307" s="195">
        <v>678607.25</v>
      </c>
      <c r="BQ307" s="195">
        <v>513107.75</v>
      </c>
      <c r="BR307" s="195">
        <v>261989.25</v>
      </c>
      <c r="BS307" s="197">
        <v>998620.45</v>
      </c>
      <c r="BT307" s="197">
        <v>2622640</v>
      </c>
      <c r="BU307" s="195">
        <v>314707</v>
      </c>
      <c r="BV307" s="197">
        <v>5082670.5999999996</v>
      </c>
      <c r="BW307" s="197">
        <v>821032.25</v>
      </c>
      <c r="BX307" s="197">
        <v>1643844.32</v>
      </c>
      <c r="BY307" s="195">
        <v>9462868.5399999991</v>
      </c>
      <c r="BZ307" s="197">
        <v>3574236.63</v>
      </c>
      <c r="CA307" s="197">
        <v>3422442.35</v>
      </c>
      <c r="CB307" s="195">
        <v>4181767.3</v>
      </c>
      <c r="CC307" s="197">
        <v>2409129.38</v>
      </c>
      <c r="CD307" s="197">
        <v>9786866.5899999999</v>
      </c>
      <c r="CE307" s="197">
        <v>7090878.96</v>
      </c>
      <c r="CF307" s="197">
        <v>12634429.619999999</v>
      </c>
      <c r="CG307" s="197">
        <v>4489829.7</v>
      </c>
      <c r="CH307" s="195">
        <v>1035308.25</v>
      </c>
      <c r="CI307" s="197">
        <v>845160</v>
      </c>
      <c r="CJ307" s="197">
        <v>4124431.15</v>
      </c>
      <c r="CK307" s="195">
        <v>7654353.4100000001</v>
      </c>
      <c r="CL307" s="197">
        <v>3815576.05</v>
      </c>
      <c r="CM307" s="197">
        <v>3806214.6</v>
      </c>
    </row>
    <row r="308" spans="1:91" ht="24.6">
      <c r="A308" s="125">
        <v>33</v>
      </c>
      <c r="B308" s="243" t="s">
        <v>1035</v>
      </c>
      <c r="C308" s="152" t="s">
        <v>601</v>
      </c>
      <c r="D308" s="195">
        <v>81719</v>
      </c>
      <c r="E308" s="195">
        <v>392780.75</v>
      </c>
      <c r="F308" s="195">
        <v>1088093.02</v>
      </c>
      <c r="G308" s="195">
        <v>12500</v>
      </c>
      <c r="H308" s="195">
        <v>291153.25</v>
      </c>
      <c r="I308" s="195">
        <v>1093965</v>
      </c>
      <c r="J308" s="195">
        <v>1099394.53</v>
      </c>
      <c r="K308" s="195">
        <v>2147078.75</v>
      </c>
      <c r="L308" s="195">
        <v>807714.5</v>
      </c>
      <c r="M308" s="195">
        <v>507084.25</v>
      </c>
      <c r="N308" s="195">
        <v>1508310.1</v>
      </c>
      <c r="O308" s="195">
        <v>241154</v>
      </c>
      <c r="P308" s="195">
        <v>1246935.25</v>
      </c>
      <c r="Q308" s="195">
        <v>426699</v>
      </c>
      <c r="R308" s="195">
        <v>1318150</v>
      </c>
      <c r="S308" s="195">
        <v>0</v>
      </c>
      <c r="T308" s="195">
        <v>463381.25</v>
      </c>
      <c r="U308" s="195">
        <v>478474.5</v>
      </c>
      <c r="V308" s="195">
        <v>961944.25</v>
      </c>
      <c r="W308" s="195">
        <v>81672.5</v>
      </c>
      <c r="X308" s="195">
        <v>2457137.5499999998</v>
      </c>
      <c r="Y308" s="195">
        <v>316849.5</v>
      </c>
      <c r="Z308" s="195">
        <v>360806.5</v>
      </c>
      <c r="AA308" s="195">
        <v>115168.5</v>
      </c>
      <c r="AB308" s="195">
        <v>0</v>
      </c>
      <c r="AC308" s="195">
        <v>222391.75</v>
      </c>
      <c r="AD308" s="195">
        <v>0</v>
      </c>
      <c r="AE308" s="195">
        <v>4358223</v>
      </c>
      <c r="AF308" s="195">
        <v>58972.25</v>
      </c>
      <c r="AG308" s="195">
        <v>133573.25</v>
      </c>
      <c r="AH308" s="195">
        <v>0</v>
      </c>
      <c r="AI308" s="195">
        <v>802934.72</v>
      </c>
      <c r="AJ308" s="195">
        <v>293249</v>
      </c>
      <c r="AK308" s="195">
        <v>727268.75</v>
      </c>
      <c r="AL308" s="195">
        <v>580575.75</v>
      </c>
      <c r="AM308" s="195">
        <v>3236</v>
      </c>
      <c r="AN308" s="195">
        <v>14100.25</v>
      </c>
      <c r="AO308" s="195">
        <v>900</v>
      </c>
      <c r="AP308" s="195">
        <v>935777.75</v>
      </c>
      <c r="AQ308" s="195">
        <v>168294.75</v>
      </c>
      <c r="AR308" s="195">
        <v>125817</v>
      </c>
      <c r="AS308" s="195">
        <v>602530.6</v>
      </c>
      <c r="AT308" s="195">
        <v>0</v>
      </c>
      <c r="AU308" s="195">
        <v>0</v>
      </c>
      <c r="AV308" s="195">
        <v>745769.39</v>
      </c>
      <c r="AW308" s="195">
        <v>210153.25</v>
      </c>
      <c r="AX308" s="195">
        <v>30336</v>
      </c>
      <c r="AY308" s="195">
        <v>1462</v>
      </c>
      <c r="AZ308" s="195">
        <v>0</v>
      </c>
      <c r="BA308" s="195">
        <v>160555.25</v>
      </c>
      <c r="BB308" s="195">
        <v>1881500.75</v>
      </c>
      <c r="BC308" s="195">
        <v>127322.75</v>
      </c>
      <c r="BD308" s="195">
        <v>1063103</v>
      </c>
      <c r="BE308" s="195">
        <v>0</v>
      </c>
      <c r="BF308" s="195">
        <v>414335</v>
      </c>
      <c r="BG308" s="195">
        <v>385055.5</v>
      </c>
      <c r="BH308" s="195">
        <v>1336709.8</v>
      </c>
      <c r="BI308" s="195">
        <v>0</v>
      </c>
      <c r="BJ308" s="195">
        <v>227245.25</v>
      </c>
      <c r="BK308" s="195">
        <v>1206831.5</v>
      </c>
      <c r="BL308" s="195">
        <v>346875</v>
      </c>
      <c r="BM308" s="195">
        <v>3468545.49</v>
      </c>
      <c r="BN308" s="195">
        <v>1789517.75</v>
      </c>
      <c r="BO308" s="195">
        <v>2273374.75</v>
      </c>
      <c r="BP308" s="195">
        <v>1153511.25</v>
      </c>
      <c r="BQ308" s="195">
        <v>1118844.75</v>
      </c>
      <c r="BR308" s="195">
        <v>689970</v>
      </c>
      <c r="BS308" s="197">
        <v>2698119.26</v>
      </c>
      <c r="BT308" s="197">
        <v>43735</v>
      </c>
      <c r="BU308" s="195">
        <v>0</v>
      </c>
      <c r="BV308" s="195">
        <v>1795132.3</v>
      </c>
      <c r="BW308" s="195">
        <v>99335.25</v>
      </c>
      <c r="BX308" s="195">
        <v>25840</v>
      </c>
      <c r="BY308" s="195">
        <v>19059</v>
      </c>
      <c r="BZ308" s="195">
        <v>9180</v>
      </c>
      <c r="CA308" s="197">
        <v>206202.68</v>
      </c>
      <c r="CB308" s="195">
        <v>329671.5</v>
      </c>
      <c r="CC308" s="195">
        <v>19664</v>
      </c>
      <c r="CD308" s="195">
        <v>671104.25</v>
      </c>
      <c r="CE308" s="195">
        <v>216261</v>
      </c>
      <c r="CF308" s="195">
        <v>253896.25</v>
      </c>
      <c r="CG308" s="195">
        <v>3745</v>
      </c>
      <c r="CH308" s="197">
        <v>69959.75</v>
      </c>
      <c r="CI308" s="195">
        <v>1440</v>
      </c>
      <c r="CJ308" s="195">
        <v>181536</v>
      </c>
      <c r="CK308" s="195">
        <v>140326.51</v>
      </c>
      <c r="CL308" s="197">
        <v>11442</v>
      </c>
      <c r="CM308" s="197">
        <v>7690</v>
      </c>
    </row>
    <row r="309" spans="1:91" ht="24.6">
      <c r="A309" s="125"/>
      <c r="B309" s="243" t="s">
        <v>1036</v>
      </c>
      <c r="C309" s="152" t="s">
        <v>602</v>
      </c>
      <c r="D309" s="195">
        <v>0</v>
      </c>
      <c r="E309" s="195">
        <v>374100</v>
      </c>
      <c r="F309" s="195">
        <v>0</v>
      </c>
      <c r="G309" s="195">
        <v>0</v>
      </c>
      <c r="H309" s="195">
        <v>0</v>
      </c>
      <c r="I309" s="195">
        <v>0</v>
      </c>
      <c r="J309" s="195">
        <v>0</v>
      </c>
      <c r="K309" s="195">
        <v>0</v>
      </c>
      <c r="L309" s="195">
        <v>0</v>
      </c>
      <c r="M309" s="195">
        <v>0</v>
      </c>
      <c r="N309" s="195">
        <v>0</v>
      </c>
      <c r="O309" s="195">
        <v>1179400</v>
      </c>
      <c r="P309" s="195">
        <v>494000</v>
      </c>
      <c r="Q309" s="195">
        <v>760000</v>
      </c>
      <c r="R309" s="195">
        <v>894447.86</v>
      </c>
      <c r="S309" s="195">
        <v>0</v>
      </c>
      <c r="T309" s="195">
        <v>0</v>
      </c>
      <c r="U309" s="195">
        <v>0</v>
      </c>
      <c r="V309" s="195">
        <v>0</v>
      </c>
      <c r="W309" s="195">
        <v>0</v>
      </c>
      <c r="X309" s="195">
        <v>0</v>
      </c>
      <c r="Y309" s="195">
        <v>0</v>
      </c>
      <c r="Z309" s="195">
        <v>0</v>
      </c>
      <c r="AA309" s="195">
        <v>0</v>
      </c>
      <c r="AB309" s="195">
        <v>0</v>
      </c>
      <c r="AC309" s="195">
        <v>0</v>
      </c>
      <c r="AD309" s="195">
        <v>0</v>
      </c>
      <c r="AE309" s="195">
        <v>0</v>
      </c>
      <c r="AF309" s="195">
        <v>0</v>
      </c>
      <c r="AG309" s="195">
        <v>0</v>
      </c>
      <c r="AH309" s="195">
        <v>0</v>
      </c>
      <c r="AI309" s="195">
        <v>0</v>
      </c>
      <c r="AJ309" s="195">
        <v>0</v>
      </c>
      <c r="AK309" s="195">
        <v>0</v>
      </c>
      <c r="AL309" s="195">
        <v>0</v>
      </c>
      <c r="AM309" s="195">
        <v>0</v>
      </c>
      <c r="AN309" s="195">
        <v>0</v>
      </c>
      <c r="AO309" s="195">
        <v>0</v>
      </c>
      <c r="AP309" s="195">
        <v>0</v>
      </c>
      <c r="AQ309" s="195">
        <v>0</v>
      </c>
      <c r="AR309" s="195">
        <v>0</v>
      </c>
      <c r="AS309" s="195">
        <v>0</v>
      </c>
      <c r="AT309" s="195">
        <v>0</v>
      </c>
      <c r="AU309" s="195">
        <v>0</v>
      </c>
      <c r="AV309" s="195">
        <v>0</v>
      </c>
      <c r="AW309" s="195">
        <v>0</v>
      </c>
      <c r="AX309" s="195">
        <v>0</v>
      </c>
      <c r="AY309" s="195">
        <v>46000</v>
      </c>
      <c r="AZ309" s="195">
        <v>0</v>
      </c>
      <c r="BA309" s="195">
        <v>0</v>
      </c>
      <c r="BB309" s="195">
        <v>0</v>
      </c>
      <c r="BC309" s="195">
        <v>0</v>
      </c>
      <c r="BD309" s="195">
        <v>0</v>
      </c>
      <c r="BE309" s="195">
        <v>0</v>
      </c>
      <c r="BF309" s="195">
        <v>425000</v>
      </c>
      <c r="BG309" s="195">
        <v>0</v>
      </c>
      <c r="BH309" s="195">
        <v>0</v>
      </c>
      <c r="BI309" s="195">
        <v>0</v>
      </c>
      <c r="BJ309" s="195">
        <v>0</v>
      </c>
      <c r="BK309" s="195">
        <v>0</v>
      </c>
      <c r="BL309" s="195">
        <v>0</v>
      </c>
      <c r="BM309" s="195">
        <v>0</v>
      </c>
      <c r="BN309" s="195">
        <v>0</v>
      </c>
      <c r="BO309" s="195">
        <v>0</v>
      </c>
      <c r="BP309" s="195">
        <v>0</v>
      </c>
      <c r="BQ309" s="195">
        <v>0</v>
      </c>
      <c r="BR309" s="195">
        <v>0</v>
      </c>
      <c r="BS309" s="195">
        <v>4127697.75</v>
      </c>
      <c r="BT309" s="195">
        <v>721633</v>
      </c>
      <c r="BU309" s="195">
        <v>0</v>
      </c>
      <c r="BV309" s="195">
        <v>0</v>
      </c>
      <c r="BW309" s="195">
        <v>0</v>
      </c>
      <c r="BX309" s="195">
        <v>848696</v>
      </c>
      <c r="BY309" s="195">
        <v>0</v>
      </c>
      <c r="BZ309" s="195">
        <v>0</v>
      </c>
      <c r="CA309" s="195">
        <v>0</v>
      </c>
      <c r="CB309" s="195">
        <v>0</v>
      </c>
      <c r="CC309" s="195">
        <v>0</v>
      </c>
      <c r="CD309" s="195">
        <v>0</v>
      </c>
      <c r="CE309" s="195">
        <v>0</v>
      </c>
      <c r="CF309" s="195">
        <v>0</v>
      </c>
      <c r="CG309" s="195">
        <v>0</v>
      </c>
      <c r="CH309" s="195">
        <v>0</v>
      </c>
      <c r="CI309" s="195">
        <v>0</v>
      </c>
      <c r="CJ309" s="195">
        <v>0</v>
      </c>
      <c r="CK309" s="195">
        <v>0</v>
      </c>
      <c r="CL309" s="197">
        <v>0</v>
      </c>
      <c r="CM309" s="197">
        <v>0</v>
      </c>
    </row>
    <row r="310" spans="1:91" ht="24.6">
      <c r="A310" s="125">
        <v>33</v>
      </c>
      <c r="B310" s="243" t="s">
        <v>1037</v>
      </c>
      <c r="C310" s="152" t="s">
        <v>603</v>
      </c>
      <c r="D310" s="195">
        <v>22737.5</v>
      </c>
      <c r="E310" s="195">
        <v>0</v>
      </c>
      <c r="F310" s="195">
        <v>0</v>
      </c>
      <c r="G310" s="195">
        <v>44906</v>
      </c>
      <c r="H310" s="195">
        <v>0</v>
      </c>
      <c r="I310" s="195">
        <v>21124.799999999999</v>
      </c>
      <c r="J310" s="195">
        <v>0</v>
      </c>
      <c r="K310" s="195">
        <v>0</v>
      </c>
      <c r="L310" s="195">
        <v>0</v>
      </c>
      <c r="M310" s="195">
        <v>0</v>
      </c>
      <c r="N310" s="195">
        <v>27851.200000000001</v>
      </c>
      <c r="O310" s="195">
        <v>0</v>
      </c>
      <c r="P310" s="195">
        <v>0</v>
      </c>
      <c r="Q310" s="195">
        <v>102522.15</v>
      </c>
      <c r="R310" s="195">
        <v>28795.87</v>
      </c>
      <c r="S310" s="195">
        <v>0</v>
      </c>
      <c r="T310" s="195">
        <v>23949.41</v>
      </c>
      <c r="U310" s="195">
        <v>9674.61</v>
      </c>
      <c r="V310" s="195">
        <v>0</v>
      </c>
      <c r="W310" s="195">
        <v>62085.47</v>
      </c>
      <c r="X310" s="195">
        <v>0</v>
      </c>
      <c r="Y310" s="195">
        <v>0</v>
      </c>
      <c r="Z310" s="195">
        <v>0</v>
      </c>
      <c r="AA310" s="195">
        <v>0</v>
      </c>
      <c r="AB310" s="195">
        <v>0</v>
      </c>
      <c r="AC310" s="195">
        <v>16130</v>
      </c>
      <c r="AD310" s="195">
        <v>0</v>
      </c>
      <c r="AE310" s="195">
        <v>0</v>
      </c>
      <c r="AF310" s="195">
        <v>0</v>
      </c>
      <c r="AG310" s="195">
        <v>0</v>
      </c>
      <c r="AH310" s="195">
        <v>0</v>
      </c>
      <c r="AI310" s="195">
        <v>0</v>
      </c>
      <c r="AJ310" s="195">
        <v>0</v>
      </c>
      <c r="AK310" s="195">
        <v>0</v>
      </c>
      <c r="AL310" s="195">
        <v>0</v>
      </c>
      <c r="AM310" s="195">
        <v>7081.6</v>
      </c>
      <c r="AN310" s="195">
        <v>0</v>
      </c>
      <c r="AO310" s="195">
        <v>38279.599999999999</v>
      </c>
      <c r="AP310" s="195">
        <v>0</v>
      </c>
      <c r="AQ310" s="195">
        <v>0</v>
      </c>
      <c r="AR310" s="195">
        <v>0</v>
      </c>
      <c r="AS310" s="195">
        <v>5439.5</v>
      </c>
      <c r="AT310" s="195">
        <v>7022.4</v>
      </c>
      <c r="AU310" s="195">
        <v>23407.200000000001</v>
      </c>
      <c r="AV310" s="195">
        <v>0</v>
      </c>
      <c r="AW310" s="195">
        <v>0</v>
      </c>
      <c r="AX310" s="195">
        <v>0</v>
      </c>
      <c r="AY310" s="195">
        <v>37817.599999999999</v>
      </c>
      <c r="AZ310" s="195">
        <v>9416.4</v>
      </c>
      <c r="BA310" s="195">
        <v>16714.8</v>
      </c>
      <c r="BB310" s="195">
        <v>13540.2</v>
      </c>
      <c r="BC310" s="195">
        <v>2626.2</v>
      </c>
      <c r="BD310" s="195">
        <v>0</v>
      </c>
      <c r="BE310" s="195">
        <v>33989.78</v>
      </c>
      <c r="BF310" s="195">
        <v>250084.76</v>
      </c>
      <c r="BG310" s="195">
        <v>49828.52</v>
      </c>
      <c r="BH310" s="195">
        <v>20255.93</v>
      </c>
      <c r="BI310" s="195">
        <v>0</v>
      </c>
      <c r="BJ310" s="195">
        <v>0</v>
      </c>
      <c r="BK310" s="195">
        <v>0</v>
      </c>
      <c r="BL310" s="195">
        <v>0</v>
      </c>
      <c r="BM310" s="195">
        <v>18774.95</v>
      </c>
      <c r="BN310" s="195">
        <v>0</v>
      </c>
      <c r="BO310" s="195">
        <v>0</v>
      </c>
      <c r="BP310" s="195">
        <v>0</v>
      </c>
      <c r="BQ310" s="195">
        <v>0</v>
      </c>
      <c r="BR310" s="195">
        <v>0</v>
      </c>
      <c r="BS310" s="195">
        <v>0</v>
      </c>
      <c r="BT310" s="195">
        <v>16206.3</v>
      </c>
      <c r="BU310" s="195">
        <v>14306.3</v>
      </c>
      <c r="BV310" s="195">
        <v>0</v>
      </c>
      <c r="BW310" s="195">
        <v>0</v>
      </c>
      <c r="BX310" s="195">
        <v>23029.49</v>
      </c>
      <c r="BY310" s="195">
        <v>0</v>
      </c>
      <c r="BZ310" s="195">
        <v>0</v>
      </c>
      <c r="CA310" s="197">
        <v>0</v>
      </c>
      <c r="CB310" s="195">
        <v>2924</v>
      </c>
      <c r="CC310" s="195">
        <v>1388</v>
      </c>
      <c r="CD310" s="197">
        <v>0</v>
      </c>
      <c r="CE310" s="195">
        <v>20052.5</v>
      </c>
      <c r="CF310" s="195">
        <v>0</v>
      </c>
      <c r="CG310" s="195">
        <v>0</v>
      </c>
      <c r="CH310" s="195">
        <v>910</v>
      </c>
      <c r="CI310" s="195">
        <v>4793</v>
      </c>
      <c r="CJ310" s="195">
        <v>0</v>
      </c>
      <c r="CK310" s="197">
        <v>37987.43</v>
      </c>
      <c r="CL310" s="197">
        <v>0</v>
      </c>
      <c r="CM310" s="197">
        <v>0</v>
      </c>
    </row>
    <row r="311" spans="1:91" ht="24.6">
      <c r="A311" s="125">
        <v>33</v>
      </c>
      <c r="B311" s="243" t="s">
        <v>1038</v>
      </c>
      <c r="C311" s="152" t="s">
        <v>604</v>
      </c>
      <c r="D311" s="195">
        <v>0</v>
      </c>
      <c r="E311" s="195">
        <v>0</v>
      </c>
      <c r="F311" s="195">
        <v>0</v>
      </c>
      <c r="G311" s="195">
        <v>0</v>
      </c>
      <c r="H311" s="195">
        <v>0</v>
      </c>
      <c r="I311" s="195">
        <v>0</v>
      </c>
      <c r="J311" s="195">
        <v>0</v>
      </c>
      <c r="K311" s="195">
        <v>0</v>
      </c>
      <c r="L311" s="195">
        <v>0</v>
      </c>
      <c r="M311" s="195">
        <v>0</v>
      </c>
      <c r="N311" s="195">
        <v>0</v>
      </c>
      <c r="O311" s="195">
        <v>0</v>
      </c>
      <c r="P311" s="195">
        <v>0</v>
      </c>
      <c r="Q311" s="195">
        <v>0</v>
      </c>
      <c r="R311" s="195">
        <v>0</v>
      </c>
      <c r="S311" s="195">
        <v>0</v>
      </c>
      <c r="T311" s="195">
        <v>0</v>
      </c>
      <c r="U311" s="195">
        <v>14570.38</v>
      </c>
      <c r="V311" s="195">
        <v>0</v>
      </c>
      <c r="W311" s="195">
        <v>0</v>
      </c>
      <c r="X311" s="195">
        <v>0</v>
      </c>
      <c r="Y311" s="195">
        <v>0</v>
      </c>
      <c r="Z311" s="195">
        <v>0</v>
      </c>
      <c r="AA311" s="195">
        <v>0</v>
      </c>
      <c r="AB311" s="195">
        <v>0</v>
      </c>
      <c r="AC311" s="195">
        <v>0</v>
      </c>
      <c r="AD311" s="195">
        <v>0</v>
      </c>
      <c r="AE311" s="195">
        <v>0</v>
      </c>
      <c r="AF311" s="195">
        <v>0</v>
      </c>
      <c r="AG311" s="195">
        <v>0</v>
      </c>
      <c r="AH311" s="195">
        <v>0</v>
      </c>
      <c r="AI311" s="195">
        <v>0</v>
      </c>
      <c r="AJ311" s="195">
        <v>0</v>
      </c>
      <c r="AK311" s="195">
        <v>0</v>
      </c>
      <c r="AL311" s="195">
        <v>0</v>
      </c>
      <c r="AM311" s="195">
        <v>0</v>
      </c>
      <c r="AN311" s="195">
        <v>0</v>
      </c>
      <c r="AO311" s="195">
        <v>0</v>
      </c>
      <c r="AP311" s="195">
        <v>0</v>
      </c>
      <c r="AQ311" s="195">
        <v>0</v>
      </c>
      <c r="AR311" s="195">
        <v>0</v>
      </c>
      <c r="AS311" s="195">
        <v>0</v>
      </c>
      <c r="AT311" s="195">
        <v>0</v>
      </c>
      <c r="AU311" s="195">
        <v>0</v>
      </c>
      <c r="AV311" s="195">
        <v>0</v>
      </c>
      <c r="AW311" s="195">
        <v>0</v>
      </c>
      <c r="AX311" s="195">
        <v>0</v>
      </c>
      <c r="AY311" s="195">
        <v>0</v>
      </c>
      <c r="AZ311" s="195">
        <v>0</v>
      </c>
      <c r="BA311" s="195">
        <v>0</v>
      </c>
      <c r="BB311" s="195">
        <v>0</v>
      </c>
      <c r="BC311" s="195">
        <v>0</v>
      </c>
      <c r="BD311" s="195">
        <v>0</v>
      </c>
      <c r="BE311" s="195">
        <v>0</v>
      </c>
      <c r="BF311" s="195">
        <v>0</v>
      </c>
      <c r="BG311" s="195">
        <v>0</v>
      </c>
      <c r="BH311" s="195">
        <v>0</v>
      </c>
      <c r="BI311" s="195">
        <v>0</v>
      </c>
      <c r="BJ311" s="195">
        <v>0</v>
      </c>
      <c r="BK311" s="195">
        <v>0</v>
      </c>
      <c r="BL311" s="195">
        <v>0</v>
      </c>
      <c r="BM311" s="195">
        <v>0</v>
      </c>
      <c r="BN311" s="195">
        <v>0</v>
      </c>
      <c r="BO311" s="195">
        <v>0</v>
      </c>
      <c r="BP311" s="195">
        <v>0</v>
      </c>
      <c r="BQ311" s="195">
        <v>0</v>
      </c>
      <c r="BR311" s="195">
        <v>0</v>
      </c>
      <c r="BS311" s="195">
        <v>0</v>
      </c>
      <c r="BT311" s="195">
        <v>0</v>
      </c>
      <c r="BU311" s="195">
        <v>1630</v>
      </c>
      <c r="BV311" s="195">
        <v>0</v>
      </c>
      <c r="BW311" s="195">
        <v>0</v>
      </c>
      <c r="BX311" s="195">
        <v>0</v>
      </c>
      <c r="BY311" s="195">
        <v>0</v>
      </c>
      <c r="BZ311" s="195">
        <v>0</v>
      </c>
      <c r="CA311" s="195">
        <v>0</v>
      </c>
      <c r="CB311" s="195">
        <v>0</v>
      </c>
      <c r="CC311" s="195">
        <v>0</v>
      </c>
      <c r="CD311" s="195">
        <v>0</v>
      </c>
      <c r="CE311" s="195">
        <v>0</v>
      </c>
      <c r="CF311" s="195">
        <v>0</v>
      </c>
      <c r="CG311" s="195">
        <v>0</v>
      </c>
      <c r="CH311" s="195">
        <v>0</v>
      </c>
      <c r="CI311" s="195">
        <v>0</v>
      </c>
      <c r="CJ311" s="195">
        <v>0</v>
      </c>
      <c r="CK311" s="195">
        <v>0</v>
      </c>
      <c r="CL311" s="197">
        <v>0</v>
      </c>
      <c r="CM311" s="197">
        <v>0</v>
      </c>
    </row>
    <row r="312" spans="1:91" ht="42">
      <c r="A312" s="149">
        <v>33</v>
      </c>
      <c r="B312" s="245" t="s">
        <v>1039</v>
      </c>
      <c r="C312" s="153" t="s">
        <v>605</v>
      </c>
      <c r="D312" s="195">
        <v>0</v>
      </c>
      <c r="E312" s="195">
        <v>0</v>
      </c>
      <c r="F312" s="195">
        <v>0</v>
      </c>
      <c r="G312" s="195">
        <v>0</v>
      </c>
      <c r="H312" s="195">
        <v>0</v>
      </c>
      <c r="I312" s="195">
        <v>0</v>
      </c>
      <c r="J312" s="195">
        <v>0</v>
      </c>
      <c r="K312" s="195">
        <v>0</v>
      </c>
      <c r="L312" s="195">
        <v>0</v>
      </c>
      <c r="M312" s="195">
        <v>0</v>
      </c>
      <c r="N312" s="195">
        <v>0</v>
      </c>
      <c r="O312" s="195">
        <v>0</v>
      </c>
      <c r="P312" s="195">
        <v>0</v>
      </c>
      <c r="Q312" s="195">
        <v>0</v>
      </c>
      <c r="R312" s="195">
        <v>0</v>
      </c>
      <c r="S312" s="195">
        <v>0</v>
      </c>
      <c r="T312" s="195">
        <v>0</v>
      </c>
      <c r="U312" s="195">
        <v>0</v>
      </c>
      <c r="V312" s="195">
        <v>0</v>
      </c>
      <c r="W312" s="195">
        <v>0</v>
      </c>
      <c r="X312" s="195">
        <v>0</v>
      </c>
      <c r="Y312" s="195">
        <v>0</v>
      </c>
      <c r="Z312" s="195">
        <v>0</v>
      </c>
      <c r="AA312" s="195">
        <v>0</v>
      </c>
      <c r="AB312" s="195">
        <v>0</v>
      </c>
      <c r="AC312" s="195">
        <v>0</v>
      </c>
      <c r="AD312" s="195">
        <v>0</v>
      </c>
      <c r="AE312" s="195">
        <v>0</v>
      </c>
      <c r="AF312" s="195">
        <v>0</v>
      </c>
      <c r="AG312" s="195">
        <v>0</v>
      </c>
      <c r="AH312" s="195">
        <v>0</v>
      </c>
      <c r="AI312" s="195">
        <v>0</v>
      </c>
      <c r="AJ312" s="195">
        <v>0</v>
      </c>
      <c r="AK312" s="195">
        <v>0</v>
      </c>
      <c r="AL312" s="195">
        <v>0</v>
      </c>
      <c r="AM312" s="195">
        <v>0</v>
      </c>
      <c r="AN312" s="195">
        <v>0</v>
      </c>
      <c r="AO312" s="195">
        <v>0</v>
      </c>
      <c r="AP312" s="195">
        <v>0</v>
      </c>
      <c r="AQ312" s="195">
        <v>0</v>
      </c>
      <c r="AR312" s="195">
        <v>0</v>
      </c>
      <c r="AS312" s="195">
        <v>0</v>
      </c>
      <c r="AT312" s="195">
        <v>0</v>
      </c>
      <c r="AU312" s="195">
        <v>0</v>
      </c>
      <c r="AV312" s="195">
        <v>0</v>
      </c>
      <c r="AW312" s="195">
        <v>0</v>
      </c>
      <c r="AX312" s="195">
        <v>0</v>
      </c>
      <c r="AY312" s="195">
        <v>0</v>
      </c>
      <c r="AZ312" s="195">
        <v>0</v>
      </c>
      <c r="BA312" s="195">
        <v>0</v>
      </c>
      <c r="BB312" s="195">
        <v>0</v>
      </c>
      <c r="BC312" s="195">
        <v>0</v>
      </c>
      <c r="BD312" s="195">
        <v>0</v>
      </c>
      <c r="BE312" s="195">
        <v>0</v>
      </c>
      <c r="BF312" s="195">
        <v>0</v>
      </c>
      <c r="BG312" s="195">
        <v>0</v>
      </c>
      <c r="BH312" s="195">
        <v>0</v>
      </c>
      <c r="BI312" s="195">
        <v>0</v>
      </c>
      <c r="BJ312" s="195">
        <v>0</v>
      </c>
      <c r="BK312" s="195">
        <v>0</v>
      </c>
      <c r="BL312" s="195">
        <v>0</v>
      </c>
      <c r="BM312" s="195">
        <v>0</v>
      </c>
      <c r="BN312" s="195">
        <v>0</v>
      </c>
      <c r="BO312" s="195">
        <v>0</v>
      </c>
      <c r="BP312" s="195">
        <v>0</v>
      </c>
      <c r="BQ312" s="195">
        <v>0</v>
      </c>
      <c r="BR312" s="195">
        <v>0</v>
      </c>
      <c r="BS312" s="195">
        <v>0</v>
      </c>
      <c r="BT312" s="195">
        <v>0</v>
      </c>
      <c r="BU312" s="195">
        <v>0</v>
      </c>
      <c r="BV312" s="195">
        <v>0</v>
      </c>
      <c r="BW312" s="195">
        <v>0</v>
      </c>
      <c r="BX312" s="195">
        <v>0</v>
      </c>
      <c r="BY312" s="195">
        <v>0</v>
      </c>
      <c r="BZ312" s="195">
        <v>0</v>
      </c>
      <c r="CA312" s="195">
        <v>0</v>
      </c>
      <c r="CB312" s="195">
        <v>0</v>
      </c>
      <c r="CC312" s="195">
        <v>0</v>
      </c>
      <c r="CD312" s="195">
        <v>0</v>
      </c>
      <c r="CE312" s="195">
        <v>0</v>
      </c>
      <c r="CF312" s="197">
        <v>0</v>
      </c>
      <c r="CG312" s="195">
        <v>0</v>
      </c>
      <c r="CH312" s="195">
        <v>0</v>
      </c>
      <c r="CI312" s="195">
        <v>0</v>
      </c>
      <c r="CJ312" s="195">
        <v>0</v>
      </c>
      <c r="CK312" s="195">
        <v>0</v>
      </c>
      <c r="CL312" s="195">
        <v>0</v>
      </c>
      <c r="CM312" s="197">
        <v>0</v>
      </c>
    </row>
    <row r="313" spans="1:91" ht="24.6">
      <c r="A313" s="125">
        <v>33</v>
      </c>
      <c r="B313" s="243" t="s">
        <v>1040</v>
      </c>
      <c r="C313" s="152" t="s">
        <v>606</v>
      </c>
      <c r="D313" s="195">
        <v>6614</v>
      </c>
      <c r="E313" s="195">
        <v>0</v>
      </c>
      <c r="F313" s="195">
        <v>28296.25</v>
      </c>
      <c r="G313" s="195">
        <v>9081</v>
      </c>
      <c r="H313" s="195">
        <v>0</v>
      </c>
      <c r="I313" s="195">
        <v>0</v>
      </c>
      <c r="J313" s="195">
        <v>0</v>
      </c>
      <c r="K313" s="195">
        <v>0</v>
      </c>
      <c r="L313" s="195">
        <v>0</v>
      </c>
      <c r="M313" s="195">
        <v>0</v>
      </c>
      <c r="N313" s="195">
        <v>5165</v>
      </c>
      <c r="O313" s="195">
        <v>0</v>
      </c>
      <c r="P313" s="195">
        <v>3349</v>
      </c>
      <c r="Q313" s="195">
        <v>0</v>
      </c>
      <c r="R313" s="195">
        <v>0</v>
      </c>
      <c r="S313" s="195">
        <v>0</v>
      </c>
      <c r="T313" s="195">
        <v>4526.5</v>
      </c>
      <c r="U313" s="195">
        <v>7879.5</v>
      </c>
      <c r="V313" s="195">
        <v>0</v>
      </c>
      <c r="W313" s="195">
        <v>9937.5</v>
      </c>
      <c r="X313" s="195">
        <v>0</v>
      </c>
      <c r="Y313" s="195">
        <v>0</v>
      </c>
      <c r="Z313" s="195">
        <v>0</v>
      </c>
      <c r="AA313" s="195">
        <v>0</v>
      </c>
      <c r="AB313" s="195">
        <v>0</v>
      </c>
      <c r="AC313" s="195">
        <v>0</v>
      </c>
      <c r="AD313" s="195">
        <v>0</v>
      </c>
      <c r="AE313" s="195">
        <v>0</v>
      </c>
      <c r="AF313" s="195">
        <v>0</v>
      </c>
      <c r="AG313" s="195">
        <v>0</v>
      </c>
      <c r="AH313" s="195">
        <v>0</v>
      </c>
      <c r="AI313" s="195">
        <v>0</v>
      </c>
      <c r="AJ313" s="195">
        <v>0</v>
      </c>
      <c r="AK313" s="195">
        <v>0</v>
      </c>
      <c r="AL313" s="195">
        <v>0</v>
      </c>
      <c r="AM313" s="195">
        <v>0</v>
      </c>
      <c r="AN313" s="195">
        <v>0</v>
      </c>
      <c r="AO313" s="195">
        <v>0</v>
      </c>
      <c r="AP313" s="195">
        <v>0</v>
      </c>
      <c r="AQ313" s="195">
        <v>0</v>
      </c>
      <c r="AR313" s="195">
        <v>0</v>
      </c>
      <c r="AS313" s="195">
        <v>0</v>
      </c>
      <c r="AT313" s="195">
        <v>0</v>
      </c>
      <c r="AU313" s="195">
        <v>0</v>
      </c>
      <c r="AV313" s="195">
        <v>0</v>
      </c>
      <c r="AW313" s="195">
        <v>0</v>
      </c>
      <c r="AX313" s="195">
        <v>0</v>
      </c>
      <c r="AY313" s="195">
        <v>0</v>
      </c>
      <c r="AZ313" s="195">
        <v>0</v>
      </c>
      <c r="BA313" s="195">
        <v>0</v>
      </c>
      <c r="BB313" s="195">
        <v>200</v>
      </c>
      <c r="BC313" s="195">
        <v>0</v>
      </c>
      <c r="BD313" s="195">
        <v>3440</v>
      </c>
      <c r="BE313" s="195">
        <v>70254.25</v>
      </c>
      <c r="BF313" s="195">
        <v>57195.5</v>
      </c>
      <c r="BG313" s="195">
        <v>11533</v>
      </c>
      <c r="BH313" s="195">
        <v>20526.5</v>
      </c>
      <c r="BI313" s="195">
        <v>1179.5</v>
      </c>
      <c r="BJ313" s="195">
        <v>0</v>
      </c>
      <c r="BK313" s="195">
        <v>0</v>
      </c>
      <c r="BL313" s="195">
        <v>0</v>
      </c>
      <c r="BM313" s="195">
        <v>0</v>
      </c>
      <c r="BN313" s="195">
        <v>0</v>
      </c>
      <c r="BO313" s="195">
        <v>0</v>
      </c>
      <c r="BP313" s="195">
        <v>0</v>
      </c>
      <c r="BQ313" s="195">
        <v>0</v>
      </c>
      <c r="BR313" s="195">
        <v>0</v>
      </c>
      <c r="BS313" s="195">
        <v>0</v>
      </c>
      <c r="BT313" s="195">
        <v>0</v>
      </c>
      <c r="BU313" s="195">
        <v>0</v>
      </c>
      <c r="BV313" s="197">
        <v>0</v>
      </c>
      <c r="BW313" s="195">
        <v>0</v>
      </c>
      <c r="BX313" s="197">
        <v>0</v>
      </c>
      <c r="BY313" s="197">
        <v>0</v>
      </c>
      <c r="BZ313" s="195">
        <v>0</v>
      </c>
      <c r="CA313" s="195">
        <v>0</v>
      </c>
      <c r="CB313" s="197">
        <v>0</v>
      </c>
      <c r="CC313" s="197">
        <v>0</v>
      </c>
      <c r="CD313" s="195">
        <v>0</v>
      </c>
      <c r="CE313" s="195">
        <v>0</v>
      </c>
      <c r="CF313" s="197">
        <v>0</v>
      </c>
      <c r="CG313" s="195">
        <v>0</v>
      </c>
      <c r="CH313" s="195">
        <v>0</v>
      </c>
      <c r="CI313" s="195">
        <v>0</v>
      </c>
      <c r="CJ313" s="195">
        <v>0</v>
      </c>
      <c r="CK313" s="197">
        <v>620</v>
      </c>
      <c r="CL313" s="195">
        <v>0</v>
      </c>
      <c r="CM313" s="197">
        <v>0</v>
      </c>
    </row>
    <row r="314" spans="1:91" ht="24.6">
      <c r="A314" s="125">
        <v>22</v>
      </c>
      <c r="B314" s="243" t="s">
        <v>1041</v>
      </c>
      <c r="C314" s="152" t="s">
        <v>607</v>
      </c>
      <c r="D314" s="195">
        <v>7620000</v>
      </c>
      <c r="E314" s="195">
        <v>310000</v>
      </c>
      <c r="F314" s="195">
        <v>255000</v>
      </c>
      <c r="G314" s="195">
        <v>420000</v>
      </c>
      <c r="H314" s="195">
        <v>520000</v>
      </c>
      <c r="I314" s="195">
        <v>450000</v>
      </c>
      <c r="J314" s="195">
        <v>690000</v>
      </c>
      <c r="K314" s="195">
        <v>1060000</v>
      </c>
      <c r="L314" s="195">
        <v>300000</v>
      </c>
      <c r="M314" s="195">
        <v>510000</v>
      </c>
      <c r="N314" s="195">
        <v>2260000</v>
      </c>
      <c r="O314" s="195">
        <v>400000</v>
      </c>
      <c r="P314" s="195">
        <v>3490000</v>
      </c>
      <c r="Q314" s="195">
        <v>605000</v>
      </c>
      <c r="R314" s="195">
        <v>680000</v>
      </c>
      <c r="S314" s="195">
        <v>880000</v>
      </c>
      <c r="T314" s="195">
        <v>350000</v>
      </c>
      <c r="U314" s="195">
        <v>600000</v>
      </c>
      <c r="V314" s="195">
        <v>380000</v>
      </c>
      <c r="W314" s="195">
        <v>240000</v>
      </c>
      <c r="X314" s="195">
        <v>4455000</v>
      </c>
      <c r="Y314" s="195">
        <v>250000</v>
      </c>
      <c r="Z314" s="195">
        <v>495000</v>
      </c>
      <c r="AA314" s="195">
        <v>170000</v>
      </c>
      <c r="AB314" s="195">
        <v>240000</v>
      </c>
      <c r="AC314" s="195">
        <v>160000</v>
      </c>
      <c r="AD314" s="195">
        <v>460000</v>
      </c>
      <c r="AE314" s="195">
        <v>1460000</v>
      </c>
      <c r="AF314" s="195">
        <v>390000</v>
      </c>
      <c r="AG314" s="195">
        <v>280000</v>
      </c>
      <c r="AH314" s="195">
        <v>440000</v>
      </c>
      <c r="AI314" s="195">
        <v>990000</v>
      </c>
      <c r="AJ314" s="195">
        <v>440000</v>
      </c>
      <c r="AK314" s="195">
        <v>240000</v>
      </c>
      <c r="AL314" s="195">
        <v>8390000</v>
      </c>
      <c r="AM314" s="195">
        <v>390000</v>
      </c>
      <c r="AN314" s="195">
        <v>320000</v>
      </c>
      <c r="AO314" s="195">
        <v>840000</v>
      </c>
      <c r="AP314" s="195">
        <v>840000</v>
      </c>
      <c r="AQ314" s="195">
        <v>800000</v>
      </c>
      <c r="AR314" s="195">
        <v>220000</v>
      </c>
      <c r="AS314" s="195">
        <v>2153000</v>
      </c>
      <c r="AT314" s="195">
        <v>530000</v>
      </c>
      <c r="AU314" s="195">
        <v>680000</v>
      </c>
      <c r="AV314" s="195">
        <v>1130000</v>
      </c>
      <c r="AW314" s="195">
        <v>680000</v>
      </c>
      <c r="AX314" s="195">
        <v>440000</v>
      </c>
      <c r="AY314" s="195">
        <v>690000</v>
      </c>
      <c r="AZ314" s="195">
        <v>490000</v>
      </c>
      <c r="BA314" s="195">
        <v>350000</v>
      </c>
      <c r="BB314" s="195">
        <v>2350000</v>
      </c>
      <c r="BC314" s="195">
        <v>400000</v>
      </c>
      <c r="BD314" s="195">
        <v>3995000</v>
      </c>
      <c r="BE314" s="195">
        <v>1458490</v>
      </c>
      <c r="BF314" s="195">
        <v>250000</v>
      </c>
      <c r="BG314" s="195">
        <v>660000</v>
      </c>
      <c r="BH314" s="195">
        <v>3438973</v>
      </c>
      <c r="BI314" s="195">
        <v>240000</v>
      </c>
      <c r="BJ314" s="195">
        <v>350000</v>
      </c>
      <c r="BK314" s="195">
        <v>300000</v>
      </c>
      <c r="BL314" s="195">
        <v>306000</v>
      </c>
      <c r="BM314" s="195">
        <v>4605000</v>
      </c>
      <c r="BN314" s="195">
        <v>970000</v>
      </c>
      <c r="BO314" s="195">
        <v>270000</v>
      </c>
      <c r="BP314" s="195">
        <v>720000</v>
      </c>
      <c r="BQ314" s="195">
        <v>490000</v>
      </c>
      <c r="BR314" s="195">
        <v>610000</v>
      </c>
      <c r="BS314" s="197">
        <v>17170000</v>
      </c>
      <c r="BT314" s="195">
        <v>980000</v>
      </c>
      <c r="BU314" s="195">
        <v>350000</v>
      </c>
      <c r="BV314" s="195">
        <v>3080000</v>
      </c>
      <c r="BW314" s="195">
        <v>240000</v>
      </c>
      <c r="BX314" s="195">
        <v>540000</v>
      </c>
      <c r="BY314" s="195">
        <v>1765000</v>
      </c>
      <c r="BZ314" s="195">
        <v>480000</v>
      </c>
      <c r="CA314" s="195">
        <v>380000</v>
      </c>
      <c r="CB314" s="195">
        <v>600000</v>
      </c>
      <c r="CC314" s="195">
        <v>555000</v>
      </c>
      <c r="CD314" s="195">
        <v>1560000</v>
      </c>
      <c r="CE314" s="195">
        <v>320000</v>
      </c>
      <c r="CF314" s="195">
        <v>700000</v>
      </c>
      <c r="CG314" s="195">
        <v>480000</v>
      </c>
      <c r="CH314" s="195">
        <v>330000</v>
      </c>
      <c r="CI314" s="195">
        <v>240000</v>
      </c>
      <c r="CJ314" s="195">
        <v>240000</v>
      </c>
      <c r="CK314" s="195">
        <v>1290000</v>
      </c>
      <c r="CL314" s="195">
        <v>270000</v>
      </c>
      <c r="CM314" s="195">
        <v>490000</v>
      </c>
    </row>
    <row r="315" spans="1:91" ht="24.6">
      <c r="A315" s="125">
        <v>22</v>
      </c>
      <c r="B315" s="243" t="s">
        <v>1042</v>
      </c>
      <c r="C315" s="152" t="s">
        <v>608</v>
      </c>
      <c r="D315" s="195">
        <v>650000</v>
      </c>
      <c r="E315" s="195">
        <v>220000</v>
      </c>
      <c r="F315" s="195">
        <v>240000</v>
      </c>
      <c r="G315" s="195">
        <v>60000</v>
      </c>
      <c r="H315" s="195">
        <v>70000</v>
      </c>
      <c r="I315" s="195">
        <v>280000</v>
      </c>
      <c r="J315" s="195">
        <v>20000</v>
      </c>
      <c r="K315" s="195">
        <v>850000</v>
      </c>
      <c r="L315" s="195">
        <v>330000</v>
      </c>
      <c r="M315" s="195">
        <v>490000</v>
      </c>
      <c r="N315" s="195">
        <v>50000</v>
      </c>
      <c r="O315" s="195">
        <v>330000</v>
      </c>
      <c r="P315" s="195">
        <v>250000</v>
      </c>
      <c r="Q315" s="195">
        <v>310000</v>
      </c>
      <c r="R315" s="195">
        <v>280000</v>
      </c>
      <c r="S315" s="195">
        <v>235000</v>
      </c>
      <c r="T315" s="195">
        <v>10000</v>
      </c>
      <c r="U315" s="195">
        <v>320000</v>
      </c>
      <c r="V315" s="195">
        <v>120000</v>
      </c>
      <c r="W315" s="195">
        <v>50000</v>
      </c>
      <c r="X315" s="195">
        <v>680000</v>
      </c>
      <c r="Y315" s="195">
        <v>240000</v>
      </c>
      <c r="Z315" s="195">
        <v>160000</v>
      </c>
      <c r="AA315" s="195">
        <v>480000</v>
      </c>
      <c r="AB315" s="195">
        <v>120000</v>
      </c>
      <c r="AC315" s="195">
        <v>120000</v>
      </c>
      <c r="AD315" s="195">
        <v>360000</v>
      </c>
      <c r="AE315" s="195">
        <v>0</v>
      </c>
      <c r="AF315" s="195">
        <v>140000</v>
      </c>
      <c r="AG315" s="195">
        <v>200000</v>
      </c>
      <c r="AH315" s="195">
        <v>360000</v>
      </c>
      <c r="AI315" s="195">
        <v>480000</v>
      </c>
      <c r="AJ315" s="195">
        <v>0</v>
      </c>
      <c r="AK315" s="195">
        <v>80000</v>
      </c>
      <c r="AL315" s="195">
        <v>410000</v>
      </c>
      <c r="AM315" s="195">
        <v>390000</v>
      </c>
      <c r="AN315" s="195">
        <v>240000</v>
      </c>
      <c r="AO315" s="195">
        <v>120000</v>
      </c>
      <c r="AP315" s="195">
        <v>230000</v>
      </c>
      <c r="AQ315" s="195">
        <v>0</v>
      </c>
      <c r="AR315" s="195">
        <v>60000</v>
      </c>
      <c r="AS315" s="195">
        <v>540000</v>
      </c>
      <c r="AT315" s="195">
        <v>430000</v>
      </c>
      <c r="AU315" s="195">
        <v>600000</v>
      </c>
      <c r="AV315" s="195">
        <v>360000</v>
      </c>
      <c r="AW315" s="195">
        <v>120000</v>
      </c>
      <c r="AX315" s="195">
        <v>0</v>
      </c>
      <c r="AY315" s="195">
        <v>80000</v>
      </c>
      <c r="AZ315" s="195">
        <v>282000</v>
      </c>
      <c r="BA315" s="195">
        <v>330000</v>
      </c>
      <c r="BB315" s="195">
        <v>110000</v>
      </c>
      <c r="BC315" s="195">
        <v>110000</v>
      </c>
      <c r="BD315" s="195">
        <v>590000</v>
      </c>
      <c r="BE315" s="195">
        <v>450000</v>
      </c>
      <c r="BF315" s="195">
        <v>0</v>
      </c>
      <c r="BG315" s="195">
        <v>50000</v>
      </c>
      <c r="BH315" s="195">
        <v>200000</v>
      </c>
      <c r="BI315" s="195">
        <v>110000</v>
      </c>
      <c r="BJ315" s="195">
        <v>250000</v>
      </c>
      <c r="BK315" s="195">
        <v>340000</v>
      </c>
      <c r="BL315" s="195">
        <v>80000</v>
      </c>
      <c r="BM315" s="195">
        <v>150000</v>
      </c>
      <c r="BN315" s="195">
        <v>420000</v>
      </c>
      <c r="BO315" s="195">
        <v>300000</v>
      </c>
      <c r="BP315" s="195">
        <v>340000</v>
      </c>
      <c r="BQ315" s="195">
        <v>720000</v>
      </c>
      <c r="BR315" s="195">
        <v>470000</v>
      </c>
      <c r="BS315" s="197">
        <v>1020000</v>
      </c>
      <c r="BT315" s="197">
        <v>0</v>
      </c>
      <c r="BU315" s="195">
        <v>330000</v>
      </c>
      <c r="BV315" s="197">
        <v>260000</v>
      </c>
      <c r="BW315" s="197">
        <v>0</v>
      </c>
      <c r="BX315" s="197">
        <v>280000</v>
      </c>
      <c r="BY315" s="195">
        <v>240000</v>
      </c>
      <c r="BZ315" s="197">
        <v>120000</v>
      </c>
      <c r="CA315" s="195">
        <v>150000</v>
      </c>
      <c r="CB315" s="197">
        <v>120000</v>
      </c>
      <c r="CC315" s="197">
        <v>246000</v>
      </c>
      <c r="CD315" s="197">
        <v>130000</v>
      </c>
      <c r="CE315" s="197">
        <v>240000</v>
      </c>
      <c r="CF315" s="197">
        <v>0</v>
      </c>
      <c r="CG315" s="195">
        <v>80000</v>
      </c>
      <c r="CH315" s="195">
        <v>135000</v>
      </c>
      <c r="CI315" s="195">
        <v>240000</v>
      </c>
      <c r="CJ315" s="197">
        <v>120000</v>
      </c>
      <c r="CK315" s="197">
        <v>365000</v>
      </c>
      <c r="CL315" s="197">
        <v>120000</v>
      </c>
      <c r="CM315" s="197">
        <v>0</v>
      </c>
    </row>
    <row r="316" spans="1:91" ht="24.6">
      <c r="A316" s="125">
        <v>22</v>
      </c>
      <c r="B316" s="243" t="s">
        <v>1043</v>
      </c>
      <c r="C316" s="152" t="s">
        <v>609</v>
      </c>
      <c r="D316" s="195">
        <v>1060000</v>
      </c>
      <c r="E316" s="195">
        <v>125000</v>
      </c>
      <c r="F316" s="195">
        <v>0</v>
      </c>
      <c r="G316" s="195">
        <v>115000</v>
      </c>
      <c r="H316" s="195">
        <v>60000</v>
      </c>
      <c r="I316" s="195">
        <v>60000</v>
      </c>
      <c r="J316" s="195">
        <v>205000</v>
      </c>
      <c r="K316" s="195">
        <v>190000</v>
      </c>
      <c r="L316" s="195">
        <v>60000</v>
      </c>
      <c r="M316" s="195">
        <v>275000</v>
      </c>
      <c r="N316" s="195">
        <v>380000</v>
      </c>
      <c r="O316" s="195">
        <v>60000</v>
      </c>
      <c r="P316" s="195">
        <v>775000</v>
      </c>
      <c r="Q316" s="195">
        <v>275000</v>
      </c>
      <c r="R316" s="195">
        <v>295000</v>
      </c>
      <c r="S316" s="195">
        <v>365000</v>
      </c>
      <c r="T316" s="195">
        <v>265000</v>
      </c>
      <c r="U316" s="195">
        <v>180000</v>
      </c>
      <c r="V316" s="195">
        <v>60000</v>
      </c>
      <c r="W316" s="195">
        <v>190000</v>
      </c>
      <c r="X316" s="195">
        <v>1055000</v>
      </c>
      <c r="Y316" s="195">
        <v>60000</v>
      </c>
      <c r="Z316" s="195">
        <v>170000</v>
      </c>
      <c r="AA316" s="195">
        <v>260000</v>
      </c>
      <c r="AB316" s="195">
        <v>180000</v>
      </c>
      <c r="AC316" s="195">
        <v>180000</v>
      </c>
      <c r="AD316" s="195">
        <v>120000</v>
      </c>
      <c r="AE316" s="195">
        <v>370000</v>
      </c>
      <c r="AF316" s="195">
        <v>110000</v>
      </c>
      <c r="AG316" s="195">
        <v>240000</v>
      </c>
      <c r="AH316" s="195">
        <v>200000</v>
      </c>
      <c r="AI316" s="195">
        <v>480000</v>
      </c>
      <c r="AJ316" s="195">
        <v>0</v>
      </c>
      <c r="AK316" s="195">
        <v>60000</v>
      </c>
      <c r="AL316" s="195">
        <v>1730000</v>
      </c>
      <c r="AM316" s="195">
        <v>180000</v>
      </c>
      <c r="AN316" s="195">
        <v>165000</v>
      </c>
      <c r="AO316" s="195">
        <v>425000</v>
      </c>
      <c r="AP316" s="195">
        <v>180000</v>
      </c>
      <c r="AQ316" s="195">
        <v>180000</v>
      </c>
      <c r="AR316" s="195">
        <v>180000</v>
      </c>
      <c r="AS316" s="195">
        <v>360000</v>
      </c>
      <c r="AT316" s="195">
        <v>240000</v>
      </c>
      <c r="AU316" s="195">
        <v>75000</v>
      </c>
      <c r="AV316" s="195">
        <v>120000</v>
      </c>
      <c r="AW316" s="195">
        <v>195000</v>
      </c>
      <c r="AX316" s="195">
        <v>180000</v>
      </c>
      <c r="AY316" s="195">
        <v>120000</v>
      </c>
      <c r="AZ316" s="195">
        <v>138000</v>
      </c>
      <c r="BA316" s="195">
        <v>65000</v>
      </c>
      <c r="BB316" s="195">
        <v>900000</v>
      </c>
      <c r="BC316" s="195">
        <v>60000</v>
      </c>
      <c r="BD316" s="195">
        <v>945000</v>
      </c>
      <c r="BE316" s="195">
        <v>580000</v>
      </c>
      <c r="BF316" s="195">
        <v>120000</v>
      </c>
      <c r="BG316" s="195">
        <v>245000</v>
      </c>
      <c r="BH316" s="195">
        <v>790000</v>
      </c>
      <c r="BI316" s="195">
        <v>195000</v>
      </c>
      <c r="BJ316" s="195">
        <v>125000</v>
      </c>
      <c r="BK316" s="195">
        <v>120000</v>
      </c>
      <c r="BL316" s="195">
        <v>180000</v>
      </c>
      <c r="BM316" s="195">
        <v>795000</v>
      </c>
      <c r="BN316" s="195">
        <v>215000</v>
      </c>
      <c r="BO316" s="195">
        <v>190000</v>
      </c>
      <c r="BP316" s="195">
        <v>250000</v>
      </c>
      <c r="BQ316" s="195">
        <v>335000</v>
      </c>
      <c r="BR316" s="195">
        <v>260000</v>
      </c>
      <c r="BS316" s="197">
        <v>3440000</v>
      </c>
      <c r="BT316" s="195">
        <v>360000</v>
      </c>
      <c r="BU316" s="195">
        <v>200000</v>
      </c>
      <c r="BV316" s="195">
        <v>775000</v>
      </c>
      <c r="BW316" s="195">
        <v>175000</v>
      </c>
      <c r="BX316" s="197">
        <v>320000</v>
      </c>
      <c r="BY316" s="195">
        <v>700000</v>
      </c>
      <c r="BZ316" s="197">
        <v>65000</v>
      </c>
      <c r="CA316" s="197">
        <v>140000</v>
      </c>
      <c r="CB316" s="197">
        <v>105000</v>
      </c>
      <c r="CC316" s="195">
        <v>168000</v>
      </c>
      <c r="CD316" s="197">
        <v>265000</v>
      </c>
      <c r="CE316" s="195">
        <v>360000</v>
      </c>
      <c r="CF316" s="195">
        <v>470000</v>
      </c>
      <c r="CG316" s="195">
        <v>60000</v>
      </c>
      <c r="CH316" s="195">
        <v>140000</v>
      </c>
      <c r="CI316" s="197">
        <v>180000</v>
      </c>
      <c r="CJ316" s="195">
        <v>125000</v>
      </c>
      <c r="CK316" s="197">
        <v>425000</v>
      </c>
      <c r="CL316" s="195">
        <v>80000</v>
      </c>
      <c r="CM316" s="195">
        <v>120000</v>
      </c>
    </row>
    <row r="317" spans="1:91" ht="24.6">
      <c r="A317" s="125">
        <v>22</v>
      </c>
      <c r="B317" s="243" t="s">
        <v>1044</v>
      </c>
      <c r="C317" s="131" t="s">
        <v>610</v>
      </c>
      <c r="D317" s="195">
        <v>76605498.299999997</v>
      </c>
      <c r="E317" s="195">
        <v>8326892</v>
      </c>
      <c r="F317" s="195">
        <v>6973855.8899999997</v>
      </c>
      <c r="G317" s="195">
        <v>6329774.75</v>
      </c>
      <c r="H317" s="195">
        <v>6749385.0099999998</v>
      </c>
      <c r="I317" s="195">
        <v>10160597.109999999</v>
      </c>
      <c r="J317" s="195">
        <v>13332090</v>
      </c>
      <c r="K317" s="195">
        <v>19715089.25</v>
      </c>
      <c r="L317" s="195">
        <v>10414246</v>
      </c>
      <c r="M317" s="195">
        <v>12039195</v>
      </c>
      <c r="N317" s="195">
        <v>26277547.719999999</v>
      </c>
      <c r="O317" s="195">
        <v>4992962.5</v>
      </c>
      <c r="P317" s="195">
        <v>64284523.280000001</v>
      </c>
      <c r="Q317" s="195">
        <v>11870649.76</v>
      </c>
      <c r="R317" s="195">
        <v>22950494.469999999</v>
      </c>
      <c r="S317" s="195">
        <v>24124792.75</v>
      </c>
      <c r="T317" s="195">
        <v>10705508.4</v>
      </c>
      <c r="U317" s="195">
        <v>12994325.5</v>
      </c>
      <c r="V317" s="195">
        <v>11704247.5</v>
      </c>
      <c r="W317" s="195">
        <v>7198123.1200000001</v>
      </c>
      <c r="X317" s="195">
        <v>99134427.280000001</v>
      </c>
      <c r="Y317" s="195">
        <v>7987502.9900000002</v>
      </c>
      <c r="Z317" s="195">
        <v>14785217.5</v>
      </c>
      <c r="AA317" s="195">
        <v>13488359.310000001</v>
      </c>
      <c r="AB317" s="195">
        <v>4735507.5</v>
      </c>
      <c r="AC317" s="195">
        <v>6619857.5</v>
      </c>
      <c r="AD317" s="195">
        <v>10606397.5</v>
      </c>
      <c r="AE317" s="195">
        <v>24775886</v>
      </c>
      <c r="AF317" s="195">
        <v>10348132.5</v>
      </c>
      <c r="AG317" s="195">
        <v>8431969.9100000001</v>
      </c>
      <c r="AH317" s="195">
        <v>10136992.310000001</v>
      </c>
      <c r="AI317" s="195">
        <v>10281107.02</v>
      </c>
      <c r="AJ317" s="195">
        <v>0</v>
      </c>
      <c r="AK317" s="195">
        <v>6578432.5</v>
      </c>
      <c r="AL317" s="195">
        <v>235359569.56</v>
      </c>
      <c r="AM317" s="195">
        <v>10457040</v>
      </c>
      <c r="AN317" s="195">
        <v>7811677.5</v>
      </c>
      <c r="AO317" s="195">
        <v>15836559.75</v>
      </c>
      <c r="AP317" s="195">
        <v>19731247.41</v>
      </c>
      <c r="AQ317" s="195">
        <v>8737705</v>
      </c>
      <c r="AR317" s="195">
        <v>4166417.25</v>
      </c>
      <c r="AS317" s="195">
        <v>48147461.840000004</v>
      </c>
      <c r="AT317" s="195">
        <v>8165241</v>
      </c>
      <c r="AU317" s="195">
        <v>16564804.25</v>
      </c>
      <c r="AV317" s="195">
        <v>14056998.5</v>
      </c>
      <c r="AW317" s="195">
        <v>7861785</v>
      </c>
      <c r="AX317" s="195">
        <v>5365483.16</v>
      </c>
      <c r="AY317" s="195">
        <v>7266524</v>
      </c>
      <c r="AZ317" s="195">
        <v>7335011</v>
      </c>
      <c r="BA317" s="195">
        <v>7319850.6299999999</v>
      </c>
      <c r="BB317" s="195">
        <v>47494163.009999998</v>
      </c>
      <c r="BC317" s="195">
        <v>8357492.5</v>
      </c>
      <c r="BD317" s="195">
        <v>116631055</v>
      </c>
      <c r="BE317" s="195">
        <v>26656030.5</v>
      </c>
      <c r="BF317" s="195">
        <v>9671687</v>
      </c>
      <c r="BG317" s="195">
        <v>11630886</v>
      </c>
      <c r="BH317" s="195">
        <v>70850160.349999994</v>
      </c>
      <c r="BI317" s="195">
        <v>7582135</v>
      </c>
      <c r="BJ317" s="195">
        <v>7339778.75</v>
      </c>
      <c r="BK317" s="195">
        <v>9974534</v>
      </c>
      <c r="BL317" s="195">
        <v>8875956.75</v>
      </c>
      <c r="BM317" s="195">
        <v>77514232.5</v>
      </c>
      <c r="BN317" s="195">
        <v>15497026.25</v>
      </c>
      <c r="BO317" s="195">
        <v>12574703</v>
      </c>
      <c r="BP317" s="195">
        <v>20525283.75</v>
      </c>
      <c r="BQ317" s="195">
        <v>11925427.289999999</v>
      </c>
      <c r="BR317" s="195">
        <v>10937967.25</v>
      </c>
      <c r="BS317" s="197">
        <v>275320392.5</v>
      </c>
      <c r="BT317" s="195">
        <v>11558590.5</v>
      </c>
      <c r="BU317" s="195">
        <v>10584549</v>
      </c>
      <c r="BV317" s="195">
        <v>55968540.75</v>
      </c>
      <c r="BW317" s="195">
        <v>2650048</v>
      </c>
      <c r="BX317" s="195">
        <v>8974241</v>
      </c>
      <c r="BY317" s="197">
        <v>28223069.5</v>
      </c>
      <c r="BZ317" s="195">
        <v>6394264.75</v>
      </c>
      <c r="CA317" s="195">
        <v>6649352</v>
      </c>
      <c r="CB317" s="195">
        <v>8485490.6500000004</v>
      </c>
      <c r="CC317" s="195">
        <v>12576216</v>
      </c>
      <c r="CD317" s="195">
        <v>26234646.75</v>
      </c>
      <c r="CE317" s="195">
        <v>12671643.75</v>
      </c>
      <c r="CF317" s="195">
        <v>19395045.25</v>
      </c>
      <c r="CG317" s="195">
        <v>9704253</v>
      </c>
      <c r="CH317" s="195">
        <v>6315973.5</v>
      </c>
      <c r="CI317" s="195">
        <v>9470664.1300000008</v>
      </c>
      <c r="CJ317" s="195">
        <v>5659510</v>
      </c>
      <c r="CK317" s="195">
        <v>35611125</v>
      </c>
      <c r="CL317" s="195">
        <v>7561542.5</v>
      </c>
      <c r="CM317" s="195">
        <v>4772834.5</v>
      </c>
    </row>
    <row r="318" spans="1:91" ht="24.6">
      <c r="A318" s="125">
        <v>22</v>
      </c>
      <c r="B318" s="243" t="s">
        <v>1045</v>
      </c>
      <c r="C318" s="131" t="s">
        <v>611</v>
      </c>
      <c r="D318" s="195">
        <v>8456684.3399999999</v>
      </c>
      <c r="E318" s="195">
        <v>1400780</v>
      </c>
      <c r="F318" s="195">
        <v>1824243.25</v>
      </c>
      <c r="G318" s="195">
        <v>980000</v>
      </c>
      <c r="H318" s="195">
        <v>252110</v>
      </c>
      <c r="I318" s="195">
        <v>591339.32999999996</v>
      </c>
      <c r="J318" s="195">
        <v>942735</v>
      </c>
      <c r="K318" s="195">
        <v>340120</v>
      </c>
      <c r="L318" s="195">
        <v>826557.5</v>
      </c>
      <c r="M318" s="195">
        <v>2010278.12</v>
      </c>
      <c r="N318" s="195">
        <v>668500</v>
      </c>
      <c r="O318" s="195">
        <v>41540</v>
      </c>
      <c r="P318" s="195">
        <v>6881506.25</v>
      </c>
      <c r="Q318" s="195">
        <v>742510</v>
      </c>
      <c r="R318" s="195">
        <v>3913338.75</v>
      </c>
      <c r="S318" s="195">
        <v>2476046.5</v>
      </c>
      <c r="T318" s="195">
        <v>1652500.25</v>
      </c>
      <c r="U318" s="195">
        <v>774288</v>
      </c>
      <c r="V318" s="195">
        <v>676780.5</v>
      </c>
      <c r="W318" s="195">
        <v>328191.25</v>
      </c>
      <c r="X318" s="195">
        <v>5510788.75</v>
      </c>
      <c r="Y318" s="195">
        <v>1338469.8799999999</v>
      </c>
      <c r="Z318" s="195">
        <v>1912642.5</v>
      </c>
      <c r="AA318" s="195">
        <v>311640</v>
      </c>
      <c r="AB318" s="195">
        <v>877098.75</v>
      </c>
      <c r="AC318" s="195">
        <v>85300</v>
      </c>
      <c r="AD318" s="195">
        <v>123200</v>
      </c>
      <c r="AE318" s="195">
        <v>998985.5</v>
      </c>
      <c r="AF318" s="195">
        <v>10780</v>
      </c>
      <c r="AG318" s="195">
        <v>337805</v>
      </c>
      <c r="AH318" s="195">
        <v>3665214.75</v>
      </c>
      <c r="AI318" s="195">
        <v>424386</v>
      </c>
      <c r="AJ318" s="195">
        <v>1850485</v>
      </c>
      <c r="AK318" s="195">
        <v>1323497.96</v>
      </c>
      <c r="AL318" s="195">
        <v>5907745</v>
      </c>
      <c r="AM318" s="195">
        <v>2268381.25</v>
      </c>
      <c r="AN318" s="195">
        <v>896047.5</v>
      </c>
      <c r="AO318" s="195">
        <v>2543196.13</v>
      </c>
      <c r="AP318" s="195">
        <v>0</v>
      </c>
      <c r="AQ318" s="195">
        <v>0</v>
      </c>
      <c r="AR318" s="195">
        <v>625694.5</v>
      </c>
      <c r="AS318" s="195">
        <v>4354139.12</v>
      </c>
      <c r="AT318" s="195">
        <v>1440868.75</v>
      </c>
      <c r="AU318" s="195">
        <v>3061143.5</v>
      </c>
      <c r="AV318" s="195">
        <v>0</v>
      </c>
      <c r="AW318" s="195">
        <v>223235</v>
      </c>
      <c r="AX318" s="195">
        <v>734190</v>
      </c>
      <c r="AY318" s="195">
        <v>370630</v>
      </c>
      <c r="AZ318" s="195">
        <v>573052.5</v>
      </c>
      <c r="BA318" s="195">
        <v>1238855</v>
      </c>
      <c r="BB318" s="195">
        <v>0</v>
      </c>
      <c r="BC318" s="195">
        <v>467835</v>
      </c>
      <c r="BD318" s="195">
        <v>13232634</v>
      </c>
      <c r="BE318" s="195">
        <v>4895051</v>
      </c>
      <c r="BF318" s="195">
        <v>475000</v>
      </c>
      <c r="BG318" s="195">
        <v>803090</v>
      </c>
      <c r="BH318" s="195">
        <v>4666358</v>
      </c>
      <c r="BI318" s="195">
        <v>288200</v>
      </c>
      <c r="BJ318" s="195">
        <v>1388865</v>
      </c>
      <c r="BK318" s="195">
        <v>1494805</v>
      </c>
      <c r="BL318" s="195">
        <v>556322</v>
      </c>
      <c r="BM318" s="195">
        <v>8826723</v>
      </c>
      <c r="BN318" s="195">
        <v>3732848.75</v>
      </c>
      <c r="BO318" s="195">
        <v>686790</v>
      </c>
      <c r="BP318" s="195">
        <v>2758339</v>
      </c>
      <c r="BQ318" s="195">
        <v>1550197.5</v>
      </c>
      <c r="BR318" s="195">
        <v>943025</v>
      </c>
      <c r="BS318" s="197">
        <v>60250714.369999997</v>
      </c>
      <c r="BT318" s="195">
        <v>994363.75</v>
      </c>
      <c r="BU318" s="195">
        <v>1017275</v>
      </c>
      <c r="BV318" s="195">
        <v>4666805</v>
      </c>
      <c r="BW318" s="195">
        <v>290553</v>
      </c>
      <c r="BX318" s="195">
        <v>905928.5</v>
      </c>
      <c r="BY318" s="195">
        <v>4934750</v>
      </c>
      <c r="BZ318" s="195">
        <v>1174205</v>
      </c>
      <c r="CA318" s="195">
        <v>933490</v>
      </c>
      <c r="CB318" s="195">
        <v>0</v>
      </c>
      <c r="CC318" s="195">
        <v>1869378.5</v>
      </c>
      <c r="CD318" s="195">
        <v>2124603.5</v>
      </c>
      <c r="CE318" s="195">
        <v>2589497.5</v>
      </c>
      <c r="CF318" s="195">
        <v>2739920</v>
      </c>
      <c r="CG318" s="195">
        <v>457050</v>
      </c>
      <c r="CH318" s="195">
        <v>946925</v>
      </c>
      <c r="CI318" s="195">
        <v>1672624.5</v>
      </c>
      <c r="CJ318" s="195">
        <v>1290920</v>
      </c>
      <c r="CK318" s="195">
        <v>1146715</v>
      </c>
      <c r="CL318" s="195">
        <v>989247.5</v>
      </c>
      <c r="CM318" s="195">
        <v>609955</v>
      </c>
    </row>
    <row r="319" spans="1:91" ht="24.6">
      <c r="A319" s="125">
        <v>22</v>
      </c>
      <c r="B319" s="243" t="s">
        <v>1046</v>
      </c>
      <c r="C319" s="131" t="s">
        <v>612</v>
      </c>
      <c r="D319" s="195">
        <v>831888</v>
      </c>
      <c r="E319" s="195">
        <v>0</v>
      </c>
      <c r="F319" s="195">
        <v>0</v>
      </c>
      <c r="G319" s="195">
        <v>0</v>
      </c>
      <c r="H319" s="195">
        <v>0</v>
      </c>
      <c r="I319" s="195">
        <v>0</v>
      </c>
      <c r="J319" s="195">
        <v>0</v>
      </c>
      <c r="K319" s="195">
        <v>0</v>
      </c>
      <c r="L319" s="195">
        <v>0</v>
      </c>
      <c r="M319" s="195">
        <v>0</v>
      </c>
      <c r="N319" s="195">
        <v>0</v>
      </c>
      <c r="O319" s="195">
        <v>0</v>
      </c>
      <c r="P319" s="195">
        <v>0</v>
      </c>
      <c r="Q319" s="195">
        <v>0</v>
      </c>
      <c r="R319" s="195">
        <v>0</v>
      </c>
      <c r="S319" s="195">
        <v>0</v>
      </c>
      <c r="T319" s="195">
        <v>0</v>
      </c>
      <c r="U319" s="195">
        <v>0</v>
      </c>
      <c r="V319" s="195">
        <v>0</v>
      </c>
      <c r="W319" s="195">
        <v>0</v>
      </c>
      <c r="X319" s="195">
        <v>0</v>
      </c>
      <c r="Y319" s="195">
        <v>0</v>
      </c>
      <c r="Z319" s="195">
        <v>0</v>
      </c>
      <c r="AA319" s="195">
        <v>0</v>
      </c>
      <c r="AB319" s="195">
        <v>0</v>
      </c>
      <c r="AC319" s="195">
        <v>0</v>
      </c>
      <c r="AD319" s="195">
        <v>0</v>
      </c>
      <c r="AE319" s="195">
        <v>190820</v>
      </c>
      <c r="AF319" s="195">
        <v>0</v>
      </c>
      <c r="AG319" s="195">
        <v>0</v>
      </c>
      <c r="AH319" s="195">
        <v>0</v>
      </c>
      <c r="AI319" s="195">
        <v>0</v>
      </c>
      <c r="AJ319" s="195">
        <v>0</v>
      </c>
      <c r="AK319" s="195">
        <v>0</v>
      </c>
      <c r="AL319" s="195">
        <v>0</v>
      </c>
      <c r="AM319" s="195">
        <v>0</v>
      </c>
      <c r="AN319" s="195">
        <v>0</v>
      </c>
      <c r="AO319" s="195">
        <v>2296365</v>
      </c>
      <c r="AP319" s="195">
        <v>0</v>
      </c>
      <c r="AQ319" s="195">
        <v>0</v>
      </c>
      <c r="AR319" s="195">
        <v>0</v>
      </c>
      <c r="AS319" s="195">
        <v>263619.25</v>
      </c>
      <c r="AT319" s="195">
        <v>17040</v>
      </c>
      <c r="AU319" s="195">
        <v>0</v>
      </c>
      <c r="AV319" s="195">
        <v>0</v>
      </c>
      <c r="AW319" s="195">
        <v>0</v>
      </c>
      <c r="AX319" s="195">
        <v>0</v>
      </c>
      <c r="AY319" s="195">
        <v>0</v>
      </c>
      <c r="AZ319" s="195">
        <v>0</v>
      </c>
      <c r="BA319" s="195">
        <v>0</v>
      </c>
      <c r="BB319" s="195">
        <v>0</v>
      </c>
      <c r="BC319" s="195">
        <v>0</v>
      </c>
      <c r="BD319" s="195">
        <v>0</v>
      </c>
      <c r="BE319" s="195">
        <v>0</v>
      </c>
      <c r="BF319" s="195">
        <v>0</v>
      </c>
      <c r="BG319" s="195">
        <v>0</v>
      </c>
      <c r="BH319" s="195">
        <v>6982214</v>
      </c>
      <c r="BI319" s="195">
        <v>0</v>
      </c>
      <c r="BJ319" s="195">
        <v>0</v>
      </c>
      <c r="BK319" s="195">
        <v>0</v>
      </c>
      <c r="BL319" s="195">
        <v>0</v>
      </c>
      <c r="BM319" s="195">
        <v>3000</v>
      </c>
      <c r="BN319" s="195">
        <v>0</v>
      </c>
      <c r="BO319" s="195">
        <v>0</v>
      </c>
      <c r="BP319" s="195">
        <v>0</v>
      </c>
      <c r="BQ319" s="195">
        <v>0</v>
      </c>
      <c r="BR319" s="195">
        <v>0</v>
      </c>
      <c r="BS319" s="195">
        <v>32543004.390000001</v>
      </c>
      <c r="BT319" s="195">
        <v>0</v>
      </c>
      <c r="BU319" s="195">
        <v>0</v>
      </c>
      <c r="BV319" s="195">
        <v>0</v>
      </c>
      <c r="BW319" s="195">
        <v>0</v>
      </c>
      <c r="BX319" s="195">
        <v>0</v>
      </c>
      <c r="BY319" s="195">
        <v>0</v>
      </c>
      <c r="BZ319" s="195">
        <v>54247.5</v>
      </c>
      <c r="CA319" s="195">
        <v>0</v>
      </c>
      <c r="CB319" s="195">
        <v>0</v>
      </c>
      <c r="CC319" s="195">
        <v>0</v>
      </c>
      <c r="CD319" s="195">
        <v>0</v>
      </c>
      <c r="CE319" s="195">
        <v>0</v>
      </c>
      <c r="CF319" s="195">
        <v>0</v>
      </c>
      <c r="CG319" s="195">
        <v>0</v>
      </c>
      <c r="CH319" s="195">
        <v>0</v>
      </c>
      <c r="CI319" s="195">
        <v>0</v>
      </c>
      <c r="CJ319" s="195">
        <v>0</v>
      </c>
      <c r="CK319" s="195">
        <v>0</v>
      </c>
      <c r="CL319" s="195">
        <v>0</v>
      </c>
      <c r="CM319" s="195">
        <v>0</v>
      </c>
    </row>
    <row r="320" spans="1:91" ht="24.6">
      <c r="A320" s="125">
        <v>22</v>
      </c>
      <c r="B320" s="243" t="s">
        <v>1047</v>
      </c>
      <c r="C320" s="131" t="s">
        <v>613</v>
      </c>
      <c r="D320" s="195">
        <v>0</v>
      </c>
      <c r="E320" s="195">
        <v>0</v>
      </c>
      <c r="F320" s="195">
        <v>13050</v>
      </c>
      <c r="G320" s="195">
        <v>18200</v>
      </c>
      <c r="H320" s="195">
        <v>4800</v>
      </c>
      <c r="I320" s="195">
        <v>0</v>
      </c>
      <c r="J320" s="195">
        <v>0</v>
      </c>
      <c r="K320" s="195">
        <v>0</v>
      </c>
      <c r="L320" s="195">
        <v>23550</v>
      </c>
      <c r="M320" s="195">
        <v>4350</v>
      </c>
      <c r="N320" s="195">
        <v>0</v>
      </c>
      <c r="O320" s="195">
        <v>0</v>
      </c>
      <c r="P320" s="195">
        <v>36000</v>
      </c>
      <c r="Q320" s="195">
        <v>9600</v>
      </c>
      <c r="R320" s="195">
        <v>9450</v>
      </c>
      <c r="S320" s="195">
        <v>5100</v>
      </c>
      <c r="T320" s="195">
        <v>0</v>
      </c>
      <c r="U320" s="195">
        <v>9900</v>
      </c>
      <c r="V320" s="195">
        <v>7200</v>
      </c>
      <c r="W320" s="195">
        <v>1200</v>
      </c>
      <c r="X320" s="195">
        <v>74000</v>
      </c>
      <c r="Y320" s="195">
        <v>1500</v>
      </c>
      <c r="Z320" s="195">
        <v>6000</v>
      </c>
      <c r="AA320" s="195">
        <v>0</v>
      </c>
      <c r="AB320" s="195">
        <v>0</v>
      </c>
      <c r="AC320" s="195">
        <v>7950</v>
      </c>
      <c r="AD320" s="195">
        <v>0</v>
      </c>
      <c r="AE320" s="195">
        <v>0</v>
      </c>
      <c r="AF320" s="195">
        <v>0</v>
      </c>
      <c r="AG320" s="195">
        <v>0</v>
      </c>
      <c r="AH320" s="195">
        <v>0</v>
      </c>
      <c r="AI320" s="195">
        <v>16500</v>
      </c>
      <c r="AJ320" s="195">
        <v>0</v>
      </c>
      <c r="AK320" s="195">
        <v>0</v>
      </c>
      <c r="AL320" s="195">
        <v>155000</v>
      </c>
      <c r="AM320" s="195">
        <v>0</v>
      </c>
      <c r="AN320" s="195">
        <v>6000</v>
      </c>
      <c r="AO320" s="195">
        <v>10650</v>
      </c>
      <c r="AP320" s="195">
        <v>0</v>
      </c>
      <c r="AQ320" s="195">
        <v>16050</v>
      </c>
      <c r="AR320" s="195">
        <v>2400</v>
      </c>
      <c r="AS320" s="195">
        <v>19000</v>
      </c>
      <c r="AT320" s="195">
        <v>12150</v>
      </c>
      <c r="AU320" s="195">
        <v>29400</v>
      </c>
      <c r="AV320" s="195">
        <v>27350</v>
      </c>
      <c r="AW320" s="195">
        <v>0</v>
      </c>
      <c r="AX320" s="195">
        <v>8700</v>
      </c>
      <c r="AY320" s="195">
        <v>0</v>
      </c>
      <c r="AZ320" s="195">
        <v>18300</v>
      </c>
      <c r="BA320" s="195">
        <v>0</v>
      </c>
      <c r="BB320" s="195">
        <v>20200</v>
      </c>
      <c r="BC320" s="195">
        <v>0</v>
      </c>
      <c r="BD320" s="195">
        <v>67000</v>
      </c>
      <c r="BE320" s="195">
        <v>0</v>
      </c>
      <c r="BF320" s="195">
        <v>13950</v>
      </c>
      <c r="BG320" s="195">
        <v>0</v>
      </c>
      <c r="BH320" s="195">
        <v>3600</v>
      </c>
      <c r="BI320" s="195">
        <v>1950</v>
      </c>
      <c r="BJ320" s="195">
        <v>0</v>
      </c>
      <c r="BK320" s="195">
        <v>18100</v>
      </c>
      <c r="BL320" s="195">
        <v>29550</v>
      </c>
      <c r="BM320" s="195">
        <v>77000</v>
      </c>
      <c r="BN320" s="195">
        <v>3300</v>
      </c>
      <c r="BO320" s="195">
        <v>25700</v>
      </c>
      <c r="BP320" s="195">
        <v>14850</v>
      </c>
      <c r="BQ320" s="195">
        <v>35700</v>
      </c>
      <c r="BR320" s="195">
        <v>2650</v>
      </c>
      <c r="BS320" s="197">
        <v>331450</v>
      </c>
      <c r="BT320" s="197">
        <v>0</v>
      </c>
      <c r="BU320" s="195">
        <v>0</v>
      </c>
      <c r="BV320" s="197">
        <v>22000</v>
      </c>
      <c r="BW320" s="195">
        <v>0</v>
      </c>
      <c r="BX320" s="197">
        <v>0</v>
      </c>
      <c r="BY320" s="197">
        <v>0</v>
      </c>
      <c r="BZ320" s="197">
        <v>0</v>
      </c>
      <c r="CA320" s="197">
        <v>0</v>
      </c>
      <c r="CB320" s="197">
        <v>0</v>
      </c>
      <c r="CC320" s="197">
        <v>0</v>
      </c>
      <c r="CD320" s="197">
        <v>53100</v>
      </c>
      <c r="CE320" s="197">
        <v>0</v>
      </c>
      <c r="CF320" s="197">
        <v>8400</v>
      </c>
      <c r="CG320" s="197">
        <v>0</v>
      </c>
      <c r="CH320" s="195">
        <v>13650</v>
      </c>
      <c r="CI320" s="197">
        <v>0</v>
      </c>
      <c r="CJ320" s="195">
        <v>0</v>
      </c>
      <c r="CK320" s="197">
        <v>78150</v>
      </c>
      <c r="CL320" s="197">
        <v>0</v>
      </c>
      <c r="CM320" s="197">
        <v>0</v>
      </c>
    </row>
    <row r="321" spans="1:91" ht="24.6">
      <c r="A321" s="125">
        <v>22</v>
      </c>
      <c r="B321" s="243" t="s">
        <v>1048</v>
      </c>
      <c r="C321" s="131" t="s">
        <v>614</v>
      </c>
      <c r="D321" s="195">
        <v>32400</v>
      </c>
      <c r="E321" s="195">
        <v>25200</v>
      </c>
      <c r="F321" s="195">
        <v>0</v>
      </c>
      <c r="G321" s="195">
        <v>5550</v>
      </c>
      <c r="H321" s="195">
        <v>4800</v>
      </c>
      <c r="I321" s="195">
        <v>0</v>
      </c>
      <c r="J321" s="195">
        <v>22900</v>
      </c>
      <c r="K321" s="195">
        <v>60950</v>
      </c>
      <c r="L321" s="195">
        <v>0</v>
      </c>
      <c r="M321" s="195">
        <v>0</v>
      </c>
      <c r="N321" s="195">
        <v>105795</v>
      </c>
      <c r="O321" s="195">
        <v>4800</v>
      </c>
      <c r="P321" s="195">
        <v>133700</v>
      </c>
      <c r="Q321" s="195">
        <v>5100</v>
      </c>
      <c r="R321" s="195">
        <v>69150</v>
      </c>
      <c r="S321" s="195">
        <v>57750</v>
      </c>
      <c r="T321" s="195">
        <v>13050</v>
      </c>
      <c r="U321" s="195">
        <v>18450</v>
      </c>
      <c r="V321" s="195">
        <v>10350</v>
      </c>
      <c r="W321" s="195">
        <v>0</v>
      </c>
      <c r="X321" s="195">
        <v>235750</v>
      </c>
      <c r="Y321" s="195">
        <v>12900</v>
      </c>
      <c r="Z321" s="195">
        <v>35850</v>
      </c>
      <c r="AA321" s="195">
        <v>52950</v>
      </c>
      <c r="AB321" s="195">
        <v>0</v>
      </c>
      <c r="AC321" s="195">
        <v>1500</v>
      </c>
      <c r="AD321" s="195">
        <v>35550</v>
      </c>
      <c r="AE321" s="195">
        <v>0</v>
      </c>
      <c r="AF321" s="195">
        <v>8680</v>
      </c>
      <c r="AG321" s="195">
        <v>0</v>
      </c>
      <c r="AH321" s="195">
        <v>28200</v>
      </c>
      <c r="AI321" s="195">
        <v>0</v>
      </c>
      <c r="AJ321" s="195">
        <v>29800</v>
      </c>
      <c r="AK321" s="195">
        <v>16950</v>
      </c>
      <c r="AL321" s="195">
        <v>461500</v>
      </c>
      <c r="AM321" s="195">
        <v>40050</v>
      </c>
      <c r="AN321" s="195">
        <v>8400</v>
      </c>
      <c r="AO321" s="195">
        <v>25050</v>
      </c>
      <c r="AP321" s="195">
        <v>73200</v>
      </c>
      <c r="AQ321" s="195">
        <v>18150</v>
      </c>
      <c r="AR321" s="195">
        <v>0</v>
      </c>
      <c r="AS321" s="195">
        <v>65900</v>
      </c>
      <c r="AT321" s="195">
        <v>22650</v>
      </c>
      <c r="AU321" s="195">
        <v>0</v>
      </c>
      <c r="AV321" s="195">
        <v>47500</v>
      </c>
      <c r="AW321" s="195">
        <v>25200</v>
      </c>
      <c r="AX321" s="195">
        <v>10950</v>
      </c>
      <c r="AY321" s="195">
        <v>39150</v>
      </c>
      <c r="AZ321" s="195">
        <v>10350</v>
      </c>
      <c r="BA321" s="195">
        <v>32400</v>
      </c>
      <c r="BB321" s="195">
        <v>4850</v>
      </c>
      <c r="BC321" s="195">
        <v>25350</v>
      </c>
      <c r="BD321" s="195">
        <v>0</v>
      </c>
      <c r="BE321" s="195">
        <v>37500</v>
      </c>
      <c r="BF321" s="195">
        <v>1200</v>
      </c>
      <c r="BG321" s="195">
        <v>9900</v>
      </c>
      <c r="BH321" s="195">
        <v>0</v>
      </c>
      <c r="BI321" s="195">
        <v>0</v>
      </c>
      <c r="BJ321" s="195">
        <v>3600</v>
      </c>
      <c r="BK321" s="195">
        <v>29750</v>
      </c>
      <c r="BL321" s="195">
        <v>2400</v>
      </c>
      <c r="BM321" s="195">
        <v>0</v>
      </c>
      <c r="BN321" s="195">
        <v>78000</v>
      </c>
      <c r="BO321" s="195">
        <v>13050</v>
      </c>
      <c r="BP321" s="195">
        <v>87900</v>
      </c>
      <c r="BQ321" s="195">
        <v>39150</v>
      </c>
      <c r="BR321" s="195">
        <v>7700</v>
      </c>
      <c r="BS321" s="197">
        <v>0</v>
      </c>
      <c r="BT321" s="195">
        <v>48570</v>
      </c>
      <c r="BU321" s="195">
        <v>57750</v>
      </c>
      <c r="BV321" s="195">
        <v>91950</v>
      </c>
      <c r="BW321" s="195">
        <v>0</v>
      </c>
      <c r="BX321" s="195">
        <v>16200</v>
      </c>
      <c r="BY321" s="195">
        <v>38250</v>
      </c>
      <c r="BZ321" s="195">
        <v>0</v>
      </c>
      <c r="CA321" s="195">
        <v>18000</v>
      </c>
      <c r="CB321" s="195">
        <v>6300</v>
      </c>
      <c r="CC321" s="195">
        <v>43350</v>
      </c>
      <c r="CD321" s="195">
        <v>26100</v>
      </c>
      <c r="CE321" s="195">
        <v>0</v>
      </c>
      <c r="CF321" s="195">
        <v>0</v>
      </c>
      <c r="CG321" s="195">
        <v>0</v>
      </c>
      <c r="CH321" s="195">
        <v>1950</v>
      </c>
      <c r="CI321" s="195">
        <v>3000</v>
      </c>
      <c r="CJ321" s="195">
        <v>0</v>
      </c>
      <c r="CK321" s="195">
        <v>67950</v>
      </c>
      <c r="CL321" s="195">
        <v>0</v>
      </c>
      <c r="CM321" s="197">
        <v>8400</v>
      </c>
    </row>
    <row r="322" spans="1:91" ht="24.6">
      <c r="A322" s="125">
        <v>22</v>
      </c>
      <c r="B322" s="243" t="s">
        <v>1049</v>
      </c>
      <c r="C322" s="131" t="s">
        <v>615</v>
      </c>
      <c r="D322" s="195">
        <v>965000</v>
      </c>
      <c r="E322" s="195">
        <v>245000</v>
      </c>
      <c r="F322" s="195">
        <v>55000</v>
      </c>
      <c r="G322" s="195">
        <v>40000</v>
      </c>
      <c r="H322" s="195">
        <v>0</v>
      </c>
      <c r="I322" s="195">
        <v>0</v>
      </c>
      <c r="J322" s="195">
        <v>0</v>
      </c>
      <c r="K322" s="195">
        <v>310000</v>
      </c>
      <c r="L322" s="195">
        <v>240000</v>
      </c>
      <c r="M322" s="195">
        <v>320000</v>
      </c>
      <c r="N322" s="195">
        <v>0</v>
      </c>
      <c r="O322" s="195">
        <v>30000</v>
      </c>
      <c r="P322" s="195">
        <v>0</v>
      </c>
      <c r="Q322" s="195">
        <v>0</v>
      </c>
      <c r="R322" s="195">
        <v>180000</v>
      </c>
      <c r="S322" s="195">
        <v>250000</v>
      </c>
      <c r="T322" s="195">
        <v>180000</v>
      </c>
      <c r="U322" s="195">
        <v>0</v>
      </c>
      <c r="V322" s="195">
        <v>60000</v>
      </c>
      <c r="W322" s="195">
        <v>0</v>
      </c>
      <c r="X322" s="195">
        <v>3405000</v>
      </c>
      <c r="Y322" s="195">
        <v>60000</v>
      </c>
      <c r="Z322" s="195">
        <v>70000</v>
      </c>
      <c r="AA322" s="195">
        <v>120000</v>
      </c>
      <c r="AB322" s="195">
        <v>55000</v>
      </c>
      <c r="AC322" s="195">
        <v>120000</v>
      </c>
      <c r="AD322" s="195">
        <v>120000</v>
      </c>
      <c r="AE322" s="195">
        <v>445000</v>
      </c>
      <c r="AF322" s="195">
        <v>120000</v>
      </c>
      <c r="AG322" s="195">
        <v>60000</v>
      </c>
      <c r="AH322" s="195">
        <v>60000</v>
      </c>
      <c r="AI322" s="195">
        <v>30000</v>
      </c>
      <c r="AJ322" s="195">
        <v>120000</v>
      </c>
      <c r="AK322" s="195">
        <v>60000</v>
      </c>
      <c r="AL322" s="195">
        <v>720000</v>
      </c>
      <c r="AM322" s="195">
        <v>120000</v>
      </c>
      <c r="AN322" s="195">
        <v>0</v>
      </c>
      <c r="AO322" s="195">
        <v>0</v>
      </c>
      <c r="AP322" s="195">
        <v>60000</v>
      </c>
      <c r="AQ322" s="195">
        <v>0</v>
      </c>
      <c r="AR322" s="195">
        <v>60000</v>
      </c>
      <c r="AS322" s="195">
        <v>0</v>
      </c>
      <c r="AT322" s="195">
        <v>116440</v>
      </c>
      <c r="AU322" s="195">
        <v>0</v>
      </c>
      <c r="AV322" s="195">
        <v>45000</v>
      </c>
      <c r="AW322" s="195">
        <v>60000</v>
      </c>
      <c r="AX322" s="195">
        <v>0</v>
      </c>
      <c r="AY322" s="195">
        <v>0</v>
      </c>
      <c r="AZ322" s="195">
        <v>80000</v>
      </c>
      <c r="BA322" s="195">
        <v>120000</v>
      </c>
      <c r="BB322" s="195">
        <v>0</v>
      </c>
      <c r="BC322" s="195">
        <v>0</v>
      </c>
      <c r="BD322" s="195">
        <v>0</v>
      </c>
      <c r="BE322" s="195">
        <v>0</v>
      </c>
      <c r="BF322" s="195">
        <v>0</v>
      </c>
      <c r="BG322" s="195">
        <v>0</v>
      </c>
      <c r="BH322" s="195">
        <v>225000</v>
      </c>
      <c r="BI322" s="195">
        <v>0</v>
      </c>
      <c r="BJ322" s="195">
        <v>0</v>
      </c>
      <c r="BK322" s="195">
        <v>0</v>
      </c>
      <c r="BL322" s="195">
        <v>0</v>
      </c>
      <c r="BM322" s="195">
        <v>255000</v>
      </c>
      <c r="BN322" s="195">
        <v>0</v>
      </c>
      <c r="BO322" s="195">
        <v>0</v>
      </c>
      <c r="BP322" s="195">
        <v>0</v>
      </c>
      <c r="BQ322" s="195">
        <v>0</v>
      </c>
      <c r="BR322" s="195">
        <v>0</v>
      </c>
      <c r="BS322" s="197">
        <v>2745000</v>
      </c>
      <c r="BT322" s="195">
        <v>0</v>
      </c>
      <c r="BU322" s="195">
        <v>0</v>
      </c>
      <c r="BV322" s="195">
        <v>0</v>
      </c>
      <c r="BW322" s="195">
        <v>0</v>
      </c>
      <c r="BX322" s="195">
        <v>0</v>
      </c>
      <c r="BY322" s="195">
        <v>300000</v>
      </c>
      <c r="BZ322" s="195">
        <v>14400</v>
      </c>
      <c r="CA322" s="195">
        <v>0</v>
      </c>
      <c r="CB322" s="195">
        <v>0</v>
      </c>
      <c r="CC322" s="195">
        <v>0</v>
      </c>
      <c r="CD322" s="195">
        <v>100000</v>
      </c>
      <c r="CE322" s="195">
        <v>0</v>
      </c>
      <c r="CF322" s="195">
        <v>0</v>
      </c>
      <c r="CG322" s="195">
        <v>0</v>
      </c>
      <c r="CH322" s="195">
        <v>0</v>
      </c>
      <c r="CI322" s="195">
        <v>0</v>
      </c>
      <c r="CJ322" s="195">
        <v>0</v>
      </c>
      <c r="CK322" s="195">
        <v>0</v>
      </c>
      <c r="CL322" s="195">
        <v>45000</v>
      </c>
      <c r="CM322" s="195">
        <v>0</v>
      </c>
    </row>
    <row r="323" spans="1:91" ht="24.6">
      <c r="A323" s="125">
        <v>22</v>
      </c>
      <c r="B323" s="243" t="s">
        <v>1050</v>
      </c>
      <c r="C323" s="131" t="s">
        <v>616</v>
      </c>
      <c r="D323" s="195">
        <v>0</v>
      </c>
      <c r="E323" s="195">
        <v>0</v>
      </c>
      <c r="F323" s="195">
        <v>624817.5</v>
      </c>
      <c r="G323" s="195">
        <v>446442.5</v>
      </c>
      <c r="H323" s="195">
        <v>0</v>
      </c>
      <c r="I323" s="195">
        <v>430274</v>
      </c>
      <c r="J323" s="195">
        <v>2006897.25</v>
      </c>
      <c r="K323" s="195">
        <v>1316851</v>
      </c>
      <c r="L323" s="195">
        <v>0</v>
      </c>
      <c r="M323" s="195">
        <v>1099546.25</v>
      </c>
      <c r="N323" s="195">
        <v>0</v>
      </c>
      <c r="O323" s="195">
        <v>30000</v>
      </c>
      <c r="P323" s="195">
        <v>745932.5</v>
      </c>
      <c r="Q323" s="195">
        <v>460940</v>
      </c>
      <c r="R323" s="195">
        <v>0</v>
      </c>
      <c r="S323" s="195">
        <v>0</v>
      </c>
      <c r="T323" s="195">
        <v>658460</v>
      </c>
      <c r="U323" s="195">
        <v>0</v>
      </c>
      <c r="V323" s="195">
        <v>0</v>
      </c>
      <c r="W323" s="195">
        <v>0</v>
      </c>
      <c r="X323" s="195">
        <v>0</v>
      </c>
      <c r="Y323" s="195">
        <v>464207.5</v>
      </c>
      <c r="Z323" s="195">
        <v>367120</v>
      </c>
      <c r="AA323" s="195">
        <v>874155</v>
      </c>
      <c r="AB323" s="195">
        <v>445725</v>
      </c>
      <c r="AC323" s="195">
        <v>422450</v>
      </c>
      <c r="AD323" s="195">
        <v>0</v>
      </c>
      <c r="AE323" s="195">
        <v>593371.25</v>
      </c>
      <c r="AF323" s="195">
        <v>298139</v>
      </c>
      <c r="AG323" s="195">
        <v>724307.5</v>
      </c>
      <c r="AH323" s="195">
        <v>1239522.5</v>
      </c>
      <c r="AI323" s="195">
        <v>156187.5</v>
      </c>
      <c r="AJ323" s="195">
        <v>0</v>
      </c>
      <c r="AK323" s="195">
        <v>427900</v>
      </c>
      <c r="AL323" s="195">
        <v>7715</v>
      </c>
      <c r="AM323" s="195">
        <v>490185</v>
      </c>
      <c r="AN323" s="195">
        <v>307010</v>
      </c>
      <c r="AO323" s="195">
        <v>353685</v>
      </c>
      <c r="AP323" s="195">
        <v>717165</v>
      </c>
      <c r="AQ323" s="195">
        <v>299385</v>
      </c>
      <c r="AR323" s="195">
        <v>301410</v>
      </c>
      <c r="AS323" s="195">
        <v>0</v>
      </c>
      <c r="AT323" s="195">
        <v>460500</v>
      </c>
      <c r="AU323" s="195">
        <v>0</v>
      </c>
      <c r="AV323" s="195">
        <v>363090</v>
      </c>
      <c r="AW323" s="195">
        <v>425705</v>
      </c>
      <c r="AX323" s="195">
        <v>0</v>
      </c>
      <c r="AY323" s="195">
        <v>7800</v>
      </c>
      <c r="AZ323" s="195">
        <v>481150</v>
      </c>
      <c r="BA323" s="195">
        <v>229205</v>
      </c>
      <c r="BB323" s="195">
        <v>1174910</v>
      </c>
      <c r="BC323" s="195">
        <v>273025</v>
      </c>
      <c r="BD323" s="195">
        <v>522929</v>
      </c>
      <c r="BE323" s="195">
        <v>772570</v>
      </c>
      <c r="BF323" s="195">
        <v>487000</v>
      </c>
      <c r="BG323" s="195">
        <v>0</v>
      </c>
      <c r="BH323" s="195">
        <v>41250</v>
      </c>
      <c r="BI323" s="195">
        <v>0</v>
      </c>
      <c r="BJ323" s="195">
        <v>0</v>
      </c>
      <c r="BK323" s="195">
        <v>0</v>
      </c>
      <c r="BL323" s="195">
        <v>0</v>
      </c>
      <c r="BM323" s="195">
        <v>0</v>
      </c>
      <c r="BN323" s="195">
        <v>0</v>
      </c>
      <c r="BO323" s="195">
        <v>0</v>
      </c>
      <c r="BP323" s="195">
        <v>0</v>
      </c>
      <c r="BQ323" s="195">
        <v>194030</v>
      </c>
      <c r="BR323" s="195">
        <v>0</v>
      </c>
      <c r="BS323" s="197">
        <v>0</v>
      </c>
      <c r="BT323" s="197">
        <v>368729.25</v>
      </c>
      <c r="BU323" s="195">
        <v>0</v>
      </c>
      <c r="BV323" s="195">
        <v>1273648.75</v>
      </c>
      <c r="BW323" s="197">
        <v>0</v>
      </c>
      <c r="BX323" s="195">
        <v>0</v>
      </c>
      <c r="BY323" s="195">
        <v>0</v>
      </c>
      <c r="BZ323" s="197">
        <v>31985</v>
      </c>
      <c r="CA323" s="195">
        <v>635413</v>
      </c>
      <c r="CB323" s="195">
        <v>799247.5</v>
      </c>
      <c r="CC323" s="195">
        <v>1961481.25</v>
      </c>
      <c r="CD323" s="195">
        <v>0</v>
      </c>
      <c r="CE323" s="195">
        <v>607660</v>
      </c>
      <c r="CF323" s="195">
        <v>340240</v>
      </c>
      <c r="CG323" s="195">
        <v>442985</v>
      </c>
      <c r="CH323" s="195">
        <v>495631</v>
      </c>
      <c r="CI323" s="195">
        <v>0</v>
      </c>
      <c r="CJ323" s="195">
        <v>56767.5</v>
      </c>
      <c r="CK323" s="195">
        <v>1132120</v>
      </c>
      <c r="CL323" s="195">
        <v>13200</v>
      </c>
      <c r="CM323" s="195">
        <v>0</v>
      </c>
    </row>
    <row r="324" spans="1:91" ht="24.6">
      <c r="A324" s="125">
        <v>22</v>
      </c>
      <c r="B324" s="243" t="s">
        <v>1051</v>
      </c>
      <c r="C324" s="131" t="s">
        <v>617</v>
      </c>
      <c r="D324" s="195">
        <v>0</v>
      </c>
      <c r="E324" s="195">
        <v>0</v>
      </c>
      <c r="F324" s="195">
        <v>1210300</v>
      </c>
      <c r="G324" s="195">
        <v>1386880</v>
      </c>
      <c r="H324" s="195">
        <v>918119</v>
      </c>
      <c r="I324" s="195">
        <v>612100</v>
      </c>
      <c r="J324" s="195">
        <v>4431582</v>
      </c>
      <c r="K324" s="195">
        <v>3044900</v>
      </c>
      <c r="L324" s="195">
        <v>1691800</v>
      </c>
      <c r="M324" s="195">
        <v>756200</v>
      </c>
      <c r="N324" s="195">
        <v>3542600</v>
      </c>
      <c r="O324" s="195">
        <v>731100</v>
      </c>
      <c r="P324" s="195">
        <v>4353855</v>
      </c>
      <c r="Q324" s="195">
        <v>1874100</v>
      </c>
      <c r="R324" s="195">
        <v>2555100</v>
      </c>
      <c r="S324" s="195">
        <v>1060500</v>
      </c>
      <c r="T324" s="195">
        <v>1382500</v>
      </c>
      <c r="U324" s="195">
        <v>1718900</v>
      </c>
      <c r="V324" s="195">
        <v>1481000</v>
      </c>
      <c r="W324" s="195">
        <v>1078200</v>
      </c>
      <c r="X324" s="195">
        <v>0</v>
      </c>
      <c r="Y324" s="195">
        <v>1039874.09</v>
      </c>
      <c r="Z324" s="195">
        <v>0</v>
      </c>
      <c r="AA324" s="195">
        <v>2060406.96</v>
      </c>
      <c r="AB324" s="195">
        <v>1111566.1100000001</v>
      </c>
      <c r="AC324" s="195">
        <v>1053132.42</v>
      </c>
      <c r="AD324" s="195">
        <v>1527469.15</v>
      </c>
      <c r="AE324" s="195">
        <v>4705257.54</v>
      </c>
      <c r="AF324" s="195">
        <v>1214308.95</v>
      </c>
      <c r="AG324" s="195">
        <v>1268378.79</v>
      </c>
      <c r="AH324" s="195">
        <v>1926600</v>
      </c>
      <c r="AI324" s="195">
        <v>3074286.43</v>
      </c>
      <c r="AJ324" s="195">
        <v>839275.23</v>
      </c>
      <c r="AK324" s="195">
        <v>883400</v>
      </c>
      <c r="AL324" s="195">
        <v>0</v>
      </c>
      <c r="AM324" s="195">
        <v>1286653</v>
      </c>
      <c r="AN324" s="195">
        <v>265290</v>
      </c>
      <c r="AO324" s="195">
        <v>1512698</v>
      </c>
      <c r="AP324" s="195">
        <v>2170461</v>
      </c>
      <c r="AQ324" s="195">
        <v>913400</v>
      </c>
      <c r="AR324" s="195">
        <v>558151</v>
      </c>
      <c r="AS324" s="195">
        <v>3421361</v>
      </c>
      <c r="AT324" s="195">
        <v>593605</v>
      </c>
      <c r="AU324" s="195">
        <v>0</v>
      </c>
      <c r="AV324" s="195">
        <v>1613520</v>
      </c>
      <c r="AW324" s="195">
        <v>0</v>
      </c>
      <c r="AX324" s="195">
        <v>555886</v>
      </c>
      <c r="AY324" s="195">
        <v>876830</v>
      </c>
      <c r="AZ324" s="195">
        <v>904418</v>
      </c>
      <c r="BA324" s="195">
        <v>747171</v>
      </c>
      <c r="BB324" s="195">
        <v>3692489</v>
      </c>
      <c r="BC324" s="195">
        <v>810342</v>
      </c>
      <c r="BD324" s="195">
        <v>0</v>
      </c>
      <c r="BE324" s="195">
        <v>0</v>
      </c>
      <c r="BF324" s="195">
        <v>1413400</v>
      </c>
      <c r="BG324" s="195">
        <v>2861587</v>
      </c>
      <c r="BH324" s="195">
        <v>1820500</v>
      </c>
      <c r="BI324" s="195">
        <v>0</v>
      </c>
      <c r="BJ324" s="195">
        <v>1155950</v>
      </c>
      <c r="BK324" s="195">
        <v>2045800</v>
      </c>
      <c r="BL324" s="195">
        <v>514600</v>
      </c>
      <c r="BM324" s="195">
        <v>0</v>
      </c>
      <c r="BN324" s="195">
        <v>1273387</v>
      </c>
      <c r="BO324" s="195">
        <v>939100</v>
      </c>
      <c r="BP324" s="195">
        <v>1610069</v>
      </c>
      <c r="BQ324" s="195">
        <v>1346400</v>
      </c>
      <c r="BR324" s="195">
        <v>744388</v>
      </c>
      <c r="BS324" s="195">
        <v>0</v>
      </c>
      <c r="BT324" s="195">
        <v>1429098</v>
      </c>
      <c r="BU324" s="195">
        <v>3028632</v>
      </c>
      <c r="BV324" s="195">
        <v>7796762</v>
      </c>
      <c r="BW324" s="195">
        <v>0</v>
      </c>
      <c r="BX324" s="195">
        <v>2391900</v>
      </c>
      <c r="BY324" s="195">
        <v>3728137</v>
      </c>
      <c r="BZ324" s="195">
        <v>1314582</v>
      </c>
      <c r="CA324" s="195">
        <v>1310200</v>
      </c>
      <c r="CB324" s="195">
        <v>1734924</v>
      </c>
      <c r="CC324" s="195">
        <v>1805668</v>
      </c>
      <c r="CD324" s="195">
        <v>3108106</v>
      </c>
      <c r="CE324" s="195">
        <v>2842943</v>
      </c>
      <c r="CF324" s="195">
        <v>2392981</v>
      </c>
      <c r="CG324" s="195">
        <v>1317563</v>
      </c>
      <c r="CH324" s="195">
        <v>371800</v>
      </c>
      <c r="CI324" s="195">
        <v>1306787</v>
      </c>
      <c r="CJ324" s="195">
        <v>1308177</v>
      </c>
      <c r="CK324" s="195">
        <v>4175997</v>
      </c>
      <c r="CL324" s="195">
        <v>0</v>
      </c>
      <c r="CM324" s="195">
        <v>1132764</v>
      </c>
    </row>
    <row r="325" spans="1:91" ht="24.6">
      <c r="A325" s="125">
        <v>22</v>
      </c>
      <c r="B325" s="243" t="s">
        <v>1052</v>
      </c>
      <c r="C325" s="131" t="s">
        <v>618</v>
      </c>
      <c r="D325" s="195">
        <v>0</v>
      </c>
      <c r="E325" s="195">
        <v>0</v>
      </c>
      <c r="F325" s="195">
        <v>853500</v>
      </c>
      <c r="G325" s="195">
        <v>0</v>
      </c>
      <c r="H325" s="195">
        <v>0</v>
      </c>
      <c r="I325" s="195">
        <v>0</v>
      </c>
      <c r="J325" s="195">
        <v>142700</v>
      </c>
      <c r="K325" s="195">
        <v>52300</v>
      </c>
      <c r="L325" s="195">
        <v>142000</v>
      </c>
      <c r="M325" s="195">
        <v>34200</v>
      </c>
      <c r="N325" s="195">
        <v>320100</v>
      </c>
      <c r="O325" s="195">
        <v>33400</v>
      </c>
      <c r="P325" s="195">
        <v>0</v>
      </c>
      <c r="Q325" s="195">
        <v>0</v>
      </c>
      <c r="R325" s="195">
        <v>0</v>
      </c>
      <c r="S325" s="195">
        <v>0</v>
      </c>
      <c r="T325" s="195">
        <v>0</v>
      </c>
      <c r="U325" s="195">
        <v>0</v>
      </c>
      <c r="V325" s="195">
        <v>0</v>
      </c>
      <c r="W325" s="195">
        <v>0</v>
      </c>
      <c r="X325" s="195">
        <v>0</v>
      </c>
      <c r="Y325" s="195">
        <v>0</v>
      </c>
      <c r="Z325" s="195">
        <v>0</v>
      </c>
      <c r="AA325" s="195">
        <v>0</v>
      </c>
      <c r="AB325" s="195">
        <v>0</v>
      </c>
      <c r="AC325" s="195">
        <v>0</v>
      </c>
      <c r="AD325" s="195">
        <v>0</v>
      </c>
      <c r="AE325" s="195">
        <v>0</v>
      </c>
      <c r="AF325" s="195">
        <v>0</v>
      </c>
      <c r="AG325" s="195">
        <v>0</v>
      </c>
      <c r="AH325" s="195">
        <v>0</v>
      </c>
      <c r="AI325" s="195">
        <v>0</v>
      </c>
      <c r="AJ325" s="195">
        <v>0</v>
      </c>
      <c r="AK325" s="195">
        <v>0</v>
      </c>
      <c r="AL325" s="195">
        <v>0</v>
      </c>
      <c r="AM325" s="195">
        <v>0</v>
      </c>
      <c r="AN325" s="195">
        <v>0</v>
      </c>
      <c r="AO325" s="195">
        <v>0</v>
      </c>
      <c r="AP325" s="195">
        <v>0</v>
      </c>
      <c r="AQ325" s="195">
        <v>0</v>
      </c>
      <c r="AR325" s="195">
        <v>0</v>
      </c>
      <c r="AS325" s="195">
        <v>0</v>
      </c>
      <c r="AT325" s="195">
        <v>0</v>
      </c>
      <c r="AU325" s="195">
        <v>0</v>
      </c>
      <c r="AV325" s="195">
        <v>0</v>
      </c>
      <c r="AW325" s="195">
        <v>0</v>
      </c>
      <c r="AX325" s="195">
        <v>0</v>
      </c>
      <c r="AY325" s="195">
        <v>0</v>
      </c>
      <c r="AZ325" s="195">
        <v>0</v>
      </c>
      <c r="BA325" s="195">
        <v>0</v>
      </c>
      <c r="BB325" s="195">
        <v>151400</v>
      </c>
      <c r="BC325" s="195">
        <v>0</v>
      </c>
      <c r="BD325" s="195">
        <v>0</v>
      </c>
      <c r="BE325" s="195">
        <v>0</v>
      </c>
      <c r="BF325" s="195">
        <v>0</v>
      </c>
      <c r="BG325" s="195">
        <v>0</v>
      </c>
      <c r="BH325" s="195">
        <v>0</v>
      </c>
      <c r="BI325" s="195">
        <v>0</v>
      </c>
      <c r="BJ325" s="195">
        <v>0</v>
      </c>
      <c r="BK325" s="195">
        <v>0</v>
      </c>
      <c r="BL325" s="195">
        <v>0</v>
      </c>
      <c r="BM325" s="195">
        <v>0</v>
      </c>
      <c r="BN325" s="195">
        <v>0</v>
      </c>
      <c r="BO325" s="195">
        <v>0</v>
      </c>
      <c r="BP325" s="195">
        <v>0</v>
      </c>
      <c r="BQ325" s="195">
        <v>0</v>
      </c>
      <c r="BR325" s="195">
        <v>0</v>
      </c>
      <c r="BS325" s="195">
        <v>0</v>
      </c>
      <c r="BT325" s="195">
        <v>0</v>
      </c>
      <c r="BU325" s="195">
        <v>0</v>
      </c>
      <c r="BV325" s="195">
        <v>0</v>
      </c>
      <c r="BW325" s="195">
        <v>0</v>
      </c>
      <c r="BX325" s="195">
        <v>0</v>
      </c>
      <c r="BY325" s="195">
        <v>0</v>
      </c>
      <c r="BZ325" s="195">
        <v>0</v>
      </c>
      <c r="CA325" s="195">
        <v>0</v>
      </c>
      <c r="CB325" s="195">
        <v>0</v>
      </c>
      <c r="CC325" s="195">
        <v>0</v>
      </c>
      <c r="CD325" s="195">
        <v>0</v>
      </c>
      <c r="CE325" s="195">
        <v>0</v>
      </c>
      <c r="CF325" s="195">
        <v>0</v>
      </c>
      <c r="CG325" s="195">
        <v>0</v>
      </c>
      <c r="CH325" s="195">
        <v>0</v>
      </c>
      <c r="CI325" s="195">
        <v>0</v>
      </c>
      <c r="CJ325" s="195">
        <v>0</v>
      </c>
      <c r="CK325" s="195">
        <v>0</v>
      </c>
      <c r="CL325" s="195">
        <v>0</v>
      </c>
      <c r="CM325" s="195">
        <v>0</v>
      </c>
    </row>
    <row r="326" spans="1:91" ht="49.2">
      <c r="A326" s="125">
        <v>22</v>
      </c>
      <c r="B326" s="243" t="s">
        <v>1053</v>
      </c>
      <c r="C326" s="131" t="s">
        <v>619</v>
      </c>
      <c r="D326" s="195">
        <v>0</v>
      </c>
      <c r="E326" s="195">
        <v>3640213</v>
      </c>
      <c r="F326" s="195">
        <v>1750500</v>
      </c>
      <c r="G326" s="195">
        <v>3804920</v>
      </c>
      <c r="H326" s="195">
        <v>2632981</v>
      </c>
      <c r="I326" s="195">
        <v>5261900</v>
      </c>
      <c r="J326" s="195">
        <v>3963018</v>
      </c>
      <c r="K326" s="195">
        <v>7319400</v>
      </c>
      <c r="L326" s="195">
        <v>2633300</v>
      </c>
      <c r="M326" s="195">
        <v>4993500</v>
      </c>
      <c r="N326" s="195">
        <v>9154800</v>
      </c>
      <c r="O326" s="195">
        <v>2216500</v>
      </c>
      <c r="P326" s="195">
        <v>18576217.789999999</v>
      </c>
      <c r="Q326" s="195">
        <v>3444000</v>
      </c>
      <c r="R326" s="195">
        <v>6226900</v>
      </c>
      <c r="S326" s="195">
        <v>8935995.8000000007</v>
      </c>
      <c r="T326" s="195">
        <v>4104300</v>
      </c>
      <c r="U326" s="195">
        <v>5246600</v>
      </c>
      <c r="V326" s="195">
        <v>3947100</v>
      </c>
      <c r="W326" s="195">
        <v>3609131</v>
      </c>
      <c r="X326" s="195">
        <v>0</v>
      </c>
      <c r="Y326" s="195">
        <v>2838325.91</v>
      </c>
      <c r="Z326" s="195">
        <v>7202900</v>
      </c>
      <c r="AA326" s="195">
        <v>4162893.04</v>
      </c>
      <c r="AB326" s="195">
        <v>3749533.89</v>
      </c>
      <c r="AC326" s="195">
        <v>2927167.58</v>
      </c>
      <c r="AD326" s="195">
        <v>2960130.85</v>
      </c>
      <c r="AE326" s="195">
        <v>11236942.460000001</v>
      </c>
      <c r="AF326" s="195">
        <v>2673591.0499999998</v>
      </c>
      <c r="AG326" s="195">
        <v>4406121.21</v>
      </c>
      <c r="AH326" s="195">
        <v>4781700</v>
      </c>
      <c r="AI326" s="195">
        <v>10822813.57</v>
      </c>
      <c r="AJ326" s="195">
        <v>3319024.77</v>
      </c>
      <c r="AK326" s="195">
        <v>3074000</v>
      </c>
      <c r="AL326" s="195">
        <v>0</v>
      </c>
      <c r="AM326" s="195">
        <v>3787847</v>
      </c>
      <c r="AN326" s="195">
        <v>3870510</v>
      </c>
      <c r="AO326" s="195">
        <v>10478402</v>
      </c>
      <c r="AP326" s="195">
        <v>10799639</v>
      </c>
      <c r="AQ326" s="195">
        <v>6936300</v>
      </c>
      <c r="AR326" s="195">
        <v>3531649</v>
      </c>
      <c r="AS326" s="195">
        <v>12220639</v>
      </c>
      <c r="AT326" s="195">
        <v>4389195</v>
      </c>
      <c r="AU326" s="195">
        <v>10657500</v>
      </c>
      <c r="AV326" s="195">
        <v>7095880</v>
      </c>
      <c r="AW326" s="195">
        <v>5521200</v>
      </c>
      <c r="AX326" s="195">
        <v>4170014</v>
      </c>
      <c r="AY326" s="195">
        <v>5206470</v>
      </c>
      <c r="AZ326" s="195">
        <v>4820982</v>
      </c>
      <c r="BA326" s="195">
        <v>3637229</v>
      </c>
      <c r="BB326" s="195">
        <v>15768811</v>
      </c>
      <c r="BC326" s="195">
        <v>5278158</v>
      </c>
      <c r="BD326" s="195">
        <v>0</v>
      </c>
      <c r="BE326" s="195">
        <v>8659100</v>
      </c>
      <c r="BF326" s="195">
        <v>3972700</v>
      </c>
      <c r="BG326" s="195">
        <v>5421213</v>
      </c>
      <c r="BH326" s="195">
        <v>19473027</v>
      </c>
      <c r="BI326" s="195">
        <v>4356400</v>
      </c>
      <c r="BJ326" s="195">
        <v>2280250</v>
      </c>
      <c r="BK326" s="195">
        <v>1106700</v>
      </c>
      <c r="BL326" s="195">
        <v>2051100</v>
      </c>
      <c r="BM326" s="195">
        <v>0</v>
      </c>
      <c r="BN326" s="195">
        <v>7979187</v>
      </c>
      <c r="BO326" s="195">
        <v>5262800</v>
      </c>
      <c r="BP326" s="195">
        <v>9038831</v>
      </c>
      <c r="BQ326" s="195">
        <v>8320900</v>
      </c>
      <c r="BR326" s="195">
        <v>4611212</v>
      </c>
      <c r="BS326" s="195">
        <v>0</v>
      </c>
      <c r="BT326" s="195">
        <v>4717592</v>
      </c>
      <c r="BU326" s="195">
        <v>3642410</v>
      </c>
      <c r="BV326" s="195">
        <v>15397500</v>
      </c>
      <c r="BW326" s="195">
        <v>1907600</v>
      </c>
      <c r="BX326" s="195">
        <v>3550900</v>
      </c>
      <c r="BY326" s="195">
        <v>9030063</v>
      </c>
      <c r="BZ326" s="195">
        <v>2714182</v>
      </c>
      <c r="CA326" s="195">
        <v>2832100</v>
      </c>
      <c r="CB326" s="195">
        <v>2738376</v>
      </c>
      <c r="CC326" s="195">
        <v>5449666</v>
      </c>
      <c r="CD326" s="195">
        <v>10595394</v>
      </c>
      <c r="CE326" s="195">
        <v>6317289</v>
      </c>
      <c r="CF326" s="195">
        <v>8222719</v>
      </c>
      <c r="CG326" s="195">
        <v>2625837</v>
      </c>
      <c r="CH326" s="195">
        <v>3860500</v>
      </c>
      <c r="CI326" s="195">
        <v>4697313</v>
      </c>
      <c r="CJ326" s="195">
        <v>2589250</v>
      </c>
      <c r="CK326" s="195">
        <v>8574503</v>
      </c>
      <c r="CL326" s="195">
        <v>3715600</v>
      </c>
      <c r="CM326" s="195">
        <v>2270236</v>
      </c>
    </row>
    <row r="327" spans="1:91" ht="49.2">
      <c r="A327" s="125">
        <v>22</v>
      </c>
      <c r="B327" s="243" t="s">
        <v>1054</v>
      </c>
      <c r="C327" s="131" t="s">
        <v>1285</v>
      </c>
      <c r="D327" s="195">
        <v>0</v>
      </c>
      <c r="E327" s="195">
        <v>611600</v>
      </c>
      <c r="F327" s="195">
        <v>868600</v>
      </c>
      <c r="G327" s="195">
        <v>221300</v>
      </c>
      <c r="H327" s="195">
        <v>149100</v>
      </c>
      <c r="I327" s="195">
        <v>1567500</v>
      </c>
      <c r="J327" s="195">
        <v>170000</v>
      </c>
      <c r="K327" s="195">
        <v>12700</v>
      </c>
      <c r="L327" s="195">
        <v>1110500</v>
      </c>
      <c r="M327" s="195">
        <v>488867</v>
      </c>
      <c r="N327" s="195">
        <v>296800</v>
      </c>
      <c r="O327" s="195">
        <v>100700</v>
      </c>
      <c r="P327" s="195">
        <v>5008.79</v>
      </c>
      <c r="Q327" s="195">
        <v>0</v>
      </c>
      <c r="R327" s="195">
        <v>0</v>
      </c>
      <c r="S327" s="195">
        <v>40150.6</v>
      </c>
      <c r="T327" s="195">
        <v>0</v>
      </c>
      <c r="U327" s="195">
        <v>0</v>
      </c>
      <c r="V327" s="195">
        <v>0</v>
      </c>
      <c r="W327" s="195">
        <v>0</v>
      </c>
      <c r="X327" s="195">
        <v>0</v>
      </c>
      <c r="Y327" s="195">
        <v>934400</v>
      </c>
      <c r="Z327" s="195">
        <v>1813600</v>
      </c>
      <c r="AA327" s="195">
        <v>1631000</v>
      </c>
      <c r="AB327" s="195">
        <v>1302000</v>
      </c>
      <c r="AC327" s="195">
        <v>944800</v>
      </c>
      <c r="AD327" s="195">
        <v>420600</v>
      </c>
      <c r="AE327" s="195">
        <v>0</v>
      </c>
      <c r="AF327" s="195">
        <v>1012300</v>
      </c>
      <c r="AG327" s="195">
        <v>1386700</v>
      </c>
      <c r="AH327" s="195">
        <v>1461700</v>
      </c>
      <c r="AI327" s="195">
        <v>341700</v>
      </c>
      <c r="AJ327" s="195">
        <v>1184660</v>
      </c>
      <c r="AK327" s="195">
        <v>573400</v>
      </c>
      <c r="AL327" s="195">
        <v>0</v>
      </c>
      <c r="AM327" s="195">
        <v>1356200</v>
      </c>
      <c r="AN327" s="195">
        <v>359300</v>
      </c>
      <c r="AO327" s="195">
        <v>0</v>
      </c>
      <c r="AP327" s="195">
        <v>0</v>
      </c>
      <c r="AQ327" s="195">
        <v>296300</v>
      </c>
      <c r="AR327" s="195">
        <v>291700</v>
      </c>
      <c r="AS327" s="195">
        <v>0</v>
      </c>
      <c r="AT327" s="195">
        <v>1459500</v>
      </c>
      <c r="AU327" s="195">
        <v>3597300</v>
      </c>
      <c r="AV327" s="195">
        <v>455800</v>
      </c>
      <c r="AW327" s="195">
        <v>779000</v>
      </c>
      <c r="AX327" s="195">
        <v>402000</v>
      </c>
      <c r="AY327" s="195">
        <v>0</v>
      </c>
      <c r="AZ327" s="195">
        <v>667600</v>
      </c>
      <c r="BA327" s="195">
        <v>0</v>
      </c>
      <c r="BB327" s="195">
        <v>515300</v>
      </c>
      <c r="BC327" s="195">
        <v>388300</v>
      </c>
      <c r="BD327" s="195">
        <v>0</v>
      </c>
      <c r="BE327" s="195">
        <v>0</v>
      </c>
      <c r="BF327" s="195">
        <v>351600</v>
      </c>
      <c r="BG327" s="195">
        <v>0</v>
      </c>
      <c r="BH327" s="195">
        <v>0</v>
      </c>
      <c r="BI327" s="195">
        <v>655400</v>
      </c>
      <c r="BJ327" s="195">
        <v>0</v>
      </c>
      <c r="BK327" s="195">
        <v>0</v>
      </c>
      <c r="BL327" s="195">
        <v>0</v>
      </c>
      <c r="BM327" s="195">
        <v>0</v>
      </c>
      <c r="BN327" s="195">
        <v>255400</v>
      </c>
      <c r="BO327" s="195">
        <v>575700</v>
      </c>
      <c r="BP327" s="195">
        <v>1637600</v>
      </c>
      <c r="BQ327" s="195">
        <v>873100</v>
      </c>
      <c r="BR327" s="195">
        <v>354700</v>
      </c>
      <c r="BS327" s="197">
        <v>0</v>
      </c>
      <c r="BT327" s="195">
        <v>1200700</v>
      </c>
      <c r="BU327" s="195">
        <v>0</v>
      </c>
      <c r="BV327" s="195">
        <v>4557000</v>
      </c>
      <c r="BW327" s="197">
        <v>393900</v>
      </c>
      <c r="BX327" s="195">
        <v>1145240</v>
      </c>
      <c r="BY327" s="195">
        <v>2680900</v>
      </c>
      <c r="BZ327" s="195">
        <v>924570</v>
      </c>
      <c r="CA327" s="195">
        <v>922500</v>
      </c>
      <c r="CB327" s="195">
        <v>1016400</v>
      </c>
      <c r="CC327" s="195">
        <v>6400</v>
      </c>
      <c r="CD327" s="195">
        <v>1741900</v>
      </c>
      <c r="CE327" s="195">
        <v>2211000</v>
      </c>
      <c r="CF327" s="195">
        <v>1993800</v>
      </c>
      <c r="CG327" s="197">
        <v>670000</v>
      </c>
      <c r="CH327" s="195">
        <v>1106800</v>
      </c>
      <c r="CI327" s="195">
        <v>785000</v>
      </c>
      <c r="CJ327" s="195">
        <v>773800</v>
      </c>
      <c r="CK327" s="195">
        <v>2964500</v>
      </c>
      <c r="CL327" s="195">
        <v>483100</v>
      </c>
      <c r="CM327" s="195">
        <v>539800</v>
      </c>
    </row>
    <row r="328" spans="1:91" ht="24.6">
      <c r="A328" s="125">
        <v>22</v>
      </c>
      <c r="B328" s="243" t="s">
        <v>1055</v>
      </c>
      <c r="C328" s="131" t="s">
        <v>620</v>
      </c>
      <c r="D328" s="195">
        <v>5897085</v>
      </c>
      <c r="E328" s="195">
        <v>0</v>
      </c>
      <c r="F328" s="195">
        <v>0</v>
      </c>
      <c r="G328" s="195">
        <v>0</v>
      </c>
      <c r="H328" s="195">
        <v>0</v>
      </c>
      <c r="I328" s="195">
        <v>0</v>
      </c>
      <c r="J328" s="195">
        <v>0</v>
      </c>
      <c r="K328" s="195">
        <v>0</v>
      </c>
      <c r="L328" s="195">
        <v>0</v>
      </c>
      <c r="M328" s="195">
        <v>0</v>
      </c>
      <c r="N328" s="195">
        <v>0</v>
      </c>
      <c r="O328" s="195">
        <v>0</v>
      </c>
      <c r="P328" s="195">
        <v>0</v>
      </c>
      <c r="Q328" s="195">
        <v>0</v>
      </c>
      <c r="R328" s="195">
        <v>0</v>
      </c>
      <c r="S328" s="195">
        <v>0</v>
      </c>
      <c r="T328" s="195">
        <v>0</v>
      </c>
      <c r="U328" s="195">
        <v>0</v>
      </c>
      <c r="V328" s="195">
        <v>0</v>
      </c>
      <c r="W328" s="195">
        <v>0</v>
      </c>
      <c r="X328" s="195">
        <v>6916775</v>
      </c>
      <c r="Y328" s="195">
        <v>0</v>
      </c>
      <c r="Z328" s="195">
        <v>0</v>
      </c>
      <c r="AA328" s="195">
        <v>0</v>
      </c>
      <c r="AB328" s="195">
        <v>0</v>
      </c>
      <c r="AC328" s="195">
        <v>0</v>
      </c>
      <c r="AD328" s="195">
        <v>0</v>
      </c>
      <c r="AE328" s="195">
        <v>0</v>
      </c>
      <c r="AF328" s="195">
        <v>0</v>
      </c>
      <c r="AG328" s="195">
        <v>0</v>
      </c>
      <c r="AH328" s="195">
        <v>0</v>
      </c>
      <c r="AI328" s="195">
        <v>0</v>
      </c>
      <c r="AJ328" s="195">
        <v>0</v>
      </c>
      <c r="AK328" s="195">
        <v>0</v>
      </c>
      <c r="AL328" s="195">
        <v>2854766</v>
      </c>
      <c r="AM328" s="195">
        <v>0</v>
      </c>
      <c r="AN328" s="195">
        <v>0</v>
      </c>
      <c r="AO328" s="195">
        <v>0</v>
      </c>
      <c r="AP328" s="195">
        <v>0</v>
      </c>
      <c r="AQ328" s="195">
        <v>0</v>
      </c>
      <c r="AR328" s="195">
        <v>0</v>
      </c>
      <c r="AS328" s="195">
        <v>116150</v>
      </c>
      <c r="AT328" s="195">
        <v>4345</v>
      </c>
      <c r="AU328" s="195">
        <v>45680</v>
      </c>
      <c r="AV328" s="195">
        <v>0</v>
      </c>
      <c r="AW328" s="195">
        <v>0</v>
      </c>
      <c r="AX328" s="195">
        <v>0</v>
      </c>
      <c r="AY328" s="195">
        <v>0</v>
      </c>
      <c r="AZ328" s="195">
        <v>0</v>
      </c>
      <c r="BA328" s="195">
        <v>0</v>
      </c>
      <c r="BB328" s="195">
        <v>0</v>
      </c>
      <c r="BC328" s="195">
        <v>0</v>
      </c>
      <c r="BD328" s="195">
        <v>4775254.4400000004</v>
      </c>
      <c r="BE328" s="195">
        <v>0</v>
      </c>
      <c r="BF328" s="195">
        <v>0</v>
      </c>
      <c r="BG328" s="195">
        <v>0</v>
      </c>
      <c r="BH328" s="195">
        <v>0</v>
      </c>
      <c r="BI328" s="195">
        <v>0</v>
      </c>
      <c r="BJ328" s="195">
        <v>0</v>
      </c>
      <c r="BK328" s="195">
        <v>0</v>
      </c>
      <c r="BL328" s="195">
        <v>0</v>
      </c>
      <c r="BM328" s="195">
        <v>3494314.33</v>
      </c>
      <c r="BN328" s="195">
        <v>0</v>
      </c>
      <c r="BO328" s="195">
        <v>0</v>
      </c>
      <c r="BP328" s="195">
        <v>0</v>
      </c>
      <c r="BQ328" s="195">
        <v>0</v>
      </c>
      <c r="BR328" s="195">
        <v>0</v>
      </c>
      <c r="BS328" s="195">
        <v>13280056</v>
      </c>
      <c r="BT328" s="195">
        <v>0</v>
      </c>
      <c r="BU328" s="195">
        <v>0</v>
      </c>
      <c r="BV328" s="195">
        <v>0</v>
      </c>
      <c r="BW328" s="195">
        <v>0</v>
      </c>
      <c r="BX328" s="195">
        <v>0</v>
      </c>
      <c r="BY328" s="195">
        <v>0</v>
      </c>
      <c r="BZ328" s="195">
        <v>0</v>
      </c>
      <c r="CA328" s="195">
        <v>0</v>
      </c>
      <c r="CB328" s="195">
        <v>0</v>
      </c>
      <c r="CC328" s="195">
        <v>0</v>
      </c>
      <c r="CD328" s="195">
        <v>0</v>
      </c>
      <c r="CE328" s="195">
        <v>0</v>
      </c>
      <c r="CF328" s="195">
        <v>0</v>
      </c>
      <c r="CG328" s="195">
        <v>0</v>
      </c>
      <c r="CH328" s="195">
        <v>0</v>
      </c>
      <c r="CI328" s="195">
        <v>0</v>
      </c>
      <c r="CJ328" s="195">
        <v>0</v>
      </c>
      <c r="CK328" s="195">
        <v>0</v>
      </c>
      <c r="CL328" s="195">
        <v>0</v>
      </c>
      <c r="CM328" s="195">
        <v>0</v>
      </c>
    </row>
    <row r="329" spans="1:91" ht="24.6">
      <c r="A329" s="125">
        <v>22</v>
      </c>
      <c r="B329" s="243" t="s">
        <v>1056</v>
      </c>
      <c r="C329" s="131" t="s">
        <v>621</v>
      </c>
      <c r="D329" s="195">
        <v>0</v>
      </c>
      <c r="E329" s="195">
        <v>0</v>
      </c>
      <c r="F329" s="195">
        <v>0</v>
      </c>
      <c r="G329" s="195">
        <v>0</v>
      </c>
      <c r="H329" s="195">
        <v>0</v>
      </c>
      <c r="I329" s="195">
        <v>0</v>
      </c>
      <c r="J329" s="195">
        <v>0</v>
      </c>
      <c r="K329" s="195">
        <v>0</v>
      </c>
      <c r="L329" s="195">
        <v>0</v>
      </c>
      <c r="M329" s="195">
        <v>0</v>
      </c>
      <c r="N329" s="195">
        <v>0</v>
      </c>
      <c r="O329" s="195">
        <v>0</v>
      </c>
      <c r="P329" s="195">
        <v>207600</v>
      </c>
      <c r="Q329" s="195">
        <v>0</v>
      </c>
      <c r="R329" s="195">
        <v>0</v>
      </c>
      <c r="S329" s="195">
        <v>0</v>
      </c>
      <c r="T329" s="195">
        <v>0</v>
      </c>
      <c r="U329" s="195">
        <v>0</v>
      </c>
      <c r="V329" s="195">
        <v>0</v>
      </c>
      <c r="W329" s="195">
        <v>0</v>
      </c>
      <c r="X329" s="195">
        <v>0</v>
      </c>
      <c r="Y329" s="195">
        <v>0</v>
      </c>
      <c r="Z329" s="195">
        <v>0</v>
      </c>
      <c r="AA329" s="195">
        <v>0</v>
      </c>
      <c r="AB329" s="195">
        <v>0</v>
      </c>
      <c r="AC329" s="195">
        <v>0</v>
      </c>
      <c r="AD329" s="195">
        <v>0</v>
      </c>
      <c r="AE329" s="195">
        <v>0</v>
      </c>
      <c r="AF329" s="195">
        <v>0</v>
      </c>
      <c r="AG329" s="195">
        <v>0</v>
      </c>
      <c r="AH329" s="195">
        <v>0</v>
      </c>
      <c r="AI329" s="195">
        <v>0</v>
      </c>
      <c r="AJ329" s="195">
        <v>0</v>
      </c>
      <c r="AK329" s="195">
        <v>0</v>
      </c>
      <c r="AL329" s="195">
        <v>0</v>
      </c>
      <c r="AM329" s="195">
        <v>0</v>
      </c>
      <c r="AN329" s="195">
        <v>0</v>
      </c>
      <c r="AO329" s="195">
        <v>0</v>
      </c>
      <c r="AP329" s="195">
        <v>0</v>
      </c>
      <c r="AQ329" s="195">
        <v>0</v>
      </c>
      <c r="AR329" s="195">
        <v>0</v>
      </c>
      <c r="AS329" s="195">
        <v>0</v>
      </c>
      <c r="AT329" s="195">
        <v>0</v>
      </c>
      <c r="AU329" s="195">
        <v>0</v>
      </c>
      <c r="AV329" s="195">
        <v>0</v>
      </c>
      <c r="AW329" s="195">
        <v>0</v>
      </c>
      <c r="AX329" s="195">
        <v>0</v>
      </c>
      <c r="AY329" s="195">
        <v>0</v>
      </c>
      <c r="AZ329" s="195">
        <v>0</v>
      </c>
      <c r="BA329" s="195">
        <v>0</v>
      </c>
      <c r="BB329" s="195">
        <v>0</v>
      </c>
      <c r="BC329" s="195">
        <v>0</v>
      </c>
      <c r="BD329" s="195">
        <v>0</v>
      </c>
      <c r="BE329" s="195">
        <v>0</v>
      </c>
      <c r="BF329" s="195">
        <v>0</v>
      </c>
      <c r="BG329" s="195">
        <v>0</v>
      </c>
      <c r="BH329" s="195">
        <v>0</v>
      </c>
      <c r="BI329" s="195">
        <v>0</v>
      </c>
      <c r="BJ329" s="195">
        <v>0</v>
      </c>
      <c r="BK329" s="195">
        <v>0</v>
      </c>
      <c r="BL329" s="195">
        <v>0</v>
      </c>
      <c r="BM329" s="195">
        <v>126000</v>
      </c>
      <c r="BN329" s="195">
        <v>0</v>
      </c>
      <c r="BO329" s="195">
        <v>0</v>
      </c>
      <c r="BP329" s="195">
        <v>0</v>
      </c>
      <c r="BQ329" s="195">
        <v>0</v>
      </c>
      <c r="BR329" s="195">
        <v>0</v>
      </c>
      <c r="BS329" s="195">
        <v>1335243</v>
      </c>
      <c r="BT329" s="195">
        <v>0</v>
      </c>
      <c r="BU329" s="195">
        <v>0</v>
      </c>
      <c r="BV329" s="195">
        <v>0</v>
      </c>
      <c r="BW329" s="195">
        <v>0</v>
      </c>
      <c r="BX329" s="195">
        <v>0</v>
      </c>
      <c r="BY329" s="195">
        <v>0</v>
      </c>
      <c r="BZ329" s="195">
        <v>0</v>
      </c>
      <c r="CA329" s="195">
        <v>0</v>
      </c>
      <c r="CB329" s="195">
        <v>0</v>
      </c>
      <c r="CC329" s="195">
        <v>0</v>
      </c>
      <c r="CD329" s="195">
        <v>0</v>
      </c>
      <c r="CE329" s="195">
        <v>0</v>
      </c>
      <c r="CF329" s="195">
        <v>0</v>
      </c>
      <c r="CG329" s="195">
        <v>0</v>
      </c>
      <c r="CH329" s="195">
        <v>0</v>
      </c>
      <c r="CI329" s="195">
        <v>0</v>
      </c>
      <c r="CJ329" s="195">
        <v>0</v>
      </c>
      <c r="CK329" s="195">
        <v>0</v>
      </c>
      <c r="CL329" s="195">
        <v>0</v>
      </c>
      <c r="CM329" s="195">
        <v>0</v>
      </c>
    </row>
    <row r="330" spans="1:91" ht="24.6">
      <c r="A330" s="125">
        <v>22</v>
      </c>
      <c r="B330" s="243" t="s">
        <v>1057</v>
      </c>
      <c r="C330" s="131" t="s">
        <v>622</v>
      </c>
      <c r="D330" s="195">
        <v>26383426.91</v>
      </c>
      <c r="E330" s="195">
        <v>0</v>
      </c>
      <c r="F330" s="195">
        <v>0</v>
      </c>
      <c r="G330" s="195">
        <v>0</v>
      </c>
      <c r="H330" s="195">
        <v>0</v>
      </c>
      <c r="I330" s="195">
        <v>0</v>
      </c>
      <c r="J330" s="195">
        <v>0</v>
      </c>
      <c r="K330" s="195">
        <v>0</v>
      </c>
      <c r="L330" s="195">
        <v>0</v>
      </c>
      <c r="M330" s="195">
        <v>0</v>
      </c>
      <c r="N330" s="195">
        <v>0</v>
      </c>
      <c r="O330" s="195">
        <v>0</v>
      </c>
      <c r="P330" s="195">
        <v>249308.04</v>
      </c>
      <c r="Q330" s="195">
        <v>59400</v>
      </c>
      <c r="R330" s="195">
        <v>84200</v>
      </c>
      <c r="S330" s="195">
        <v>41700</v>
      </c>
      <c r="T330" s="195">
        <v>18000</v>
      </c>
      <c r="U330" s="195">
        <v>0</v>
      </c>
      <c r="V330" s="195">
        <v>0</v>
      </c>
      <c r="W330" s="195">
        <v>0</v>
      </c>
      <c r="X330" s="195">
        <v>29800147.5</v>
      </c>
      <c r="Y330" s="195">
        <v>0</v>
      </c>
      <c r="Z330" s="195">
        <v>0</v>
      </c>
      <c r="AA330" s="195">
        <v>0</v>
      </c>
      <c r="AB330" s="195">
        <v>0</v>
      </c>
      <c r="AC330" s="195">
        <v>0</v>
      </c>
      <c r="AD330" s="195">
        <v>0</v>
      </c>
      <c r="AE330" s="195">
        <v>0</v>
      </c>
      <c r="AF330" s="195">
        <v>0</v>
      </c>
      <c r="AG330" s="195">
        <v>0</v>
      </c>
      <c r="AH330" s="195">
        <v>0</v>
      </c>
      <c r="AI330" s="195">
        <v>0</v>
      </c>
      <c r="AJ330" s="195">
        <v>0</v>
      </c>
      <c r="AK330" s="195">
        <v>0</v>
      </c>
      <c r="AL330" s="195">
        <v>39644590.259999998</v>
      </c>
      <c r="AM330" s="195">
        <v>0</v>
      </c>
      <c r="AN330" s="195">
        <v>0</v>
      </c>
      <c r="AO330" s="195">
        <v>0</v>
      </c>
      <c r="AP330" s="195">
        <v>52400</v>
      </c>
      <c r="AQ330" s="195">
        <v>0</v>
      </c>
      <c r="AR330" s="195">
        <v>0</v>
      </c>
      <c r="AS330" s="195">
        <v>0</v>
      </c>
      <c r="AT330" s="195">
        <v>370</v>
      </c>
      <c r="AU330" s="195">
        <v>0</v>
      </c>
      <c r="AV330" s="195">
        <v>0</v>
      </c>
      <c r="AW330" s="195">
        <v>0</v>
      </c>
      <c r="AX330" s="195">
        <v>0</v>
      </c>
      <c r="AY330" s="195">
        <v>0</v>
      </c>
      <c r="AZ330" s="195">
        <v>0</v>
      </c>
      <c r="BA330" s="195">
        <v>0</v>
      </c>
      <c r="BB330" s="195">
        <v>0</v>
      </c>
      <c r="BC330" s="195">
        <v>0</v>
      </c>
      <c r="BD330" s="195">
        <v>23038717.559999999</v>
      </c>
      <c r="BE330" s="195">
        <v>3313500</v>
      </c>
      <c r="BF330" s="195">
        <v>0</v>
      </c>
      <c r="BG330" s="195">
        <v>0</v>
      </c>
      <c r="BH330" s="195">
        <v>0</v>
      </c>
      <c r="BI330" s="195">
        <v>0</v>
      </c>
      <c r="BJ330" s="195">
        <v>0</v>
      </c>
      <c r="BK330" s="195">
        <v>0</v>
      </c>
      <c r="BL330" s="195">
        <v>0</v>
      </c>
      <c r="BM330" s="195">
        <v>18314974.670000002</v>
      </c>
      <c r="BN330" s="195">
        <v>0</v>
      </c>
      <c r="BO330" s="195">
        <v>0</v>
      </c>
      <c r="BP330" s="195">
        <v>0</v>
      </c>
      <c r="BQ330" s="195">
        <v>0</v>
      </c>
      <c r="BR330" s="195">
        <v>0</v>
      </c>
      <c r="BS330" s="195">
        <v>97035260.700000003</v>
      </c>
      <c r="BT330" s="195">
        <v>0</v>
      </c>
      <c r="BU330" s="195">
        <v>9000</v>
      </c>
      <c r="BV330" s="195">
        <v>0</v>
      </c>
      <c r="BW330" s="195">
        <v>0</v>
      </c>
      <c r="BX330" s="197">
        <v>0</v>
      </c>
      <c r="BY330" s="195">
        <v>2417500</v>
      </c>
      <c r="BZ330" s="197">
        <v>0</v>
      </c>
      <c r="CA330" s="195">
        <v>0</v>
      </c>
      <c r="CB330" s="195">
        <v>0</v>
      </c>
      <c r="CC330" s="195">
        <v>0</v>
      </c>
      <c r="CD330" s="195">
        <v>0</v>
      </c>
      <c r="CE330" s="195">
        <v>0</v>
      </c>
      <c r="CF330" s="195">
        <v>0</v>
      </c>
      <c r="CG330" s="195">
        <v>0</v>
      </c>
      <c r="CH330" s="195">
        <v>0</v>
      </c>
      <c r="CI330" s="195">
        <v>0</v>
      </c>
      <c r="CJ330" s="195">
        <v>0</v>
      </c>
      <c r="CK330" s="195">
        <v>2210790</v>
      </c>
      <c r="CL330" s="197">
        <v>0</v>
      </c>
      <c r="CM330" s="195">
        <v>0</v>
      </c>
    </row>
    <row r="331" spans="1:91" ht="24.6">
      <c r="A331" s="125">
        <v>22</v>
      </c>
      <c r="B331" s="243" t="s">
        <v>1058</v>
      </c>
      <c r="C331" s="131" t="s">
        <v>623</v>
      </c>
      <c r="D331" s="195">
        <v>1348644.69</v>
      </c>
      <c r="E331" s="195">
        <v>0</v>
      </c>
      <c r="F331" s="195">
        <v>0</v>
      </c>
      <c r="G331" s="195">
        <v>0</v>
      </c>
      <c r="H331" s="195">
        <v>0</v>
      </c>
      <c r="I331" s="195">
        <v>0</v>
      </c>
      <c r="J331" s="195">
        <v>0</v>
      </c>
      <c r="K331" s="195">
        <v>0</v>
      </c>
      <c r="L331" s="195">
        <v>0</v>
      </c>
      <c r="M331" s="195">
        <v>0</v>
      </c>
      <c r="N331" s="195">
        <v>0</v>
      </c>
      <c r="O331" s="195">
        <v>0</v>
      </c>
      <c r="P331" s="195">
        <v>2109308.41</v>
      </c>
      <c r="Q331" s="195">
        <v>635100</v>
      </c>
      <c r="R331" s="195">
        <v>361900</v>
      </c>
      <c r="S331" s="195">
        <v>342837.8</v>
      </c>
      <c r="T331" s="195">
        <v>461700</v>
      </c>
      <c r="U331" s="195">
        <v>547600</v>
      </c>
      <c r="V331" s="195">
        <v>397500</v>
      </c>
      <c r="W331" s="195">
        <v>174295</v>
      </c>
      <c r="X331" s="195">
        <v>2146664</v>
      </c>
      <c r="Y331" s="195">
        <v>0</v>
      </c>
      <c r="Z331" s="195">
        <v>0</v>
      </c>
      <c r="AA331" s="195">
        <v>0</v>
      </c>
      <c r="AB331" s="195">
        <v>0</v>
      </c>
      <c r="AC331" s="195">
        <v>0</v>
      </c>
      <c r="AD331" s="195">
        <v>0</v>
      </c>
      <c r="AE331" s="195">
        <v>0</v>
      </c>
      <c r="AF331" s="195">
        <v>0</v>
      </c>
      <c r="AG331" s="195">
        <v>0</v>
      </c>
      <c r="AH331" s="195">
        <v>0</v>
      </c>
      <c r="AI331" s="195">
        <v>0</v>
      </c>
      <c r="AJ331" s="195">
        <v>0</v>
      </c>
      <c r="AK331" s="195">
        <v>0</v>
      </c>
      <c r="AL331" s="195">
        <v>387808</v>
      </c>
      <c r="AM331" s="195">
        <v>0</v>
      </c>
      <c r="AN331" s="195">
        <v>0</v>
      </c>
      <c r="AO331" s="195">
        <v>0</v>
      </c>
      <c r="AP331" s="195">
        <v>257500</v>
      </c>
      <c r="AQ331" s="195">
        <v>0</v>
      </c>
      <c r="AR331" s="195">
        <v>0</v>
      </c>
      <c r="AS331" s="195">
        <v>0</v>
      </c>
      <c r="AT331" s="195">
        <v>0</v>
      </c>
      <c r="AU331" s="195">
        <v>0</v>
      </c>
      <c r="AV331" s="195">
        <v>0</v>
      </c>
      <c r="AW331" s="195">
        <v>0</v>
      </c>
      <c r="AX331" s="195">
        <v>0</v>
      </c>
      <c r="AY331" s="195">
        <v>0</v>
      </c>
      <c r="AZ331" s="195">
        <v>0</v>
      </c>
      <c r="BA331" s="195">
        <v>0</v>
      </c>
      <c r="BB331" s="195">
        <v>0</v>
      </c>
      <c r="BC331" s="195">
        <v>0</v>
      </c>
      <c r="BD331" s="195">
        <v>7710800</v>
      </c>
      <c r="BE331" s="195">
        <v>0</v>
      </c>
      <c r="BF331" s="195">
        <v>0</v>
      </c>
      <c r="BG331" s="195">
        <v>0</v>
      </c>
      <c r="BH331" s="195">
        <v>0</v>
      </c>
      <c r="BI331" s="195">
        <v>0</v>
      </c>
      <c r="BJ331" s="195">
        <v>0</v>
      </c>
      <c r="BK331" s="195">
        <v>863200</v>
      </c>
      <c r="BL331" s="195">
        <v>0</v>
      </c>
      <c r="BM331" s="195">
        <v>5849885</v>
      </c>
      <c r="BN331" s="195">
        <v>0</v>
      </c>
      <c r="BO331" s="195">
        <v>0</v>
      </c>
      <c r="BP331" s="195">
        <v>0</v>
      </c>
      <c r="BQ331" s="195">
        <v>0</v>
      </c>
      <c r="BR331" s="195">
        <v>0</v>
      </c>
      <c r="BS331" s="197">
        <v>27925263</v>
      </c>
      <c r="BT331" s="195">
        <v>0</v>
      </c>
      <c r="BU331" s="197">
        <v>0</v>
      </c>
      <c r="BV331" s="195">
        <v>0</v>
      </c>
      <c r="BW331" s="195">
        <v>0</v>
      </c>
      <c r="BX331" s="197">
        <v>0</v>
      </c>
      <c r="BY331" s="197">
        <v>0</v>
      </c>
      <c r="BZ331" s="195">
        <v>0</v>
      </c>
      <c r="CA331" s="197">
        <v>0</v>
      </c>
      <c r="CB331" s="197">
        <v>0</v>
      </c>
      <c r="CC331" s="197">
        <v>10500</v>
      </c>
      <c r="CD331" s="197">
        <v>0</v>
      </c>
      <c r="CE331" s="197">
        <v>0</v>
      </c>
      <c r="CF331" s="197">
        <v>0</v>
      </c>
      <c r="CG331" s="197">
        <v>0</v>
      </c>
      <c r="CH331" s="197">
        <v>0</v>
      </c>
      <c r="CI331" s="197">
        <v>0</v>
      </c>
      <c r="CJ331" s="195">
        <v>0</v>
      </c>
      <c r="CK331" s="197">
        <v>0</v>
      </c>
      <c r="CL331" s="195">
        <v>0</v>
      </c>
      <c r="CM331" s="197">
        <v>0</v>
      </c>
    </row>
    <row r="332" spans="1:91" ht="24.6">
      <c r="A332" s="125">
        <v>22</v>
      </c>
      <c r="B332" s="243" t="s">
        <v>1059</v>
      </c>
      <c r="C332" s="131" t="s">
        <v>1286</v>
      </c>
      <c r="D332" s="195">
        <v>36000</v>
      </c>
      <c r="E332" s="195">
        <v>0</v>
      </c>
      <c r="F332" s="195">
        <v>0</v>
      </c>
      <c r="G332" s="195">
        <v>0</v>
      </c>
      <c r="H332" s="195">
        <v>0</v>
      </c>
      <c r="I332" s="195">
        <v>0</v>
      </c>
      <c r="J332" s="195">
        <v>0</v>
      </c>
      <c r="K332" s="195">
        <v>0</v>
      </c>
      <c r="L332" s="195">
        <v>0</v>
      </c>
      <c r="M332" s="195">
        <v>0</v>
      </c>
      <c r="N332" s="195">
        <v>0</v>
      </c>
      <c r="O332" s="195">
        <v>0</v>
      </c>
      <c r="P332" s="195">
        <v>12972912.5</v>
      </c>
      <c r="Q332" s="195">
        <v>0</v>
      </c>
      <c r="R332" s="195">
        <v>0</v>
      </c>
      <c r="S332" s="195">
        <v>0</v>
      </c>
      <c r="T332" s="195">
        <v>0</v>
      </c>
      <c r="U332" s="195">
        <v>0</v>
      </c>
      <c r="V332" s="195">
        <v>0</v>
      </c>
      <c r="W332" s="195">
        <v>0</v>
      </c>
      <c r="X332" s="195">
        <v>0</v>
      </c>
      <c r="Y332" s="195">
        <v>0</v>
      </c>
      <c r="Z332" s="195">
        <v>0</v>
      </c>
      <c r="AA332" s="195">
        <v>0</v>
      </c>
      <c r="AB332" s="195">
        <v>0</v>
      </c>
      <c r="AC332" s="195">
        <v>0</v>
      </c>
      <c r="AD332" s="195">
        <v>0</v>
      </c>
      <c r="AE332" s="195">
        <v>0</v>
      </c>
      <c r="AF332" s="195">
        <v>0</v>
      </c>
      <c r="AG332" s="195">
        <v>0</v>
      </c>
      <c r="AH332" s="195">
        <v>0</v>
      </c>
      <c r="AI332" s="195">
        <v>0</v>
      </c>
      <c r="AJ332" s="195">
        <v>0</v>
      </c>
      <c r="AK332" s="195">
        <v>9020</v>
      </c>
      <c r="AL332" s="195">
        <v>0</v>
      </c>
      <c r="AM332" s="195">
        <v>4510</v>
      </c>
      <c r="AN332" s="195">
        <v>336500</v>
      </c>
      <c r="AO332" s="195">
        <v>0</v>
      </c>
      <c r="AP332" s="195">
        <v>0</v>
      </c>
      <c r="AQ332" s="195">
        <v>0</v>
      </c>
      <c r="AR332" s="195">
        <v>0</v>
      </c>
      <c r="AS332" s="195">
        <v>0</v>
      </c>
      <c r="AT332" s="195">
        <v>0</v>
      </c>
      <c r="AU332" s="195">
        <v>0</v>
      </c>
      <c r="AV332" s="195">
        <v>0</v>
      </c>
      <c r="AW332" s="195">
        <v>1750</v>
      </c>
      <c r="AX332" s="195">
        <v>450940</v>
      </c>
      <c r="AY332" s="195">
        <v>0</v>
      </c>
      <c r="AZ332" s="195">
        <v>0</v>
      </c>
      <c r="BA332" s="195">
        <v>0</v>
      </c>
      <c r="BB332" s="195">
        <v>0</v>
      </c>
      <c r="BC332" s="195">
        <v>0</v>
      </c>
      <c r="BD332" s="195">
        <v>0</v>
      </c>
      <c r="BE332" s="195">
        <v>0</v>
      </c>
      <c r="BF332" s="195">
        <v>0</v>
      </c>
      <c r="BG332" s="195">
        <v>0</v>
      </c>
      <c r="BH332" s="195">
        <v>0</v>
      </c>
      <c r="BI332" s="195">
        <v>0</v>
      </c>
      <c r="BJ332" s="195">
        <v>0</v>
      </c>
      <c r="BK332" s="195">
        <v>0</v>
      </c>
      <c r="BL332" s="195">
        <v>0</v>
      </c>
      <c r="BM332" s="195">
        <v>70200</v>
      </c>
      <c r="BN332" s="195">
        <v>0</v>
      </c>
      <c r="BO332" s="195">
        <v>0</v>
      </c>
      <c r="BP332" s="195">
        <v>0</v>
      </c>
      <c r="BQ332" s="195">
        <v>0</v>
      </c>
      <c r="BR332" s="195">
        <v>0</v>
      </c>
      <c r="BS332" s="197">
        <v>0</v>
      </c>
      <c r="BT332" s="197">
        <v>0</v>
      </c>
      <c r="BU332" s="197">
        <v>0</v>
      </c>
      <c r="BV332" s="195">
        <v>0</v>
      </c>
      <c r="BW332" s="195">
        <v>0</v>
      </c>
      <c r="BX332" s="195">
        <v>0</v>
      </c>
      <c r="BY332" s="197">
        <v>0</v>
      </c>
      <c r="BZ332" s="195">
        <v>0</v>
      </c>
      <c r="CA332" s="197">
        <v>0</v>
      </c>
      <c r="CB332" s="197">
        <v>0</v>
      </c>
      <c r="CC332" s="197">
        <v>200000</v>
      </c>
      <c r="CD332" s="195">
        <v>0</v>
      </c>
      <c r="CE332" s="195">
        <v>0</v>
      </c>
      <c r="CF332" s="197">
        <v>0</v>
      </c>
      <c r="CG332" s="197">
        <v>0</v>
      </c>
      <c r="CH332" s="197">
        <v>0</v>
      </c>
      <c r="CI332" s="197">
        <v>0</v>
      </c>
      <c r="CJ332" s="195">
        <v>0</v>
      </c>
      <c r="CK332" s="197">
        <v>0</v>
      </c>
      <c r="CL332" s="195">
        <v>0</v>
      </c>
      <c r="CM332" s="197">
        <v>0</v>
      </c>
    </row>
    <row r="333" spans="1:91" ht="24.6">
      <c r="A333" s="125">
        <v>22</v>
      </c>
      <c r="B333" s="243" t="s">
        <v>1060</v>
      </c>
      <c r="C333" s="131" t="s">
        <v>1287</v>
      </c>
      <c r="D333" s="195">
        <v>0</v>
      </c>
      <c r="E333" s="195">
        <v>110040</v>
      </c>
      <c r="F333" s="195">
        <v>0</v>
      </c>
      <c r="G333" s="195">
        <v>6300</v>
      </c>
      <c r="H333" s="195">
        <v>28050</v>
      </c>
      <c r="I333" s="195">
        <v>0</v>
      </c>
      <c r="J333" s="195">
        <v>0</v>
      </c>
      <c r="K333" s="195">
        <v>70620</v>
      </c>
      <c r="L333" s="195">
        <v>0</v>
      </c>
      <c r="M333" s="195">
        <v>25470</v>
      </c>
      <c r="N333" s="195">
        <v>28154</v>
      </c>
      <c r="O333" s="195">
        <v>0</v>
      </c>
      <c r="P333" s="195">
        <v>190660</v>
      </c>
      <c r="Q333" s="195">
        <v>3000</v>
      </c>
      <c r="R333" s="195">
        <v>0</v>
      </c>
      <c r="S333" s="195">
        <v>0</v>
      </c>
      <c r="T333" s="195">
        <v>0</v>
      </c>
      <c r="U333" s="195">
        <v>0</v>
      </c>
      <c r="V333" s="195">
        <v>0</v>
      </c>
      <c r="W333" s="195">
        <v>700</v>
      </c>
      <c r="X333" s="195">
        <v>5845955</v>
      </c>
      <c r="Y333" s="195">
        <v>48000</v>
      </c>
      <c r="Z333" s="195">
        <v>14880</v>
      </c>
      <c r="AA333" s="195">
        <v>0</v>
      </c>
      <c r="AB333" s="195">
        <v>0</v>
      </c>
      <c r="AC333" s="195">
        <v>0</v>
      </c>
      <c r="AD333" s="195">
        <v>207140</v>
      </c>
      <c r="AE333" s="195">
        <v>0</v>
      </c>
      <c r="AF333" s="195">
        <v>3900</v>
      </c>
      <c r="AG333" s="195">
        <v>15600</v>
      </c>
      <c r="AH333" s="195">
        <v>18400</v>
      </c>
      <c r="AI333" s="195">
        <v>0</v>
      </c>
      <c r="AJ333" s="195">
        <v>8425392.5</v>
      </c>
      <c r="AK333" s="195">
        <v>22350</v>
      </c>
      <c r="AL333" s="195">
        <v>25500</v>
      </c>
      <c r="AM333" s="195">
        <v>0</v>
      </c>
      <c r="AN333" s="195">
        <v>16800</v>
      </c>
      <c r="AO333" s="195">
        <v>0</v>
      </c>
      <c r="AP333" s="195">
        <v>0</v>
      </c>
      <c r="AQ333" s="195">
        <v>0</v>
      </c>
      <c r="AR333" s="195">
        <v>0</v>
      </c>
      <c r="AS333" s="195">
        <v>0</v>
      </c>
      <c r="AT333" s="195">
        <v>160360</v>
      </c>
      <c r="AU333" s="195">
        <v>0</v>
      </c>
      <c r="AV333" s="195">
        <v>0</v>
      </c>
      <c r="AW333" s="195">
        <v>0</v>
      </c>
      <c r="AX333" s="195">
        <v>11400</v>
      </c>
      <c r="AY333" s="195">
        <v>0</v>
      </c>
      <c r="AZ333" s="195">
        <v>0</v>
      </c>
      <c r="BA333" s="195">
        <v>2400</v>
      </c>
      <c r="BB333" s="195">
        <v>186890</v>
      </c>
      <c r="BC333" s="195">
        <v>0</v>
      </c>
      <c r="BD333" s="195">
        <v>0</v>
      </c>
      <c r="BE333" s="195">
        <v>2000</v>
      </c>
      <c r="BF333" s="195">
        <v>0</v>
      </c>
      <c r="BG333" s="195">
        <v>0</v>
      </c>
      <c r="BH333" s="195">
        <v>0</v>
      </c>
      <c r="BI333" s="195">
        <v>0</v>
      </c>
      <c r="BJ333" s="195">
        <v>0</v>
      </c>
      <c r="BK333" s="195">
        <v>0</v>
      </c>
      <c r="BL333" s="195">
        <v>0</v>
      </c>
      <c r="BM333" s="195">
        <v>0</v>
      </c>
      <c r="BN333" s="195">
        <v>0</v>
      </c>
      <c r="BO333" s="195">
        <v>13500</v>
      </c>
      <c r="BP333" s="195">
        <v>0</v>
      </c>
      <c r="BQ333" s="195">
        <v>0</v>
      </c>
      <c r="BR333" s="195">
        <v>0</v>
      </c>
      <c r="BS333" s="197">
        <v>3769905</v>
      </c>
      <c r="BT333" s="197">
        <v>39960</v>
      </c>
      <c r="BU333" s="197">
        <v>0</v>
      </c>
      <c r="BV333" s="197">
        <v>0</v>
      </c>
      <c r="BW333" s="197">
        <v>0</v>
      </c>
      <c r="BX333" s="197">
        <v>0</v>
      </c>
      <c r="BY333" s="197">
        <v>3200</v>
      </c>
      <c r="BZ333" s="197">
        <v>0</v>
      </c>
      <c r="CA333" s="197">
        <v>0</v>
      </c>
      <c r="CB333" s="197">
        <v>0</v>
      </c>
      <c r="CC333" s="195">
        <v>0</v>
      </c>
      <c r="CD333" s="197">
        <v>0</v>
      </c>
      <c r="CE333" s="197">
        <v>0</v>
      </c>
      <c r="CF333" s="197">
        <v>0</v>
      </c>
      <c r="CG333" s="197">
        <v>0</v>
      </c>
      <c r="CH333" s="197">
        <v>0</v>
      </c>
      <c r="CI333" s="197">
        <v>0</v>
      </c>
      <c r="CJ333" s="195">
        <v>0</v>
      </c>
      <c r="CK333" s="195">
        <v>0</v>
      </c>
      <c r="CL333" s="197">
        <v>7500</v>
      </c>
      <c r="CM333" s="197">
        <v>10500</v>
      </c>
    </row>
    <row r="334" spans="1:91" ht="24.6">
      <c r="A334" s="125">
        <v>38</v>
      </c>
      <c r="B334" s="243" t="s">
        <v>1061</v>
      </c>
      <c r="C334" s="131" t="s">
        <v>1288</v>
      </c>
      <c r="D334" s="195">
        <v>1836000</v>
      </c>
      <c r="E334" s="195">
        <v>45626.83</v>
      </c>
      <c r="F334" s="195">
        <v>0</v>
      </c>
      <c r="G334" s="195">
        <v>0</v>
      </c>
      <c r="H334" s="195">
        <v>84310.33</v>
      </c>
      <c r="I334" s="195">
        <v>25252.37</v>
      </c>
      <c r="J334" s="195">
        <v>46092.39</v>
      </c>
      <c r="K334" s="195">
        <v>18931.669999999998</v>
      </c>
      <c r="L334" s="195">
        <v>311605.94</v>
      </c>
      <c r="M334" s="195">
        <v>0</v>
      </c>
      <c r="N334" s="195">
        <v>634838.16</v>
      </c>
      <c r="O334" s="195">
        <v>754053.49</v>
      </c>
      <c r="P334" s="195">
        <v>12775316.460000001</v>
      </c>
      <c r="Q334" s="195">
        <v>0</v>
      </c>
      <c r="R334" s="195">
        <v>16200</v>
      </c>
      <c r="S334" s="195">
        <v>416718.48</v>
      </c>
      <c r="T334" s="195">
        <v>0</v>
      </c>
      <c r="U334" s="195">
        <v>0</v>
      </c>
      <c r="V334" s="195">
        <v>0</v>
      </c>
      <c r="W334" s="195">
        <v>137700.01</v>
      </c>
      <c r="X334" s="195">
        <v>7082798.6100000003</v>
      </c>
      <c r="Y334" s="195">
        <v>366728.48</v>
      </c>
      <c r="Z334" s="195">
        <v>429528.38</v>
      </c>
      <c r="AA334" s="195">
        <v>346535.2</v>
      </c>
      <c r="AB334" s="195">
        <v>85010.08</v>
      </c>
      <c r="AC334" s="195">
        <v>298423.43</v>
      </c>
      <c r="AD334" s="195">
        <v>353430</v>
      </c>
      <c r="AE334" s="195">
        <v>1759181.71</v>
      </c>
      <c r="AF334" s="195">
        <v>457344.27</v>
      </c>
      <c r="AG334" s="195">
        <v>0</v>
      </c>
      <c r="AH334" s="195">
        <v>431997.88</v>
      </c>
      <c r="AI334" s="195">
        <v>705948.12</v>
      </c>
      <c r="AJ334" s="195">
        <v>723027.53</v>
      </c>
      <c r="AK334" s="195">
        <v>742955.87</v>
      </c>
      <c r="AL334" s="195">
        <v>4849433.8899999997</v>
      </c>
      <c r="AM334" s="195">
        <v>322800</v>
      </c>
      <c r="AN334" s="195">
        <v>239828</v>
      </c>
      <c r="AO334" s="195">
        <v>93229.98</v>
      </c>
      <c r="AP334" s="195">
        <v>818428.08</v>
      </c>
      <c r="AQ334" s="195">
        <v>841617.37</v>
      </c>
      <c r="AR334" s="195">
        <v>305204.03999999998</v>
      </c>
      <c r="AS334" s="195">
        <v>2703551.52</v>
      </c>
      <c r="AT334" s="195">
        <v>3318485.44</v>
      </c>
      <c r="AU334" s="195">
        <v>475319.94</v>
      </c>
      <c r="AV334" s="195">
        <v>1323380.3</v>
      </c>
      <c r="AW334" s="195">
        <v>306285.71999999997</v>
      </c>
      <c r="AX334" s="195">
        <v>239828.04</v>
      </c>
      <c r="AY334" s="195">
        <v>358475.68</v>
      </c>
      <c r="AZ334" s="195">
        <v>44068.29</v>
      </c>
      <c r="BA334" s="195">
        <v>370031.37</v>
      </c>
      <c r="BB334" s="195">
        <v>1985969.41</v>
      </c>
      <c r="BC334" s="195">
        <v>0</v>
      </c>
      <c r="BD334" s="195">
        <v>3458587.64</v>
      </c>
      <c r="BE334" s="195">
        <v>214480</v>
      </c>
      <c r="BF334" s="195">
        <v>154253.35999999999</v>
      </c>
      <c r="BG334" s="195">
        <v>156269.03</v>
      </c>
      <c r="BH334" s="195">
        <v>3074589.35</v>
      </c>
      <c r="BI334" s="195">
        <v>0</v>
      </c>
      <c r="BJ334" s="195">
        <v>408274.56</v>
      </c>
      <c r="BK334" s="195">
        <v>357426</v>
      </c>
      <c r="BL334" s="195">
        <v>641643.63</v>
      </c>
      <c r="BM334" s="195">
        <v>2581923.56</v>
      </c>
      <c r="BN334" s="195">
        <v>304661.40000000002</v>
      </c>
      <c r="BO334" s="195">
        <v>444239.04</v>
      </c>
      <c r="BP334" s="195">
        <v>1050828.72</v>
      </c>
      <c r="BQ334" s="195">
        <v>510771</v>
      </c>
      <c r="BR334" s="195">
        <v>846411.12</v>
      </c>
      <c r="BS334" s="197">
        <v>3151416.62</v>
      </c>
      <c r="BT334" s="197">
        <v>269000.03999999998</v>
      </c>
      <c r="BU334" s="195">
        <v>0</v>
      </c>
      <c r="BV334" s="195">
        <v>4749011.9000000004</v>
      </c>
      <c r="BW334" s="195">
        <v>407558.76</v>
      </c>
      <c r="BX334" s="195">
        <v>567439.80000000005</v>
      </c>
      <c r="BY334" s="197">
        <v>246840.12</v>
      </c>
      <c r="BZ334" s="197">
        <v>791616</v>
      </c>
      <c r="CA334" s="197">
        <v>326773.09999999998</v>
      </c>
      <c r="CB334" s="195">
        <v>234668.04</v>
      </c>
      <c r="CC334" s="197">
        <v>882200.04</v>
      </c>
      <c r="CD334" s="197">
        <v>1908840</v>
      </c>
      <c r="CE334" s="195">
        <v>0</v>
      </c>
      <c r="CF334" s="197">
        <v>776280</v>
      </c>
      <c r="CG334" s="197">
        <v>91800</v>
      </c>
      <c r="CH334" s="195">
        <v>340994.16</v>
      </c>
      <c r="CI334" s="195">
        <v>203799.96</v>
      </c>
      <c r="CJ334" s="195">
        <v>76158.960000000006</v>
      </c>
      <c r="CK334" s="195">
        <v>2681505.2400000002</v>
      </c>
      <c r="CL334" s="197">
        <v>726006.63</v>
      </c>
      <c r="CM334" s="197">
        <v>730068</v>
      </c>
    </row>
    <row r="335" spans="1:91" ht="24.6">
      <c r="A335" s="125">
        <v>38</v>
      </c>
      <c r="B335" s="243" t="s">
        <v>1062</v>
      </c>
      <c r="C335" s="131" t="s">
        <v>624</v>
      </c>
      <c r="D335" s="195">
        <v>42947816.270000003</v>
      </c>
      <c r="E335" s="195">
        <v>0</v>
      </c>
      <c r="F335" s="195">
        <v>406997.11</v>
      </c>
      <c r="G335" s="195">
        <v>27510.58</v>
      </c>
      <c r="H335" s="195">
        <v>61292.2</v>
      </c>
      <c r="I335" s="195">
        <v>89608.25</v>
      </c>
      <c r="J335" s="195">
        <v>53711.49</v>
      </c>
      <c r="K335" s="195">
        <v>390403.71</v>
      </c>
      <c r="L335" s="195">
        <v>0</v>
      </c>
      <c r="M335" s="195">
        <v>2273721.35</v>
      </c>
      <c r="N335" s="195">
        <v>2381771.13</v>
      </c>
      <c r="O335" s="195">
        <v>734634.41</v>
      </c>
      <c r="P335" s="195">
        <v>15548823.890000001</v>
      </c>
      <c r="Q335" s="195">
        <v>0</v>
      </c>
      <c r="R335" s="195">
        <v>882906.39</v>
      </c>
      <c r="S335" s="195">
        <v>3959040.6</v>
      </c>
      <c r="T335" s="195">
        <v>42455.05</v>
      </c>
      <c r="U335" s="195">
        <v>0</v>
      </c>
      <c r="V335" s="195">
        <v>0</v>
      </c>
      <c r="W335" s="195">
        <v>337665.3</v>
      </c>
      <c r="X335" s="195">
        <v>10511031.09</v>
      </c>
      <c r="Y335" s="195">
        <v>54175.89</v>
      </c>
      <c r="Z335" s="195">
        <v>3285118.27</v>
      </c>
      <c r="AA335" s="195">
        <v>22611.16</v>
      </c>
      <c r="AB335" s="195">
        <v>76959</v>
      </c>
      <c r="AC335" s="195">
        <v>59346.83</v>
      </c>
      <c r="AD335" s="195">
        <v>176489.54</v>
      </c>
      <c r="AE335" s="195">
        <v>3824462.75</v>
      </c>
      <c r="AF335" s="195">
        <v>0</v>
      </c>
      <c r="AG335" s="195">
        <v>359645.36</v>
      </c>
      <c r="AH335" s="195">
        <v>544100.01</v>
      </c>
      <c r="AI335" s="195">
        <v>470284.64</v>
      </c>
      <c r="AJ335" s="195">
        <v>525286.41</v>
      </c>
      <c r="AK335" s="195">
        <v>793851.6</v>
      </c>
      <c r="AL335" s="195">
        <v>32387830.32</v>
      </c>
      <c r="AM335" s="195">
        <v>0</v>
      </c>
      <c r="AN335" s="195">
        <v>187040</v>
      </c>
      <c r="AO335" s="195">
        <v>601551.43999999994</v>
      </c>
      <c r="AP335" s="195">
        <v>673160.04</v>
      </c>
      <c r="AQ335" s="195">
        <v>0</v>
      </c>
      <c r="AR335" s="195">
        <v>0</v>
      </c>
      <c r="AS335" s="195">
        <v>6234508.04</v>
      </c>
      <c r="AT335" s="195">
        <v>138969.99</v>
      </c>
      <c r="AU335" s="195">
        <v>116275.71</v>
      </c>
      <c r="AV335" s="195">
        <v>1752143.99</v>
      </c>
      <c r="AW335" s="195">
        <v>23646.959999999999</v>
      </c>
      <c r="AX335" s="195">
        <v>1867563.01</v>
      </c>
      <c r="AY335" s="195">
        <v>205920</v>
      </c>
      <c r="AZ335" s="195">
        <v>131354.9</v>
      </c>
      <c r="BA335" s="195">
        <v>149820.47</v>
      </c>
      <c r="BB335" s="195">
        <v>13076078.289999999</v>
      </c>
      <c r="BC335" s="195">
        <v>0</v>
      </c>
      <c r="BD335" s="195">
        <v>20002056.969999999</v>
      </c>
      <c r="BE335" s="195">
        <v>1475072.56</v>
      </c>
      <c r="BF335" s="195">
        <v>56399.96</v>
      </c>
      <c r="BG335" s="195">
        <v>413155.03</v>
      </c>
      <c r="BH335" s="195">
        <v>3706891.07</v>
      </c>
      <c r="BI335" s="195">
        <v>279884.64</v>
      </c>
      <c r="BJ335" s="195">
        <v>759573.84</v>
      </c>
      <c r="BK335" s="195">
        <v>5011999.9400000004</v>
      </c>
      <c r="BL335" s="195">
        <v>969769.6</v>
      </c>
      <c r="BM335" s="195">
        <v>12434284.609999999</v>
      </c>
      <c r="BN335" s="195">
        <v>278751</v>
      </c>
      <c r="BO335" s="195">
        <v>1148640</v>
      </c>
      <c r="BP335" s="195">
        <v>1034206.8</v>
      </c>
      <c r="BQ335" s="195">
        <v>853983.16</v>
      </c>
      <c r="BR335" s="195">
        <v>1254509.28</v>
      </c>
      <c r="BS335" s="197">
        <v>36329990</v>
      </c>
      <c r="BT335" s="195">
        <v>0</v>
      </c>
      <c r="BU335" s="195">
        <v>200000.04</v>
      </c>
      <c r="BV335" s="195">
        <v>3152228.96</v>
      </c>
      <c r="BW335" s="195">
        <v>0</v>
      </c>
      <c r="BX335" s="195">
        <v>0</v>
      </c>
      <c r="BY335" s="197">
        <v>4409113.2</v>
      </c>
      <c r="BZ335" s="197">
        <v>429306.68</v>
      </c>
      <c r="CA335" s="195">
        <v>0</v>
      </c>
      <c r="CB335" s="195">
        <v>0</v>
      </c>
      <c r="CC335" s="195">
        <v>0</v>
      </c>
      <c r="CD335" s="197">
        <v>0</v>
      </c>
      <c r="CE335" s="195">
        <v>0</v>
      </c>
      <c r="CF335" s="195">
        <v>4939232.88</v>
      </c>
      <c r="CG335" s="197">
        <v>0</v>
      </c>
      <c r="CH335" s="195">
        <v>16278.18</v>
      </c>
      <c r="CI335" s="195">
        <v>0</v>
      </c>
      <c r="CJ335" s="195">
        <v>104912.84</v>
      </c>
      <c r="CK335" s="195">
        <v>2521446.96</v>
      </c>
      <c r="CL335" s="195">
        <v>632000.04</v>
      </c>
      <c r="CM335" s="197">
        <v>624672</v>
      </c>
    </row>
    <row r="336" spans="1:91" ht="24.6">
      <c r="A336" s="125">
        <v>38</v>
      </c>
      <c r="B336" s="243" t="s">
        <v>1063</v>
      </c>
      <c r="C336" s="131" t="s">
        <v>625</v>
      </c>
      <c r="D336" s="195">
        <v>74640</v>
      </c>
      <c r="E336" s="195">
        <v>0</v>
      </c>
      <c r="F336" s="195">
        <v>0</v>
      </c>
      <c r="G336" s="195">
        <v>0</v>
      </c>
      <c r="H336" s="195">
        <v>256553.92</v>
      </c>
      <c r="I336" s="195">
        <v>0</v>
      </c>
      <c r="J336" s="195">
        <v>33621.769999999997</v>
      </c>
      <c r="K336" s="195">
        <v>39921.11</v>
      </c>
      <c r="L336" s="195">
        <v>0</v>
      </c>
      <c r="M336" s="195">
        <v>0</v>
      </c>
      <c r="N336" s="195">
        <v>0</v>
      </c>
      <c r="O336" s="195">
        <v>187043.91</v>
      </c>
      <c r="P336" s="195">
        <v>3274384.95</v>
      </c>
      <c r="Q336" s="195">
        <v>3145.59</v>
      </c>
      <c r="R336" s="195">
        <v>415286.62</v>
      </c>
      <c r="S336" s="195">
        <v>0</v>
      </c>
      <c r="T336" s="195">
        <v>28800.6</v>
      </c>
      <c r="U336" s="195">
        <v>165999.96</v>
      </c>
      <c r="V336" s="195">
        <v>0</v>
      </c>
      <c r="W336" s="195">
        <v>0</v>
      </c>
      <c r="X336" s="195">
        <v>11202106.630000001</v>
      </c>
      <c r="Y336" s="195">
        <v>67726.320000000007</v>
      </c>
      <c r="Z336" s="195">
        <v>33248.44</v>
      </c>
      <c r="AA336" s="195">
        <v>0</v>
      </c>
      <c r="AB336" s="195">
        <v>0</v>
      </c>
      <c r="AC336" s="195">
        <v>29700</v>
      </c>
      <c r="AD336" s="195">
        <v>316447.2</v>
      </c>
      <c r="AE336" s="195">
        <v>418095.13</v>
      </c>
      <c r="AF336" s="195">
        <v>0</v>
      </c>
      <c r="AG336" s="195">
        <v>1306.9000000000001</v>
      </c>
      <c r="AH336" s="195">
        <v>25047.84</v>
      </c>
      <c r="AI336" s="195">
        <v>44703.24</v>
      </c>
      <c r="AJ336" s="195">
        <v>82964.679999999993</v>
      </c>
      <c r="AK336" s="195">
        <v>2439301.41</v>
      </c>
      <c r="AL336" s="195">
        <v>129509.1</v>
      </c>
      <c r="AM336" s="195">
        <v>17840.62</v>
      </c>
      <c r="AN336" s="195">
        <v>0</v>
      </c>
      <c r="AO336" s="195">
        <v>0</v>
      </c>
      <c r="AP336" s="195">
        <v>23333.279999999999</v>
      </c>
      <c r="AQ336" s="195">
        <v>0</v>
      </c>
      <c r="AR336" s="195">
        <v>82782.36</v>
      </c>
      <c r="AS336" s="195">
        <v>0</v>
      </c>
      <c r="AT336" s="195">
        <v>8997.57</v>
      </c>
      <c r="AU336" s="195">
        <v>266320.08</v>
      </c>
      <c r="AV336" s="195">
        <v>0</v>
      </c>
      <c r="AW336" s="195">
        <v>0</v>
      </c>
      <c r="AX336" s="195">
        <v>0</v>
      </c>
      <c r="AY336" s="195">
        <v>0</v>
      </c>
      <c r="AZ336" s="195">
        <v>0</v>
      </c>
      <c r="BA336" s="195">
        <v>0</v>
      </c>
      <c r="BB336" s="195">
        <v>313640.02</v>
      </c>
      <c r="BC336" s="195">
        <v>0</v>
      </c>
      <c r="BD336" s="195">
        <v>264159.96000000002</v>
      </c>
      <c r="BE336" s="195">
        <v>408613.04</v>
      </c>
      <c r="BF336" s="195">
        <v>0</v>
      </c>
      <c r="BG336" s="195">
        <v>0</v>
      </c>
      <c r="BH336" s="195">
        <v>0</v>
      </c>
      <c r="BI336" s="195">
        <v>0</v>
      </c>
      <c r="BJ336" s="195">
        <v>0</v>
      </c>
      <c r="BK336" s="195">
        <v>0</v>
      </c>
      <c r="BL336" s="195">
        <v>199577.36</v>
      </c>
      <c r="BM336" s="195">
        <v>0</v>
      </c>
      <c r="BN336" s="195">
        <v>978860.04</v>
      </c>
      <c r="BO336" s="195">
        <v>74117.039999999994</v>
      </c>
      <c r="BP336" s="195">
        <v>0</v>
      </c>
      <c r="BQ336" s="195">
        <v>20254.900000000001</v>
      </c>
      <c r="BR336" s="195">
        <v>785851.8</v>
      </c>
      <c r="BS336" s="197">
        <v>4171467.25</v>
      </c>
      <c r="BT336" s="195">
        <v>851642.04</v>
      </c>
      <c r="BU336" s="197">
        <v>0</v>
      </c>
      <c r="BV336" s="195">
        <v>12578535.23</v>
      </c>
      <c r="BW336" s="195">
        <v>611083.92000000004</v>
      </c>
      <c r="BX336" s="197">
        <v>1208400</v>
      </c>
      <c r="BY336" s="195">
        <v>0</v>
      </c>
      <c r="BZ336" s="195">
        <v>980527</v>
      </c>
      <c r="CA336" s="197">
        <v>0</v>
      </c>
      <c r="CB336" s="195">
        <v>0</v>
      </c>
      <c r="CC336" s="195">
        <v>9291.67</v>
      </c>
      <c r="CD336" s="195">
        <v>5175186.4000000004</v>
      </c>
      <c r="CE336" s="195">
        <v>302919.96000000002</v>
      </c>
      <c r="CF336" s="197">
        <v>26637.3</v>
      </c>
      <c r="CG336" s="195">
        <v>0</v>
      </c>
      <c r="CH336" s="195">
        <v>0</v>
      </c>
      <c r="CI336" s="195">
        <v>0</v>
      </c>
      <c r="CJ336" s="195">
        <v>146935.44</v>
      </c>
      <c r="CK336" s="197">
        <v>0</v>
      </c>
      <c r="CL336" s="195">
        <v>174399.48</v>
      </c>
      <c r="CM336" s="197">
        <v>152717.76000000001</v>
      </c>
    </row>
    <row r="337" spans="1:91" ht="24.6">
      <c r="A337" s="125">
        <v>38</v>
      </c>
      <c r="B337" s="243" t="s">
        <v>1064</v>
      </c>
      <c r="C337" s="128" t="s">
        <v>626</v>
      </c>
      <c r="D337" s="195">
        <v>199400.4</v>
      </c>
      <c r="E337" s="195">
        <v>45087.43</v>
      </c>
      <c r="F337" s="195">
        <v>0</v>
      </c>
      <c r="G337" s="195">
        <v>0</v>
      </c>
      <c r="H337" s="195">
        <v>0</v>
      </c>
      <c r="I337" s="195">
        <v>0</v>
      </c>
      <c r="J337" s="195">
        <v>0</v>
      </c>
      <c r="K337" s="195">
        <v>1628.99</v>
      </c>
      <c r="L337" s="195">
        <v>0</v>
      </c>
      <c r="M337" s="195">
        <v>0</v>
      </c>
      <c r="N337" s="195">
        <v>0</v>
      </c>
      <c r="O337" s="195">
        <v>195234.65</v>
      </c>
      <c r="P337" s="195">
        <v>4142645.72</v>
      </c>
      <c r="Q337" s="195">
        <v>0</v>
      </c>
      <c r="R337" s="195">
        <v>0</v>
      </c>
      <c r="S337" s="195">
        <v>33687.42</v>
      </c>
      <c r="T337" s="195">
        <v>0</v>
      </c>
      <c r="U337" s="195">
        <v>0</v>
      </c>
      <c r="V337" s="195">
        <v>9458.98</v>
      </c>
      <c r="W337" s="195">
        <v>38333.339999999997</v>
      </c>
      <c r="X337" s="195">
        <v>112807.06</v>
      </c>
      <c r="Y337" s="195">
        <v>68368.479999999996</v>
      </c>
      <c r="Z337" s="195">
        <v>4765.91</v>
      </c>
      <c r="AA337" s="195">
        <v>0</v>
      </c>
      <c r="AB337" s="195">
        <v>0</v>
      </c>
      <c r="AC337" s="195">
        <v>8833.2999999999993</v>
      </c>
      <c r="AD337" s="195">
        <v>41450.01</v>
      </c>
      <c r="AE337" s="195">
        <v>0</v>
      </c>
      <c r="AF337" s="195">
        <v>0</v>
      </c>
      <c r="AG337" s="195">
        <v>15682.86</v>
      </c>
      <c r="AH337" s="195">
        <v>9406.52</v>
      </c>
      <c r="AI337" s="195">
        <v>0</v>
      </c>
      <c r="AJ337" s="195">
        <v>200788.66</v>
      </c>
      <c r="AK337" s="195">
        <v>4759218.84</v>
      </c>
      <c r="AL337" s="195">
        <v>0</v>
      </c>
      <c r="AM337" s="195">
        <v>0</v>
      </c>
      <c r="AN337" s="195">
        <v>0</v>
      </c>
      <c r="AO337" s="195">
        <v>14544.55</v>
      </c>
      <c r="AP337" s="195">
        <v>24060.18</v>
      </c>
      <c r="AQ337" s="195">
        <v>0</v>
      </c>
      <c r="AR337" s="195">
        <v>0</v>
      </c>
      <c r="AS337" s="195">
        <v>93959.96</v>
      </c>
      <c r="AT337" s="195">
        <v>0</v>
      </c>
      <c r="AU337" s="195">
        <v>0</v>
      </c>
      <c r="AV337" s="195">
        <v>0</v>
      </c>
      <c r="AW337" s="195">
        <v>0</v>
      </c>
      <c r="AX337" s="195">
        <v>279998</v>
      </c>
      <c r="AY337" s="195">
        <v>0</v>
      </c>
      <c r="AZ337" s="195">
        <v>0</v>
      </c>
      <c r="BA337" s="195">
        <v>0</v>
      </c>
      <c r="BB337" s="195">
        <v>0</v>
      </c>
      <c r="BC337" s="195">
        <v>0</v>
      </c>
      <c r="BD337" s="195">
        <v>0</v>
      </c>
      <c r="BE337" s="195">
        <v>174467.56</v>
      </c>
      <c r="BF337" s="195">
        <v>0</v>
      </c>
      <c r="BG337" s="195">
        <v>0</v>
      </c>
      <c r="BH337" s="195">
        <v>0</v>
      </c>
      <c r="BI337" s="195">
        <v>0</v>
      </c>
      <c r="BJ337" s="195">
        <v>207600</v>
      </c>
      <c r="BK337" s="195">
        <v>0</v>
      </c>
      <c r="BL337" s="195">
        <v>266646.64</v>
      </c>
      <c r="BM337" s="195">
        <v>151690.9</v>
      </c>
      <c r="BN337" s="195">
        <v>101332.83</v>
      </c>
      <c r="BO337" s="195">
        <v>32666.639999999999</v>
      </c>
      <c r="BP337" s="195">
        <v>0</v>
      </c>
      <c r="BQ337" s="195">
        <v>170700</v>
      </c>
      <c r="BR337" s="195">
        <v>14116.68</v>
      </c>
      <c r="BS337" s="197">
        <v>2395028.98</v>
      </c>
      <c r="BT337" s="195">
        <v>10843.8</v>
      </c>
      <c r="BU337" s="197">
        <v>0</v>
      </c>
      <c r="BV337" s="197">
        <v>73644.350000000006</v>
      </c>
      <c r="BW337" s="195">
        <v>0</v>
      </c>
      <c r="BX337" s="195">
        <v>0</v>
      </c>
      <c r="BY337" s="197">
        <v>0</v>
      </c>
      <c r="BZ337" s="195">
        <v>0</v>
      </c>
      <c r="CA337" s="197">
        <v>0</v>
      </c>
      <c r="CB337" s="195">
        <v>92333.28</v>
      </c>
      <c r="CC337" s="195">
        <v>0</v>
      </c>
      <c r="CD337" s="195">
        <v>0</v>
      </c>
      <c r="CE337" s="195">
        <v>0</v>
      </c>
      <c r="CF337" s="195">
        <v>0</v>
      </c>
      <c r="CG337" s="195">
        <v>0</v>
      </c>
      <c r="CH337" s="195">
        <v>69933.240000000005</v>
      </c>
      <c r="CI337" s="197">
        <v>0</v>
      </c>
      <c r="CJ337" s="195">
        <v>0</v>
      </c>
      <c r="CK337" s="197">
        <v>0</v>
      </c>
      <c r="CL337" s="195">
        <v>4320</v>
      </c>
      <c r="CM337" s="197">
        <v>128935.67</v>
      </c>
    </row>
    <row r="338" spans="1:91" ht="24.6">
      <c r="A338" s="125">
        <v>38</v>
      </c>
      <c r="B338" s="243" t="s">
        <v>1065</v>
      </c>
      <c r="C338" s="128" t="s">
        <v>1289</v>
      </c>
      <c r="D338" s="195">
        <v>0</v>
      </c>
      <c r="E338" s="195">
        <v>0</v>
      </c>
      <c r="F338" s="195">
        <v>0</v>
      </c>
      <c r="G338" s="195">
        <v>0</v>
      </c>
      <c r="H338" s="195">
        <v>0</v>
      </c>
      <c r="I338" s="195">
        <v>0</v>
      </c>
      <c r="J338" s="195">
        <v>0</v>
      </c>
      <c r="K338" s="195">
        <v>0</v>
      </c>
      <c r="L338" s="195">
        <v>0</v>
      </c>
      <c r="M338" s="195">
        <v>0</v>
      </c>
      <c r="N338" s="195">
        <v>0</v>
      </c>
      <c r="O338" s="195">
        <v>144756.56</v>
      </c>
      <c r="P338" s="195">
        <v>0</v>
      </c>
      <c r="Q338" s="195">
        <v>0</v>
      </c>
      <c r="R338" s="195">
        <v>0</v>
      </c>
      <c r="S338" s="195">
        <v>0</v>
      </c>
      <c r="T338" s="195">
        <v>0</v>
      </c>
      <c r="U338" s="195">
        <v>0</v>
      </c>
      <c r="V338" s="195">
        <v>25965.85</v>
      </c>
      <c r="W338" s="195">
        <v>61333.36</v>
      </c>
      <c r="X338" s="195">
        <v>0</v>
      </c>
      <c r="Y338" s="195">
        <v>0</v>
      </c>
      <c r="Z338" s="195">
        <v>0</v>
      </c>
      <c r="AA338" s="195">
        <v>0</v>
      </c>
      <c r="AB338" s="195">
        <v>0</v>
      </c>
      <c r="AC338" s="195">
        <v>0</v>
      </c>
      <c r="AD338" s="195">
        <v>0</v>
      </c>
      <c r="AE338" s="195">
        <v>0</v>
      </c>
      <c r="AF338" s="195">
        <v>0</v>
      </c>
      <c r="AG338" s="195">
        <v>0</v>
      </c>
      <c r="AH338" s="195">
        <v>0</v>
      </c>
      <c r="AI338" s="195">
        <v>0</v>
      </c>
      <c r="AJ338" s="195">
        <v>0</v>
      </c>
      <c r="AK338" s="195">
        <v>66666.66</v>
      </c>
      <c r="AL338" s="195">
        <v>0</v>
      </c>
      <c r="AM338" s="195">
        <v>0</v>
      </c>
      <c r="AN338" s="195">
        <v>0</v>
      </c>
      <c r="AO338" s="195">
        <v>0</v>
      </c>
      <c r="AP338" s="195">
        <v>0</v>
      </c>
      <c r="AQ338" s="195">
        <v>0</v>
      </c>
      <c r="AR338" s="195">
        <v>0</v>
      </c>
      <c r="AS338" s="195">
        <v>0</v>
      </c>
      <c r="AT338" s="195">
        <v>0</v>
      </c>
      <c r="AU338" s="195">
        <v>0</v>
      </c>
      <c r="AV338" s="195">
        <v>0</v>
      </c>
      <c r="AW338" s="195">
        <v>0</v>
      </c>
      <c r="AX338" s="195">
        <v>0</v>
      </c>
      <c r="AY338" s="195">
        <v>0</v>
      </c>
      <c r="AZ338" s="195">
        <v>0</v>
      </c>
      <c r="BA338" s="195">
        <v>0</v>
      </c>
      <c r="BB338" s="195">
        <v>0</v>
      </c>
      <c r="BC338" s="195">
        <v>241450.01</v>
      </c>
      <c r="BD338" s="195">
        <v>0</v>
      </c>
      <c r="BE338" s="195">
        <v>0</v>
      </c>
      <c r="BF338" s="195">
        <v>0</v>
      </c>
      <c r="BG338" s="195">
        <v>0</v>
      </c>
      <c r="BH338" s="195">
        <v>314507.19</v>
      </c>
      <c r="BI338" s="195">
        <v>0</v>
      </c>
      <c r="BJ338" s="195">
        <v>0</v>
      </c>
      <c r="BK338" s="195">
        <v>133333.32</v>
      </c>
      <c r="BL338" s="195">
        <v>176600</v>
      </c>
      <c r="BM338" s="195">
        <v>0</v>
      </c>
      <c r="BN338" s="195">
        <v>0</v>
      </c>
      <c r="BO338" s="195">
        <v>0</v>
      </c>
      <c r="BP338" s="195">
        <v>0</v>
      </c>
      <c r="BQ338" s="195">
        <v>0</v>
      </c>
      <c r="BR338" s="195">
        <v>0</v>
      </c>
      <c r="BS338" s="197">
        <v>0</v>
      </c>
      <c r="BT338" s="195">
        <v>0</v>
      </c>
      <c r="BU338" s="197">
        <v>0</v>
      </c>
      <c r="BV338" s="195">
        <v>0</v>
      </c>
      <c r="BW338" s="195">
        <v>0</v>
      </c>
      <c r="BX338" s="195">
        <v>0</v>
      </c>
      <c r="BY338" s="197">
        <v>0</v>
      </c>
      <c r="BZ338" s="195">
        <v>0</v>
      </c>
      <c r="CA338" s="195">
        <v>0</v>
      </c>
      <c r="CB338" s="195">
        <v>0</v>
      </c>
      <c r="CC338" s="195">
        <v>0</v>
      </c>
      <c r="CD338" s="195">
        <v>0</v>
      </c>
      <c r="CE338" s="195">
        <v>0</v>
      </c>
      <c r="CF338" s="195">
        <v>0</v>
      </c>
      <c r="CG338" s="195">
        <v>0</v>
      </c>
      <c r="CH338" s="195">
        <v>0</v>
      </c>
      <c r="CI338" s="195">
        <v>0</v>
      </c>
      <c r="CJ338" s="197">
        <v>0</v>
      </c>
      <c r="CK338" s="197">
        <v>0</v>
      </c>
      <c r="CL338" s="195">
        <v>65799.960000000006</v>
      </c>
      <c r="CM338" s="195">
        <v>0</v>
      </c>
    </row>
    <row r="339" spans="1:91" ht="24.6">
      <c r="A339" s="125">
        <v>38</v>
      </c>
      <c r="B339" s="243" t="s">
        <v>1066</v>
      </c>
      <c r="C339" s="128" t="s">
        <v>627</v>
      </c>
      <c r="D339" s="195">
        <v>0</v>
      </c>
      <c r="E339" s="195">
        <v>0</v>
      </c>
      <c r="F339" s="195">
        <v>0</v>
      </c>
      <c r="G339" s="195">
        <v>3575.34</v>
      </c>
      <c r="H339" s="195">
        <v>31503.18</v>
      </c>
      <c r="I339" s="195">
        <v>0</v>
      </c>
      <c r="J339" s="195">
        <v>0</v>
      </c>
      <c r="K339" s="195">
        <v>0</v>
      </c>
      <c r="L339" s="195">
        <v>0</v>
      </c>
      <c r="M339" s="195">
        <v>0</v>
      </c>
      <c r="N339" s="195">
        <v>0</v>
      </c>
      <c r="O339" s="195">
        <v>0</v>
      </c>
      <c r="P339" s="195">
        <v>0</v>
      </c>
      <c r="Q339" s="195">
        <v>0</v>
      </c>
      <c r="R339" s="195">
        <v>0</v>
      </c>
      <c r="S339" s="195">
        <v>0</v>
      </c>
      <c r="T339" s="195">
        <v>0</v>
      </c>
      <c r="U339" s="195">
        <v>28166.639999999999</v>
      </c>
      <c r="V339" s="195">
        <v>0</v>
      </c>
      <c r="W339" s="195">
        <v>0</v>
      </c>
      <c r="X339" s="195">
        <v>0</v>
      </c>
      <c r="Y339" s="195">
        <v>0</v>
      </c>
      <c r="Z339" s="195">
        <v>0</v>
      </c>
      <c r="AA339" s="195">
        <v>0</v>
      </c>
      <c r="AB339" s="195">
        <v>0</v>
      </c>
      <c r="AC339" s="195">
        <v>0</v>
      </c>
      <c r="AD339" s="195">
        <v>0</v>
      </c>
      <c r="AE339" s="195">
        <v>0</v>
      </c>
      <c r="AF339" s="195">
        <v>0</v>
      </c>
      <c r="AG339" s="195">
        <v>0</v>
      </c>
      <c r="AH339" s="195">
        <v>0</v>
      </c>
      <c r="AI339" s="195">
        <v>0</v>
      </c>
      <c r="AJ339" s="195">
        <v>0</v>
      </c>
      <c r="AK339" s="195">
        <v>0</v>
      </c>
      <c r="AL339" s="195">
        <v>0</v>
      </c>
      <c r="AM339" s="195">
        <v>0</v>
      </c>
      <c r="AN339" s="195">
        <v>0</v>
      </c>
      <c r="AO339" s="195">
        <v>0</v>
      </c>
      <c r="AP339" s="195">
        <v>0</v>
      </c>
      <c r="AQ339" s="195">
        <v>0</v>
      </c>
      <c r="AR339" s="195">
        <v>0</v>
      </c>
      <c r="AS339" s="195">
        <v>0</v>
      </c>
      <c r="AT339" s="195">
        <v>0</v>
      </c>
      <c r="AU339" s="195">
        <v>0</v>
      </c>
      <c r="AV339" s="195">
        <v>0</v>
      </c>
      <c r="AW339" s="195">
        <v>0</v>
      </c>
      <c r="AX339" s="195">
        <v>0</v>
      </c>
      <c r="AY339" s="195">
        <v>0</v>
      </c>
      <c r="AZ339" s="195">
        <v>0</v>
      </c>
      <c r="BA339" s="195">
        <v>0</v>
      </c>
      <c r="BB339" s="195">
        <v>0</v>
      </c>
      <c r="BC339" s="195">
        <v>0</v>
      </c>
      <c r="BD339" s="195">
        <v>3970172.88</v>
      </c>
      <c r="BE339" s="195">
        <v>0</v>
      </c>
      <c r="BF339" s="195">
        <v>0</v>
      </c>
      <c r="BG339" s="195">
        <v>0</v>
      </c>
      <c r="BH339" s="195">
        <v>0</v>
      </c>
      <c r="BI339" s="195">
        <v>0</v>
      </c>
      <c r="BJ339" s="195">
        <v>0</v>
      </c>
      <c r="BK339" s="195">
        <v>0</v>
      </c>
      <c r="BL339" s="195">
        <v>0</v>
      </c>
      <c r="BM339" s="195">
        <v>0</v>
      </c>
      <c r="BN339" s="195">
        <v>0</v>
      </c>
      <c r="BO339" s="195">
        <v>0</v>
      </c>
      <c r="BP339" s="195">
        <v>0</v>
      </c>
      <c r="BQ339" s="195">
        <v>0</v>
      </c>
      <c r="BR339" s="195">
        <v>0</v>
      </c>
      <c r="BS339" s="197">
        <v>0</v>
      </c>
      <c r="BT339" s="197">
        <v>0</v>
      </c>
      <c r="BU339" s="197">
        <v>0</v>
      </c>
      <c r="BV339" s="197">
        <v>0</v>
      </c>
      <c r="BW339" s="197">
        <v>0</v>
      </c>
      <c r="BX339" s="197">
        <v>0</v>
      </c>
      <c r="BY339" s="197">
        <v>0</v>
      </c>
      <c r="BZ339" s="197">
        <v>0</v>
      </c>
      <c r="CA339" s="197">
        <v>0</v>
      </c>
      <c r="CB339" s="195">
        <v>0</v>
      </c>
      <c r="CC339" s="197">
        <v>0</v>
      </c>
      <c r="CD339" s="197">
        <v>114800.04</v>
      </c>
      <c r="CE339" s="195">
        <v>0</v>
      </c>
      <c r="CF339" s="197">
        <v>0</v>
      </c>
      <c r="CG339" s="197">
        <v>0</v>
      </c>
      <c r="CH339" s="195">
        <v>0</v>
      </c>
      <c r="CI339" s="197">
        <v>0</v>
      </c>
      <c r="CJ339" s="195">
        <v>0</v>
      </c>
      <c r="CK339" s="197">
        <v>0</v>
      </c>
      <c r="CL339" s="195">
        <v>41199.96</v>
      </c>
      <c r="CM339" s="197">
        <v>112950</v>
      </c>
    </row>
    <row r="340" spans="1:91" ht="24.6">
      <c r="A340" s="125">
        <v>38</v>
      </c>
      <c r="B340" s="243" t="s">
        <v>1067</v>
      </c>
      <c r="C340" s="128" t="s">
        <v>628</v>
      </c>
      <c r="D340" s="195">
        <v>0</v>
      </c>
      <c r="E340" s="195">
        <v>0</v>
      </c>
      <c r="F340" s="195">
        <v>0</v>
      </c>
      <c r="G340" s="195">
        <v>6248.57</v>
      </c>
      <c r="H340" s="195">
        <v>0</v>
      </c>
      <c r="I340" s="195">
        <v>0</v>
      </c>
      <c r="J340" s="195">
        <v>0</v>
      </c>
      <c r="K340" s="195">
        <v>0</v>
      </c>
      <c r="L340" s="195">
        <v>0</v>
      </c>
      <c r="M340" s="195">
        <v>0</v>
      </c>
      <c r="N340" s="195">
        <v>0</v>
      </c>
      <c r="O340" s="195">
        <v>0</v>
      </c>
      <c r="P340" s="195">
        <v>0</v>
      </c>
      <c r="Q340" s="195">
        <v>85239.58</v>
      </c>
      <c r="R340" s="195">
        <v>0</v>
      </c>
      <c r="S340" s="195">
        <v>0</v>
      </c>
      <c r="T340" s="195">
        <v>0</v>
      </c>
      <c r="U340" s="195">
        <v>0</v>
      </c>
      <c r="V340" s="195">
        <v>0</v>
      </c>
      <c r="W340" s="195">
        <v>0</v>
      </c>
      <c r="X340" s="195">
        <v>0</v>
      </c>
      <c r="Y340" s="195">
        <v>0</v>
      </c>
      <c r="Z340" s="195">
        <v>0</v>
      </c>
      <c r="AA340" s="195">
        <v>0</v>
      </c>
      <c r="AB340" s="195">
        <v>0</v>
      </c>
      <c r="AC340" s="195">
        <v>168541.7</v>
      </c>
      <c r="AD340" s="195">
        <v>0</v>
      </c>
      <c r="AE340" s="195">
        <v>0</v>
      </c>
      <c r="AF340" s="195">
        <v>0</v>
      </c>
      <c r="AG340" s="195">
        <v>0</v>
      </c>
      <c r="AH340" s="195">
        <v>0</v>
      </c>
      <c r="AI340" s="195">
        <v>0</v>
      </c>
      <c r="AJ340" s="195">
        <v>0</v>
      </c>
      <c r="AK340" s="195">
        <v>40316.660000000003</v>
      </c>
      <c r="AL340" s="195">
        <v>0</v>
      </c>
      <c r="AM340" s="195">
        <v>0</v>
      </c>
      <c r="AN340" s="195">
        <v>0</v>
      </c>
      <c r="AO340" s="195">
        <v>0</v>
      </c>
      <c r="AP340" s="195">
        <v>0</v>
      </c>
      <c r="AQ340" s="195">
        <v>0</v>
      </c>
      <c r="AR340" s="195">
        <v>0</v>
      </c>
      <c r="AS340" s="195">
        <v>0</v>
      </c>
      <c r="AT340" s="195">
        <v>0</v>
      </c>
      <c r="AU340" s="195">
        <v>0</v>
      </c>
      <c r="AV340" s="195">
        <v>0</v>
      </c>
      <c r="AW340" s="195">
        <v>0</v>
      </c>
      <c r="AX340" s="195">
        <v>0</v>
      </c>
      <c r="AY340" s="195">
        <v>0</v>
      </c>
      <c r="AZ340" s="195">
        <v>0</v>
      </c>
      <c r="BA340" s="195">
        <v>0</v>
      </c>
      <c r="BB340" s="195">
        <v>0</v>
      </c>
      <c r="BC340" s="195">
        <v>0</v>
      </c>
      <c r="BD340" s="195">
        <v>0</v>
      </c>
      <c r="BE340" s="195">
        <v>250791.14</v>
      </c>
      <c r="BF340" s="195">
        <v>325999.93</v>
      </c>
      <c r="BG340" s="195">
        <v>0</v>
      </c>
      <c r="BH340" s="195">
        <v>830668.69</v>
      </c>
      <c r="BI340" s="195">
        <v>0</v>
      </c>
      <c r="BJ340" s="195">
        <v>0</v>
      </c>
      <c r="BK340" s="195">
        <v>162999.96</v>
      </c>
      <c r="BL340" s="195">
        <v>85505.12</v>
      </c>
      <c r="BM340" s="195">
        <v>0</v>
      </c>
      <c r="BN340" s="195">
        <v>0</v>
      </c>
      <c r="BO340" s="195">
        <v>0</v>
      </c>
      <c r="BP340" s="195">
        <v>0</v>
      </c>
      <c r="BQ340" s="195">
        <v>5606.65</v>
      </c>
      <c r="BR340" s="195">
        <v>0</v>
      </c>
      <c r="BS340" s="197">
        <v>0</v>
      </c>
      <c r="BT340" s="197">
        <v>0</v>
      </c>
      <c r="BU340" s="197">
        <v>0</v>
      </c>
      <c r="BV340" s="197">
        <v>0</v>
      </c>
      <c r="BW340" s="195">
        <v>0</v>
      </c>
      <c r="BX340" s="197">
        <v>0</v>
      </c>
      <c r="BY340" s="197">
        <v>0</v>
      </c>
      <c r="BZ340" s="197">
        <v>0</v>
      </c>
      <c r="CA340" s="197">
        <v>0</v>
      </c>
      <c r="CB340" s="197">
        <v>0</v>
      </c>
      <c r="CC340" s="197">
        <v>0</v>
      </c>
      <c r="CD340" s="197">
        <v>0</v>
      </c>
      <c r="CE340" s="197">
        <v>0</v>
      </c>
      <c r="CF340" s="197">
        <v>0</v>
      </c>
      <c r="CG340" s="197">
        <v>0</v>
      </c>
      <c r="CH340" s="197">
        <v>0</v>
      </c>
      <c r="CI340" s="197">
        <v>0</v>
      </c>
      <c r="CJ340" s="197">
        <v>0</v>
      </c>
      <c r="CK340" s="197">
        <v>0</v>
      </c>
      <c r="CL340" s="197">
        <v>47197.08</v>
      </c>
      <c r="CM340" s="197">
        <v>20759.53</v>
      </c>
    </row>
    <row r="341" spans="1:91" ht="24.6">
      <c r="A341" s="125">
        <v>38</v>
      </c>
      <c r="B341" s="243" t="s">
        <v>1068</v>
      </c>
      <c r="C341" s="128" t="s">
        <v>629</v>
      </c>
      <c r="D341" s="195">
        <v>0</v>
      </c>
      <c r="E341" s="195">
        <v>0</v>
      </c>
      <c r="F341" s="195">
        <v>0</v>
      </c>
      <c r="G341" s="195">
        <v>0</v>
      </c>
      <c r="H341" s="195">
        <v>0</v>
      </c>
      <c r="I341" s="195">
        <v>0</v>
      </c>
      <c r="J341" s="195">
        <v>0</v>
      </c>
      <c r="K341" s="195">
        <v>0</v>
      </c>
      <c r="L341" s="195">
        <v>0</v>
      </c>
      <c r="M341" s="195">
        <v>0</v>
      </c>
      <c r="N341" s="195">
        <v>0</v>
      </c>
      <c r="O341" s="195">
        <v>0</v>
      </c>
      <c r="P341" s="195">
        <v>0</v>
      </c>
      <c r="Q341" s="195">
        <v>0</v>
      </c>
      <c r="R341" s="195">
        <v>0</v>
      </c>
      <c r="S341" s="195">
        <v>0</v>
      </c>
      <c r="T341" s="195">
        <v>0</v>
      </c>
      <c r="U341" s="195">
        <v>0</v>
      </c>
      <c r="V341" s="195">
        <v>0</v>
      </c>
      <c r="W341" s="195">
        <v>0</v>
      </c>
      <c r="X341" s="195">
        <v>0</v>
      </c>
      <c r="Y341" s="195">
        <v>0</v>
      </c>
      <c r="Z341" s="195">
        <v>0</v>
      </c>
      <c r="AA341" s="195">
        <v>0</v>
      </c>
      <c r="AB341" s="195">
        <v>0</v>
      </c>
      <c r="AC341" s="195">
        <v>0</v>
      </c>
      <c r="AD341" s="195">
        <v>0</v>
      </c>
      <c r="AE341" s="195">
        <v>0</v>
      </c>
      <c r="AF341" s="195">
        <v>0</v>
      </c>
      <c r="AG341" s="195">
        <v>0</v>
      </c>
      <c r="AH341" s="195">
        <v>0</v>
      </c>
      <c r="AI341" s="195">
        <v>0</v>
      </c>
      <c r="AJ341" s="195">
        <v>0</v>
      </c>
      <c r="AK341" s="195">
        <v>0</v>
      </c>
      <c r="AL341" s="195">
        <v>0</v>
      </c>
      <c r="AM341" s="195">
        <v>0</v>
      </c>
      <c r="AN341" s="195">
        <v>0</v>
      </c>
      <c r="AO341" s="195">
        <v>0</v>
      </c>
      <c r="AP341" s="195">
        <v>0</v>
      </c>
      <c r="AQ341" s="195">
        <v>0</v>
      </c>
      <c r="AR341" s="195">
        <v>0</v>
      </c>
      <c r="AS341" s="195">
        <v>0</v>
      </c>
      <c r="AT341" s="195">
        <v>0</v>
      </c>
      <c r="AU341" s="195">
        <v>0</v>
      </c>
      <c r="AV341" s="195">
        <v>0</v>
      </c>
      <c r="AW341" s="195">
        <v>0</v>
      </c>
      <c r="AX341" s="195">
        <v>0</v>
      </c>
      <c r="AY341" s="195">
        <v>0</v>
      </c>
      <c r="AZ341" s="195">
        <v>0</v>
      </c>
      <c r="BA341" s="195">
        <v>0</v>
      </c>
      <c r="BB341" s="195">
        <v>0</v>
      </c>
      <c r="BC341" s="195">
        <v>0</v>
      </c>
      <c r="BD341" s="195">
        <v>0</v>
      </c>
      <c r="BE341" s="195">
        <v>4729.33</v>
      </c>
      <c r="BF341" s="195">
        <v>0</v>
      </c>
      <c r="BG341" s="195">
        <v>0</v>
      </c>
      <c r="BH341" s="195">
        <v>98965.73</v>
      </c>
      <c r="BI341" s="195">
        <v>0</v>
      </c>
      <c r="BJ341" s="195">
        <v>0</v>
      </c>
      <c r="BK341" s="195">
        <v>0</v>
      </c>
      <c r="BL341" s="195">
        <v>0</v>
      </c>
      <c r="BM341" s="195">
        <v>0</v>
      </c>
      <c r="BN341" s="195">
        <v>0</v>
      </c>
      <c r="BO341" s="195">
        <v>0</v>
      </c>
      <c r="BP341" s="195">
        <v>0</v>
      </c>
      <c r="BQ341" s="195">
        <v>0</v>
      </c>
      <c r="BR341" s="195">
        <v>0</v>
      </c>
      <c r="BS341" s="197">
        <v>0</v>
      </c>
      <c r="BT341" s="197">
        <v>0</v>
      </c>
      <c r="BU341" s="197">
        <v>0</v>
      </c>
      <c r="BV341" s="197">
        <v>0</v>
      </c>
      <c r="BW341" s="197">
        <v>0</v>
      </c>
      <c r="BX341" s="197">
        <v>0</v>
      </c>
      <c r="BY341" s="197">
        <v>0</v>
      </c>
      <c r="BZ341" s="197">
        <v>0</v>
      </c>
      <c r="CA341" s="195">
        <v>0</v>
      </c>
      <c r="CB341" s="197">
        <v>0</v>
      </c>
      <c r="CC341" s="197">
        <v>0</v>
      </c>
      <c r="CD341" s="195">
        <v>0</v>
      </c>
      <c r="CE341" s="197">
        <v>0</v>
      </c>
      <c r="CF341" s="197">
        <v>0</v>
      </c>
      <c r="CG341" s="197">
        <v>0</v>
      </c>
      <c r="CH341" s="195">
        <v>0</v>
      </c>
      <c r="CI341" s="197">
        <v>0</v>
      </c>
      <c r="CJ341" s="197">
        <v>0</v>
      </c>
      <c r="CK341" s="197">
        <v>0</v>
      </c>
      <c r="CL341" s="195">
        <v>0</v>
      </c>
      <c r="CM341" s="197">
        <v>0</v>
      </c>
    </row>
    <row r="342" spans="1:91" ht="24.6">
      <c r="A342" s="125">
        <v>38</v>
      </c>
      <c r="B342" s="243" t="s">
        <v>1069</v>
      </c>
      <c r="C342" s="128" t="s">
        <v>1290</v>
      </c>
      <c r="D342" s="195">
        <v>0</v>
      </c>
      <c r="E342" s="195">
        <v>0</v>
      </c>
      <c r="F342" s="195">
        <v>0</v>
      </c>
      <c r="G342" s="195">
        <v>0</v>
      </c>
      <c r="H342" s="195">
        <v>0</v>
      </c>
      <c r="I342" s="195">
        <v>0</v>
      </c>
      <c r="J342" s="195">
        <v>0</v>
      </c>
      <c r="K342" s="195">
        <v>0</v>
      </c>
      <c r="L342" s="195">
        <v>0</v>
      </c>
      <c r="M342" s="195">
        <v>0</v>
      </c>
      <c r="N342" s="195">
        <v>0</v>
      </c>
      <c r="O342" s="195">
        <v>219299.32</v>
      </c>
      <c r="P342" s="195">
        <v>0</v>
      </c>
      <c r="Q342" s="195">
        <v>0</v>
      </c>
      <c r="R342" s="195">
        <v>1998.36</v>
      </c>
      <c r="S342" s="195">
        <v>0</v>
      </c>
      <c r="T342" s="195">
        <v>51000</v>
      </c>
      <c r="U342" s="195">
        <v>26106.73</v>
      </c>
      <c r="V342" s="195">
        <v>11370</v>
      </c>
      <c r="W342" s="195">
        <v>0</v>
      </c>
      <c r="X342" s="195">
        <v>0</v>
      </c>
      <c r="Y342" s="195">
        <v>0</v>
      </c>
      <c r="Z342" s="195">
        <v>0</v>
      </c>
      <c r="AA342" s="195">
        <v>0</v>
      </c>
      <c r="AB342" s="195">
        <v>0</v>
      </c>
      <c r="AC342" s="195">
        <v>0</v>
      </c>
      <c r="AD342" s="195">
        <v>0</v>
      </c>
      <c r="AE342" s="195">
        <v>0</v>
      </c>
      <c r="AF342" s="195">
        <v>0</v>
      </c>
      <c r="AG342" s="195">
        <v>846.76</v>
      </c>
      <c r="AH342" s="195">
        <v>0</v>
      </c>
      <c r="AI342" s="195">
        <v>0</v>
      </c>
      <c r="AJ342" s="195">
        <v>0</v>
      </c>
      <c r="AK342" s="195">
        <v>30000</v>
      </c>
      <c r="AL342" s="195">
        <v>0</v>
      </c>
      <c r="AM342" s="195">
        <v>0</v>
      </c>
      <c r="AN342" s="195">
        <v>0</v>
      </c>
      <c r="AO342" s="195">
        <v>0</v>
      </c>
      <c r="AP342" s="195">
        <v>0</v>
      </c>
      <c r="AQ342" s="195">
        <v>0</v>
      </c>
      <c r="AR342" s="195">
        <v>0</v>
      </c>
      <c r="AS342" s="195">
        <v>0</v>
      </c>
      <c r="AT342" s="195">
        <v>0</v>
      </c>
      <c r="AU342" s="195">
        <v>0</v>
      </c>
      <c r="AV342" s="195">
        <v>0</v>
      </c>
      <c r="AW342" s="195">
        <v>0</v>
      </c>
      <c r="AX342" s="195">
        <v>0</v>
      </c>
      <c r="AY342" s="195">
        <v>0</v>
      </c>
      <c r="AZ342" s="195">
        <v>0</v>
      </c>
      <c r="BA342" s="195">
        <v>0</v>
      </c>
      <c r="BB342" s="195">
        <v>0</v>
      </c>
      <c r="BC342" s="195">
        <v>0</v>
      </c>
      <c r="BD342" s="195">
        <v>0</v>
      </c>
      <c r="BE342" s="195">
        <v>0</v>
      </c>
      <c r="BF342" s="195">
        <v>0</v>
      </c>
      <c r="BG342" s="195">
        <v>11900.04</v>
      </c>
      <c r="BH342" s="195">
        <v>0</v>
      </c>
      <c r="BI342" s="195">
        <v>0</v>
      </c>
      <c r="BJ342" s="195">
        <v>0</v>
      </c>
      <c r="BK342" s="195">
        <v>60000</v>
      </c>
      <c r="BL342" s="195">
        <v>0</v>
      </c>
      <c r="BM342" s="195">
        <v>0</v>
      </c>
      <c r="BN342" s="195">
        <v>0</v>
      </c>
      <c r="BO342" s="195">
        <v>29153.279999999999</v>
      </c>
      <c r="BP342" s="195">
        <v>44120.04</v>
      </c>
      <c r="BQ342" s="195">
        <v>0</v>
      </c>
      <c r="BR342" s="195">
        <v>0</v>
      </c>
      <c r="BS342" s="197">
        <v>0</v>
      </c>
      <c r="BT342" s="197">
        <v>0</v>
      </c>
      <c r="BU342" s="197">
        <v>0</v>
      </c>
      <c r="BV342" s="197">
        <v>423350</v>
      </c>
      <c r="BW342" s="197">
        <v>0</v>
      </c>
      <c r="BX342" s="197">
        <v>29450.400000000001</v>
      </c>
      <c r="BY342" s="197">
        <v>183333.29</v>
      </c>
      <c r="BZ342" s="197">
        <v>0</v>
      </c>
      <c r="CA342" s="197">
        <v>0</v>
      </c>
      <c r="CB342" s="197">
        <v>0</v>
      </c>
      <c r="CC342" s="197">
        <v>14129.93</v>
      </c>
      <c r="CD342" s="197">
        <v>0</v>
      </c>
      <c r="CE342" s="197">
        <v>0</v>
      </c>
      <c r="CF342" s="197">
        <v>0</v>
      </c>
      <c r="CG342" s="197">
        <v>0</v>
      </c>
      <c r="CH342" s="197">
        <v>0</v>
      </c>
      <c r="CI342" s="197">
        <v>0</v>
      </c>
      <c r="CJ342" s="197">
        <v>0</v>
      </c>
      <c r="CK342" s="197">
        <v>0</v>
      </c>
      <c r="CL342" s="197">
        <v>0</v>
      </c>
      <c r="CM342" s="197">
        <v>255599</v>
      </c>
    </row>
    <row r="343" spans="1:91" ht="24.6">
      <c r="A343" s="125">
        <v>38</v>
      </c>
      <c r="B343" s="243" t="s">
        <v>1070</v>
      </c>
      <c r="C343" s="128" t="s">
        <v>1291</v>
      </c>
      <c r="D343" s="195">
        <v>5437.16</v>
      </c>
      <c r="E343" s="195">
        <v>0</v>
      </c>
      <c r="F343" s="195">
        <v>0</v>
      </c>
      <c r="G343" s="195">
        <v>0</v>
      </c>
      <c r="H343" s="195">
        <v>0</v>
      </c>
      <c r="I343" s="195">
        <v>0</v>
      </c>
      <c r="J343" s="195">
        <v>0</v>
      </c>
      <c r="K343" s="195">
        <v>0</v>
      </c>
      <c r="L343" s="195">
        <v>0</v>
      </c>
      <c r="M343" s="195">
        <v>0</v>
      </c>
      <c r="N343" s="195">
        <v>0</v>
      </c>
      <c r="O343" s="195">
        <v>0</v>
      </c>
      <c r="P343" s="195">
        <v>123450.98</v>
      </c>
      <c r="Q343" s="195">
        <v>0</v>
      </c>
      <c r="R343" s="195">
        <v>0</v>
      </c>
      <c r="S343" s="195">
        <v>0</v>
      </c>
      <c r="T343" s="195">
        <v>0</v>
      </c>
      <c r="U343" s="195">
        <v>0</v>
      </c>
      <c r="V343" s="195">
        <v>0</v>
      </c>
      <c r="W343" s="195">
        <v>0</v>
      </c>
      <c r="X343" s="195">
        <v>2523352.63</v>
      </c>
      <c r="Y343" s="195">
        <v>254.84</v>
      </c>
      <c r="Z343" s="195">
        <v>293560.59999999998</v>
      </c>
      <c r="AA343" s="195">
        <v>0</v>
      </c>
      <c r="AB343" s="195">
        <v>0</v>
      </c>
      <c r="AC343" s="195">
        <v>0</v>
      </c>
      <c r="AD343" s="195">
        <v>0</v>
      </c>
      <c r="AE343" s="195">
        <v>0</v>
      </c>
      <c r="AF343" s="195">
        <v>0</v>
      </c>
      <c r="AG343" s="195">
        <v>0</v>
      </c>
      <c r="AH343" s="195">
        <v>0</v>
      </c>
      <c r="AI343" s="195">
        <v>0</v>
      </c>
      <c r="AJ343" s="195">
        <v>0</v>
      </c>
      <c r="AK343" s="195">
        <v>0</v>
      </c>
      <c r="AL343" s="195">
        <v>4416.3599999999997</v>
      </c>
      <c r="AM343" s="195">
        <v>0</v>
      </c>
      <c r="AN343" s="195">
        <v>0</v>
      </c>
      <c r="AO343" s="195">
        <v>0</v>
      </c>
      <c r="AP343" s="195">
        <v>0</v>
      </c>
      <c r="AQ343" s="195">
        <v>0</v>
      </c>
      <c r="AR343" s="195">
        <v>0</v>
      </c>
      <c r="AS343" s="195">
        <v>0</v>
      </c>
      <c r="AT343" s="195">
        <v>0</v>
      </c>
      <c r="AU343" s="195">
        <v>0</v>
      </c>
      <c r="AV343" s="195">
        <v>0</v>
      </c>
      <c r="AW343" s="195">
        <v>0</v>
      </c>
      <c r="AX343" s="195">
        <v>0</v>
      </c>
      <c r="AY343" s="195">
        <v>0</v>
      </c>
      <c r="AZ343" s="195">
        <v>0</v>
      </c>
      <c r="BA343" s="195">
        <v>0</v>
      </c>
      <c r="BB343" s="195">
        <v>371826.96</v>
      </c>
      <c r="BC343" s="195">
        <v>0</v>
      </c>
      <c r="BD343" s="195">
        <v>246356.88</v>
      </c>
      <c r="BE343" s="195">
        <v>0</v>
      </c>
      <c r="BF343" s="195">
        <v>0</v>
      </c>
      <c r="BG343" s="195">
        <v>0</v>
      </c>
      <c r="BH343" s="195">
        <v>0</v>
      </c>
      <c r="BI343" s="195">
        <v>0</v>
      </c>
      <c r="BJ343" s="195">
        <v>0</v>
      </c>
      <c r="BK343" s="195">
        <v>0</v>
      </c>
      <c r="BL343" s="195">
        <v>17532.919999999998</v>
      </c>
      <c r="BM343" s="195">
        <v>315732.78000000003</v>
      </c>
      <c r="BN343" s="195">
        <v>38719.019999999997</v>
      </c>
      <c r="BO343" s="195">
        <v>9793</v>
      </c>
      <c r="BP343" s="195">
        <v>0</v>
      </c>
      <c r="BQ343" s="195">
        <v>0</v>
      </c>
      <c r="BR343" s="195">
        <v>0</v>
      </c>
      <c r="BS343" s="197">
        <v>8095446.3899999997</v>
      </c>
      <c r="BT343" s="197">
        <v>0</v>
      </c>
      <c r="BU343" s="197">
        <v>0</v>
      </c>
      <c r="BV343" s="197">
        <v>11662.22</v>
      </c>
      <c r="BW343" s="197">
        <v>0</v>
      </c>
      <c r="BX343" s="197">
        <v>6500.04</v>
      </c>
      <c r="BY343" s="197">
        <v>0</v>
      </c>
      <c r="BZ343" s="197">
        <v>0</v>
      </c>
      <c r="CA343" s="197">
        <v>0</v>
      </c>
      <c r="CB343" s="197">
        <v>0</v>
      </c>
      <c r="CC343" s="195">
        <v>0</v>
      </c>
      <c r="CD343" s="197">
        <v>0</v>
      </c>
      <c r="CE343" s="197">
        <v>0</v>
      </c>
      <c r="CF343" s="197">
        <v>0</v>
      </c>
      <c r="CG343" s="197">
        <v>0</v>
      </c>
      <c r="CH343" s="197">
        <v>0</v>
      </c>
      <c r="CI343" s="197">
        <v>0</v>
      </c>
      <c r="CJ343" s="197">
        <v>0</v>
      </c>
      <c r="CK343" s="197">
        <v>0</v>
      </c>
      <c r="CL343" s="197">
        <v>0</v>
      </c>
      <c r="CM343" s="197">
        <v>0</v>
      </c>
    </row>
    <row r="344" spans="1:91" ht="24.6">
      <c r="A344" s="125">
        <v>38</v>
      </c>
      <c r="B344" s="243" t="s">
        <v>1071</v>
      </c>
      <c r="C344" s="128" t="s">
        <v>1292</v>
      </c>
      <c r="D344" s="195">
        <v>505335.15</v>
      </c>
      <c r="E344" s="195">
        <v>0</v>
      </c>
      <c r="F344" s="195">
        <v>0</v>
      </c>
      <c r="G344" s="195">
        <v>0</v>
      </c>
      <c r="H344" s="195">
        <v>501269.58</v>
      </c>
      <c r="I344" s="195">
        <v>0</v>
      </c>
      <c r="J344" s="195">
        <v>0</v>
      </c>
      <c r="K344" s="195">
        <v>0</v>
      </c>
      <c r="L344" s="195">
        <v>0</v>
      </c>
      <c r="M344" s="195">
        <v>0</v>
      </c>
      <c r="N344" s="195">
        <v>1016359.93</v>
      </c>
      <c r="O344" s="195">
        <v>0</v>
      </c>
      <c r="P344" s="195">
        <v>24647565.57</v>
      </c>
      <c r="Q344" s="195">
        <v>499599.97</v>
      </c>
      <c r="R344" s="195">
        <v>0</v>
      </c>
      <c r="S344" s="195">
        <v>0</v>
      </c>
      <c r="T344" s="195">
        <v>499599.96</v>
      </c>
      <c r="U344" s="195">
        <v>499599.96</v>
      </c>
      <c r="V344" s="195">
        <v>0</v>
      </c>
      <c r="W344" s="195">
        <v>0</v>
      </c>
      <c r="X344" s="195">
        <v>1424355.46</v>
      </c>
      <c r="Y344" s="195">
        <v>0</v>
      </c>
      <c r="Z344" s="195">
        <v>0</v>
      </c>
      <c r="AA344" s="195">
        <v>0</v>
      </c>
      <c r="AB344" s="195">
        <v>420000</v>
      </c>
      <c r="AC344" s="195">
        <v>0</v>
      </c>
      <c r="AD344" s="195">
        <v>420000</v>
      </c>
      <c r="AE344" s="195">
        <v>411300</v>
      </c>
      <c r="AF344" s="195">
        <v>419999.98</v>
      </c>
      <c r="AG344" s="195">
        <v>384392.5</v>
      </c>
      <c r="AH344" s="195">
        <v>0</v>
      </c>
      <c r="AI344" s="195">
        <v>921814.92</v>
      </c>
      <c r="AJ344" s="195">
        <v>919800</v>
      </c>
      <c r="AK344" s="195">
        <v>420000</v>
      </c>
      <c r="AL344" s="195">
        <v>498488.34</v>
      </c>
      <c r="AM344" s="195">
        <v>0</v>
      </c>
      <c r="AN344" s="195">
        <v>985800</v>
      </c>
      <c r="AO344" s="195">
        <v>0</v>
      </c>
      <c r="AP344" s="195">
        <v>0</v>
      </c>
      <c r="AQ344" s="195">
        <v>0</v>
      </c>
      <c r="AR344" s="195">
        <v>0</v>
      </c>
      <c r="AS344" s="195">
        <v>499904.01</v>
      </c>
      <c r="AT344" s="195">
        <v>0</v>
      </c>
      <c r="AU344" s="195">
        <v>0</v>
      </c>
      <c r="AV344" s="195">
        <v>0</v>
      </c>
      <c r="AW344" s="195">
        <v>0</v>
      </c>
      <c r="AX344" s="195">
        <v>0</v>
      </c>
      <c r="AY344" s="195">
        <v>0</v>
      </c>
      <c r="AZ344" s="195">
        <v>0</v>
      </c>
      <c r="BA344" s="195">
        <v>498999.96</v>
      </c>
      <c r="BB344" s="195">
        <v>0</v>
      </c>
      <c r="BC344" s="195">
        <v>0</v>
      </c>
      <c r="BD344" s="195">
        <v>0</v>
      </c>
      <c r="BE344" s="195">
        <v>0</v>
      </c>
      <c r="BF344" s="195">
        <v>0</v>
      </c>
      <c r="BG344" s="195">
        <v>499599.96</v>
      </c>
      <c r="BH344" s="195">
        <v>0</v>
      </c>
      <c r="BI344" s="195">
        <v>0</v>
      </c>
      <c r="BJ344" s="195">
        <v>0</v>
      </c>
      <c r="BK344" s="195">
        <v>0</v>
      </c>
      <c r="BL344" s="195">
        <v>484999.96</v>
      </c>
      <c r="BM344" s="195">
        <v>999200.01</v>
      </c>
      <c r="BN344" s="195">
        <v>498999.96</v>
      </c>
      <c r="BO344" s="195">
        <v>498999.96</v>
      </c>
      <c r="BP344" s="195">
        <v>498999.96</v>
      </c>
      <c r="BQ344" s="195">
        <v>498999.98</v>
      </c>
      <c r="BR344" s="195">
        <v>0</v>
      </c>
      <c r="BS344" s="195">
        <v>2732949.97</v>
      </c>
      <c r="BT344" s="195">
        <v>484399.01</v>
      </c>
      <c r="BU344" s="197">
        <v>0</v>
      </c>
      <c r="BV344" s="197">
        <v>0</v>
      </c>
      <c r="BW344" s="195">
        <v>0</v>
      </c>
      <c r="BX344" s="197">
        <v>733865.74</v>
      </c>
      <c r="BY344" s="195">
        <v>0</v>
      </c>
      <c r="BZ344" s="197">
        <v>499200</v>
      </c>
      <c r="CA344" s="197">
        <v>624000</v>
      </c>
      <c r="CB344" s="197">
        <v>0</v>
      </c>
      <c r="CC344" s="195">
        <v>33250</v>
      </c>
      <c r="CD344" s="197">
        <v>0</v>
      </c>
      <c r="CE344" s="197">
        <v>0</v>
      </c>
      <c r="CF344" s="195">
        <v>466542.04</v>
      </c>
      <c r="CG344" s="195">
        <v>198399.96</v>
      </c>
      <c r="CH344" s="195">
        <v>0</v>
      </c>
      <c r="CI344" s="197">
        <v>0</v>
      </c>
      <c r="CJ344" s="197">
        <v>0</v>
      </c>
      <c r="CK344" s="195">
        <v>0</v>
      </c>
      <c r="CL344" s="197">
        <v>213999.96</v>
      </c>
      <c r="CM344" s="195">
        <v>0</v>
      </c>
    </row>
    <row r="345" spans="1:91" ht="24.6">
      <c r="A345" s="125">
        <v>38</v>
      </c>
      <c r="B345" s="243" t="s">
        <v>1072</v>
      </c>
      <c r="C345" s="128" t="s">
        <v>1293</v>
      </c>
      <c r="D345" s="195">
        <v>0</v>
      </c>
      <c r="E345" s="195">
        <v>71221.22</v>
      </c>
      <c r="F345" s="195">
        <v>0</v>
      </c>
      <c r="G345" s="195">
        <v>0</v>
      </c>
      <c r="H345" s="195">
        <v>0</v>
      </c>
      <c r="I345" s="195">
        <v>0</v>
      </c>
      <c r="J345" s="195">
        <v>0</v>
      </c>
      <c r="K345" s="195">
        <v>0</v>
      </c>
      <c r="L345" s="195">
        <v>0</v>
      </c>
      <c r="M345" s="195">
        <v>0</v>
      </c>
      <c r="N345" s="195">
        <v>0</v>
      </c>
      <c r="O345" s="195">
        <v>0</v>
      </c>
      <c r="P345" s="195">
        <v>385918</v>
      </c>
      <c r="Q345" s="195">
        <v>0</v>
      </c>
      <c r="R345" s="195">
        <v>0</v>
      </c>
      <c r="S345" s="195">
        <v>0</v>
      </c>
      <c r="T345" s="195">
        <v>0</v>
      </c>
      <c r="U345" s="195">
        <v>292264.56</v>
      </c>
      <c r="V345" s="195">
        <v>0</v>
      </c>
      <c r="W345" s="195">
        <v>0</v>
      </c>
      <c r="X345" s="195">
        <v>648048.12</v>
      </c>
      <c r="Y345" s="195">
        <v>0</v>
      </c>
      <c r="Z345" s="195">
        <v>202250</v>
      </c>
      <c r="AA345" s="195">
        <v>0</v>
      </c>
      <c r="AB345" s="195">
        <v>0</v>
      </c>
      <c r="AC345" s="195">
        <v>0</v>
      </c>
      <c r="AD345" s="195">
        <v>0</v>
      </c>
      <c r="AE345" s="195">
        <v>0</v>
      </c>
      <c r="AF345" s="195">
        <v>0</v>
      </c>
      <c r="AG345" s="195">
        <v>0</v>
      </c>
      <c r="AH345" s="195">
        <v>202249.96</v>
      </c>
      <c r="AI345" s="195">
        <v>0</v>
      </c>
      <c r="AJ345" s="195">
        <v>0</v>
      </c>
      <c r="AK345" s="195">
        <v>0</v>
      </c>
      <c r="AL345" s="195">
        <v>0</v>
      </c>
      <c r="AM345" s="195">
        <v>0</v>
      </c>
      <c r="AN345" s="195">
        <v>0</v>
      </c>
      <c r="AO345" s="195">
        <v>0</v>
      </c>
      <c r="AP345" s="195">
        <v>49466.64</v>
      </c>
      <c r="AQ345" s="195">
        <v>0</v>
      </c>
      <c r="AR345" s="195">
        <v>0</v>
      </c>
      <c r="AS345" s="195">
        <v>0</v>
      </c>
      <c r="AT345" s="195">
        <v>0</v>
      </c>
      <c r="AU345" s="195">
        <v>0</v>
      </c>
      <c r="AV345" s="195">
        <v>0</v>
      </c>
      <c r="AW345" s="195">
        <v>0</v>
      </c>
      <c r="AX345" s="195">
        <v>0</v>
      </c>
      <c r="AY345" s="195">
        <v>0</v>
      </c>
      <c r="AZ345" s="195">
        <v>0</v>
      </c>
      <c r="BA345" s="195">
        <v>0</v>
      </c>
      <c r="BB345" s="195">
        <v>2185445.69</v>
      </c>
      <c r="BC345" s="195">
        <v>109333.32</v>
      </c>
      <c r="BD345" s="195">
        <v>81727.08</v>
      </c>
      <c r="BE345" s="195">
        <v>0</v>
      </c>
      <c r="BF345" s="195">
        <v>14588.73</v>
      </c>
      <c r="BG345" s="195">
        <v>0</v>
      </c>
      <c r="BH345" s="195">
        <v>0</v>
      </c>
      <c r="BI345" s="195">
        <v>0</v>
      </c>
      <c r="BJ345" s="195">
        <v>0</v>
      </c>
      <c r="BK345" s="195">
        <v>0</v>
      </c>
      <c r="BL345" s="195">
        <v>0</v>
      </c>
      <c r="BM345" s="195">
        <v>37755</v>
      </c>
      <c r="BN345" s="195">
        <v>88473.48</v>
      </c>
      <c r="BO345" s="195">
        <v>0</v>
      </c>
      <c r="BP345" s="195">
        <v>0</v>
      </c>
      <c r="BQ345" s="195">
        <v>94333.33</v>
      </c>
      <c r="BR345" s="195">
        <v>0</v>
      </c>
      <c r="BS345" s="195">
        <v>2762534.88</v>
      </c>
      <c r="BT345" s="195">
        <v>0</v>
      </c>
      <c r="BU345" s="197">
        <v>0</v>
      </c>
      <c r="BV345" s="197">
        <v>0</v>
      </c>
      <c r="BW345" s="195">
        <v>0</v>
      </c>
      <c r="BX345" s="195">
        <v>107028</v>
      </c>
      <c r="BY345" s="195">
        <v>0</v>
      </c>
      <c r="BZ345" s="195">
        <v>1026549</v>
      </c>
      <c r="CA345" s="195">
        <v>93021.61</v>
      </c>
      <c r="CB345" s="195">
        <v>101899.68</v>
      </c>
      <c r="CC345" s="195">
        <v>0</v>
      </c>
      <c r="CD345" s="195">
        <v>211633.32</v>
      </c>
      <c r="CE345" s="195">
        <v>0</v>
      </c>
      <c r="CF345" s="195">
        <v>71000.039999999994</v>
      </c>
      <c r="CG345" s="195">
        <v>0</v>
      </c>
      <c r="CH345" s="195">
        <v>0</v>
      </c>
      <c r="CI345" s="195">
        <v>254748.09</v>
      </c>
      <c r="CJ345" s="195">
        <v>0</v>
      </c>
      <c r="CK345" s="195">
        <v>0</v>
      </c>
      <c r="CL345" s="195">
        <v>0</v>
      </c>
      <c r="CM345" s="197">
        <v>0</v>
      </c>
    </row>
    <row r="346" spans="1:91" ht="24.6">
      <c r="A346" s="125">
        <v>38</v>
      </c>
      <c r="B346" s="243" t="s">
        <v>1073</v>
      </c>
      <c r="C346" s="128" t="s">
        <v>1294</v>
      </c>
      <c r="D346" s="195">
        <v>3270.57</v>
      </c>
      <c r="E346" s="195">
        <v>0</v>
      </c>
      <c r="F346" s="195">
        <v>0</v>
      </c>
      <c r="G346" s="195">
        <v>0</v>
      </c>
      <c r="H346" s="195">
        <v>0</v>
      </c>
      <c r="I346" s="195">
        <v>0</v>
      </c>
      <c r="J346" s="195">
        <v>0</v>
      </c>
      <c r="K346" s="195">
        <v>0</v>
      </c>
      <c r="L346" s="195">
        <v>0</v>
      </c>
      <c r="M346" s="195">
        <v>0</v>
      </c>
      <c r="N346" s="195">
        <v>0</v>
      </c>
      <c r="O346" s="195">
        <v>0</v>
      </c>
      <c r="P346" s="195">
        <v>21019.73</v>
      </c>
      <c r="Q346" s="195">
        <v>0</v>
      </c>
      <c r="R346" s="195">
        <v>0</v>
      </c>
      <c r="S346" s="195">
        <v>0</v>
      </c>
      <c r="T346" s="195">
        <v>0</v>
      </c>
      <c r="U346" s="195">
        <v>0</v>
      </c>
      <c r="V346" s="195">
        <v>0</v>
      </c>
      <c r="W346" s="195">
        <v>0</v>
      </c>
      <c r="X346" s="195">
        <v>8730.16</v>
      </c>
      <c r="Y346" s="195">
        <v>0</v>
      </c>
      <c r="Z346" s="195">
        <v>0</v>
      </c>
      <c r="AA346" s="195">
        <v>0</v>
      </c>
      <c r="AB346" s="195">
        <v>0</v>
      </c>
      <c r="AC346" s="195">
        <v>0</v>
      </c>
      <c r="AD346" s="195">
        <v>0</v>
      </c>
      <c r="AE346" s="195">
        <v>0</v>
      </c>
      <c r="AF346" s="195">
        <v>0</v>
      </c>
      <c r="AG346" s="195">
        <v>0</v>
      </c>
      <c r="AH346" s="195">
        <v>0</v>
      </c>
      <c r="AI346" s="195">
        <v>0</v>
      </c>
      <c r="AJ346" s="195">
        <v>0</v>
      </c>
      <c r="AK346" s="195">
        <v>0</v>
      </c>
      <c r="AL346" s="195">
        <v>0</v>
      </c>
      <c r="AM346" s="195">
        <v>0</v>
      </c>
      <c r="AN346" s="195">
        <v>0</v>
      </c>
      <c r="AO346" s="195">
        <v>0</v>
      </c>
      <c r="AP346" s="195">
        <v>0</v>
      </c>
      <c r="AQ346" s="195">
        <v>0</v>
      </c>
      <c r="AR346" s="195">
        <v>0</v>
      </c>
      <c r="AS346" s="195">
        <v>0</v>
      </c>
      <c r="AT346" s="195">
        <v>0</v>
      </c>
      <c r="AU346" s="195">
        <v>0</v>
      </c>
      <c r="AV346" s="195">
        <v>0</v>
      </c>
      <c r="AW346" s="195">
        <v>0</v>
      </c>
      <c r="AX346" s="195">
        <v>0</v>
      </c>
      <c r="AY346" s="195">
        <v>0</v>
      </c>
      <c r="AZ346" s="195">
        <v>0</v>
      </c>
      <c r="BA346" s="195">
        <v>0</v>
      </c>
      <c r="BB346" s="195">
        <v>73385.05</v>
      </c>
      <c r="BC346" s="195">
        <v>0</v>
      </c>
      <c r="BD346" s="195">
        <v>0</v>
      </c>
      <c r="BE346" s="195">
        <v>0</v>
      </c>
      <c r="BF346" s="195">
        <v>0</v>
      </c>
      <c r="BG346" s="195">
        <v>0</v>
      </c>
      <c r="BH346" s="195">
        <v>0</v>
      </c>
      <c r="BI346" s="195">
        <v>0</v>
      </c>
      <c r="BJ346" s="195">
        <v>0</v>
      </c>
      <c r="BK346" s="195">
        <v>0</v>
      </c>
      <c r="BL346" s="195">
        <v>0</v>
      </c>
      <c r="BM346" s="195">
        <v>22945.17</v>
      </c>
      <c r="BN346" s="195">
        <v>0</v>
      </c>
      <c r="BO346" s="195">
        <v>0</v>
      </c>
      <c r="BP346" s="195">
        <v>0</v>
      </c>
      <c r="BQ346" s="195">
        <v>0</v>
      </c>
      <c r="BR346" s="195">
        <v>0</v>
      </c>
      <c r="BS346" s="197">
        <v>1105371.29</v>
      </c>
      <c r="BT346" s="197">
        <v>0</v>
      </c>
      <c r="BU346" s="197">
        <v>0</v>
      </c>
      <c r="BV346" s="197">
        <v>0</v>
      </c>
      <c r="BW346" s="197">
        <v>0</v>
      </c>
      <c r="BX346" s="197">
        <v>0</v>
      </c>
      <c r="BY346" s="197">
        <v>199520.04</v>
      </c>
      <c r="BZ346" s="197">
        <v>0</v>
      </c>
      <c r="CA346" s="197">
        <v>0</v>
      </c>
      <c r="CB346" s="197">
        <v>0</v>
      </c>
      <c r="CC346" s="197">
        <v>0</v>
      </c>
      <c r="CD346" s="197">
        <v>0</v>
      </c>
      <c r="CE346" s="197">
        <v>0</v>
      </c>
      <c r="CF346" s="197">
        <v>0</v>
      </c>
      <c r="CG346" s="197">
        <v>0</v>
      </c>
      <c r="CH346" s="197">
        <v>0</v>
      </c>
      <c r="CI346" s="197">
        <v>0</v>
      </c>
      <c r="CJ346" s="197">
        <v>0</v>
      </c>
      <c r="CK346" s="197">
        <v>0</v>
      </c>
      <c r="CL346" s="197">
        <v>0</v>
      </c>
      <c r="CM346" s="197">
        <v>0</v>
      </c>
    </row>
    <row r="347" spans="1:91" ht="24.6">
      <c r="A347" s="125">
        <v>38</v>
      </c>
      <c r="B347" s="243" t="s">
        <v>1074</v>
      </c>
      <c r="C347" s="128" t="s">
        <v>1295</v>
      </c>
      <c r="D347" s="195">
        <v>30636.82</v>
      </c>
      <c r="E347" s="195">
        <v>0</v>
      </c>
      <c r="F347" s="195">
        <v>0</v>
      </c>
      <c r="G347" s="195">
        <v>0</v>
      </c>
      <c r="H347" s="195">
        <v>0</v>
      </c>
      <c r="I347" s="195">
        <v>0</v>
      </c>
      <c r="J347" s="195">
        <v>0</v>
      </c>
      <c r="K347" s="195">
        <v>0</v>
      </c>
      <c r="L347" s="195">
        <v>0</v>
      </c>
      <c r="M347" s="195">
        <v>0</v>
      </c>
      <c r="N347" s="195">
        <v>0</v>
      </c>
      <c r="O347" s="195">
        <v>0</v>
      </c>
      <c r="P347" s="195">
        <v>0</v>
      </c>
      <c r="Q347" s="195">
        <v>0</v>
      </c>
      <c r="R347" s="195">
        <v>0</v>
      </c>
      <c r="S347" s="195">
        <v>0</v>
      </c>
      <c r="T347" s="195">
        <v>0</v>
      </c>
      <c r="U347" s="195">
        <v>0</v>
      </c>
      <c r="V347" s="195">
        <v>0</v>
      </c>
      <c r="W347" s="195">
        <v>0</v>
      </c>
      <c r="X347" s="195">
        <v>754180.43</v>
      </c>
      <c r="Y347" s="195">
        <v>0</v>
      </c>
      <c r="Z347" s="195">
        <v>0</v>
      </c>
      <c r="AA347" s="195">
        <v>0</v>
      </c>
      <c r="AB347" s="195">
        <v>0</v>
      </c>
      <c r="AC347" s="195">
        <v>0</v>
      </c>
      <c r="AD347" s="195">
        <v>0</v>
      </c>
      <c r="AE347" s="195">
        <v>0</v>
      </c>
      <c r="AF347" s="195">
        <v>0</v>
      </c>
      <c r="AG347" s="195">
        <v>0</v>
      </c>
      <c r="AH347" s="195">
        <v>0</v>
      </c>
      <c r="AI347" s="195">
        <v>0</v>
      </c>
      <c r="AJ347" s="195">
        <v>0</v>
      </c>
      <c r="AK347" s="195">
        <v>0</v>
      </c>
      <c r="AL347" s="195">
        <v>0</v>
      </c>
      <c r="AM347" s="195">
        <v>0</v>
      </c>
      <c r="AN347" s="195">
        <v>0</v>
      </c>
      <c r="AO347" s="195">
        <v>0</v>
      </c>
      <c r="AP347" s="195">
        <v>0</v>
      </c>
      <c r="AQ347" s="195">
        <v>0</v>
      </c>
      <c r="AR347" s="195">
        <v>0</v>
      </c>
      <c r="AS347" s="195">
        <v>0</v>
      </c>
      <c r="AT347" s="195">
        <v>0</v>
      </c>
      <c r="AU347" s="195">
        <v>0</v>
      </c>
      <c r="AV347" s="195">
        <v>0</v>
      </c>
      <c r="AW347" s="195">
        <v>0</v>
      </c>
      <c r="AX347" s="195">
        <v>0</v>
      </c>
      <c r="AY347" s="195">
        <v>0</v>
      </c>
      <c r="AZ347" s="195">
        <v>0</v>
      </c>
      <c r="BA347" s="195">
        <v>0</v>
      </c>
      <c r="BB347" s="195">
        <v>0</v>
      </c>
      <c r="BC347" s="195">
        <v>0</v>
      </c>
      <c r="BD347" s="195">
        <v>0</v>
      </c>
      <c r="BE347" s="195">
        <v>0</v>
      </c>
      <c r="BF347" s="195">
        <v>0</v>
      </c>
      <c r="BG347" s="195">
        <v>0</v>
      </c>
      <c r="BH347" s="195">
        <v>0</v>
      </c>
      <c r="BI347" s="195">
        <v>0</v>
      </c>
      <c r="BJ347" s="195">
        <v>0</v>
      </c>
      <c r="BK347" s="195">
        <v>0</v>
      </c>
      <c r="BL347" s="195">
        <v>0</v>
      </c>
      <c r="BM347" s="195">
        <v>0</v>
      </c>
      <c r="BN347" s="195">
        <v>0</v>
      </c>
      <c r="BO347" s="195">
        <v>0</v>
      </c>
      <c r="BP347" s="195">
        <v>0</v>
      </c>
      <c r="BQ347" s="195">
        <v>0</v>
      </c>
      <c r="BR347" s="195">
        <v>0</v>
      </c>
      <c r="BS347" s="197">
        <v>208434.97</v>
      </c>
      <c r="BT347" s="197">
        <v>0</v>
      </c>
      <c r="BU347" s="197">
        <v>0</v>
      </c>
      <c r="BV347" s="197">
        <v>0</v>
      </c>
      <c r="BW347" s="197">
        <v>0</v>
      </c>
      <c r="BX347" s="197">
        <v>0</v>
      </c>
      <c r="BY347" s="197">
        <v>0</v>
      </c>
      <c r="BZ347" s="197">
        <v>0</v>
      </c>
      <c r="CA347" s="197">
        <v>0</v>
      </c>
      <c r="CB347" s="197">
        <v>0</v>
      </c>
      <c r="CC347" s="197">
        <v>0</v>
      </c>
      <c r="CD347" s="197">
        <v>0</v>
      </c>
      <c r="CE347" s="197">
        <v>0</v>
      </c>
      <c r="CF347" s="197">
        <v>0</v>
      </c>
      <c r="CG347" s="197">
        <v>0</v>
      </c>
      <c r="CH347" s="197">
        <v>0</v>
      </c>
      <c r="CI347" s="197">
        <v>0</v>
      </c>
      <c r="CJ347" s="197">
        <v>0</v>
      </c>
      <c r="CK347" s="197">
        <v>0</v>
      </c>
      <c r="CL347" s="197">
        <v>0</v>
      </c>
      <c r="CM347" s="197">
        <v>0</v>
      </c>
    </row>
    <row r="348" spans="1:91" ht="24.6">
      <c r="A348" s="125">
        <v>38</v>
      </c>
      <c r="B348" s="243" t="s">
        <v>1075</v>
      </c>
      <c r="C348" s="128" t="s">
        <v>1296</v>
      </c>
      <c r="D348" s="195">
        <v>0</v>
      </c>
      <c r="E348" s="195">
        <v>0</v>
      </c>
      <c r="F348" s="195">
        <v>0</v>
      </c>
      <c r="G348" s="195">
        <v>0</v>
      </c>
      <c r="H348" s="195">
        <v>0</v>
      </c>
      <c r="I348" s="195">
        <v>0</v>
      </c>
      <c r="J348" s="195">
        <v>0</v>
      </c>
      <c r="K348" s="195">
        <v>0</v>
      </c>
      <c r="L348" s="195">
        <v>0</v>
      </c>
      <c r="M348" s="195">
        <v>0</v>
      </c>
      <c r="N348" s="195">
        <v>0</v>
      </c>
      <c r="O348" s="195">
        <v>0</v>
      </c>
      <c r="P348" s="195">
        <v>0</v>
      </c>
      <c r="Q348" s="195">
        <v>0</v>
      </c>
      <c r="R348" s="195">
        <v>0</v>
      </c>
      <c r="S348" s="195">
        <v>0</v>
      </c>
      <c r="T348" s="195">
        <v>0</v>
      </c>
      <c r="U348" s="195">
        <v>0</v>
      </c>
      <c r="V348" s="195">
        <v>0</v>
      </c>
      <c r="W348" s="195">
        <v>0</v>
      </c>
      <c r="X348" s="195">
        <v>0</v>
      </c>
      <c r="Y348" s="195">
        <v>0</v>
      </c>
      <c r="Z348" s="195">
        <v>0</v>
      </c>
      <c r="AA348" s="195">
        <v>0</v>
      </c>
      <c r="AB348" s="195">
        <v>0</v>
      </c>
      <c r="AC348" s="195">
        <v>0</v>
      </c>
      <c r="AD348" s="195">
        <v>0</v>
      </c>
      <c r="AE348" s="195">
        <v>0</v>
      </c>
      <c r="AF348" s="195">
        <v>0</v>
      </c>
      <c r="AG348" s="195">
        <v>0</v>
      </c>
      <c r="AH348" s="195">
        <v>0</v>
      </c>
      <c r="AI348" s="195">
        <v>0</v>
      </c>
      <c r="AJ348" s="195">
        <v>0</v>
      </c>
      <c r="AK348" s="195">
        <v>0</v>
      </c>
      <c r="AL348" s="195">
        <v>0</v>
      </c>
      <c r="AM348" s="195">
        <v>0</v>
      </c>
      <c r="AN348" s="195">
        <v>0</v>
      </c>
      <c r="AO348" s="195">
        <v>0</v>
      </c>
      <c r="AP348" s="195">
        <v>0</v>
      </c>
      <c r="AQ348" s="195">
        <v>0</v>
      </c>
      <c r="AR348" s="195">
        <v>0</v>
      </c>
      <c r="AS348" s="195">
        <v>0</v>
      </c>
      <c r="AT348" s="195">
        <v>0</v>
      </c>
      <c r="AU348" s="195">
        <v>0</v>
      </c>
      <c r="AV348" s="195">
        <v>0</v>
      </c>
      <c r="AW348" s="195">
        <v>0</v>
      </c>
      <c r="AX348" s="195">
        <v>0</v>
      </c>
      <c r="AY348" s="195">
        <v>0</v>
      </c>
      <c r="AZ348" s="195">
        <v>0</v>
      </c>
      <c r="BA348" s="195">
        <v>0</v>
      </c>
      <c r="BB348" s="195">
        <v>0</v>
      </c>
      <c r="BC348" s="195">
        <v>0</v>
      </c>
      <c r="BD348" s="195">
        <v>74999.88</v>
      </c>
      <c r="BE348" s="195">
        <v>0</v>
      </c>
      <c r="BF348" s="195">
        <v>0</v>
      </c>
      <c r="BG348" s="195">
        <v>0</v>
      </c>
      <c r="BH348" s="195">
        <v>0</v>
      </c>
      <c r="BI348" s="195">
        <v>0</v>
      </c>
      <c r="BJ348" s="195">
        <v>0</v>
      </c>
      <c r="BK348" s="195">
        <v>0</v>
      </c>
      <c r="BL348" s="195">
        <v>0</v>
      </c>
      <c r="BM348" s="195">
        <v>0</v>
      </c>
      <c r="BN348" s="195">
        <v>0</v>
      </c>
      <c r="BO348" s="195">
        <v>0</v>
      </c>
      <c r="BP348" s="195">
        <v>0</v>
      </c>
      <c r="BQ348" s="195">
        <v>0</v>
      </c>
      <c r="BR348" s="195">
        <v>0</v>
      </c>
      <c r="BS348" s="197">
        <v>0</v>
      </c>
      <c r="BT348" s="197">
        <v>0</v>
      </c>
      <c r="BU348" s="197">
        <v>0</v>
      </c>
      <c r="BV348" s="197">
        <v>0</v>
      </c>
      <c r="BW348" s="197">
        <v>0</v>
      </c>
      <c r="BX348" s="197">
        <v>0</v>
      </c>
      <c r="BY348" s="197">
        <v>0</v>
      </c>
      <c r="BZ348" s="197">
        <v>0</v>
      </c>
      <c r="CA348" s="197">
        <v>0</v>
      </c>
      <c r="CB348" s="197">
        <v>0</v>
      </c>
      <c r="CC348" s="197">
        <v>0</v>
      </c>
      <c r="CD348" s="197">
        <v>0</v>
      </c>
      <c r="CE348" s="197">
        <v>0</v>
      </c>
      <c r="CF348" s="197">
        <v>0</v>
      </c>
      <c r="CG348" s="197">
        <v>0</v>
      </c>
      <c r="CH348" s="197">
        <v>0</v>
      </c>
      <c r="CI348" s="197">
        <v>0</v>
      </c>
      <c r="CJ348" s="197">
        <v>0</v>
      </c>
      <c r="CK348" s="197">
        <v>0</v>
      </c>
      <c r="CL348" s="197">
        <v>0</v>
      </c>
      <c r="CM348" s="197">
        <v>0</v>
      </c>
    </row>
    <row r="349" spans="1:91" ht="24.6">
      <c r="A349" s="125">
        <v>38</v>
      </c>
      <c r="B349" s="243" t="s">
        <v>1076</v>
      </c>
      <c r="C349" s="128" t="s">
        <v>1297</v>
      </c>
      <c r="D349" s="195">
        <v>0</v>
      </c>
      <c r="E349" s="195">
        <v>0</v>
      </c>
      <c r="F349" s="195">
        <v>0</v>
      </c>
      <c r="G349" s="195">
        <v>0</v>
      </c>
      <c r="H349" s="195">
        <v>0</v>
      </c>
      <c r="I349" s="195">
        <v>0</v>
      </c>
      <c r="J349" s="195">
        <v>0</v>
      </c>
      <c r="K349" s="195">
        <v>0</v>
      </c>
      <c r="L349" s="195">
        <v>0</v>
      </c>
      <c r="M349" s="195">
        <v>0</v>
      </c>
      <c r="N349" s="195">
        <v>0</v>
      </c>
      <c r="O349" s="195">
        <v>0</v>
      </c>
      <c r="P349" s="195">
        <v>0</v>
      </c>
      <c r="Q349" s="195">
        <v>0</v>
      </c>
      <c r="R349" s="195">
        <v>0</v>
      </c>
      <c r="S349" s="195">
        <v>0</v>
      </c>
      <c r="T349" s="195">
        <v>0</v>
      </c>
      <c r="U349" s="195">
        <v>0</v>
      </c>
      <c r="V349" s="195">
        <v>0</v>
      </c>
      <c r="W349" s="195">
        <v>0</v>
      </c>
      <c r="X349" s="195">
        <v>0</v>
      </c>
      <c r="Y349" s="195">
        <v>0</v>
      </c>
      <c r="Z349" s="195">
        <v>0</v>
      </c>
      <c r="AA349" s="195">
        <v>0</v>
      </c>
      <c r="AB349" s="195">
        <v>0</v>
      </c>
      <c r="AC349" s="195">
        <v>0</v>
      </c>
      <c r="AD349" s="195">
        <v>0</v>
      </c>
      <c r="AE349" s="195">
        <v>0</v>
      </c>
      <c r="AF349" s="195">
        <v>0</v>
      </c>
      <c r="AG349" s="195">
        <v>0</v>
      </c>
      <c r="AH349" s="195">
        <v>0</v>
      </c>
      <c r="AI349" s="195">
        <v>0</v>
      </c>
      <c r="AJ349" s="195">
        <v>0</v>
      </c>
      <c r="AK349" s="195">
        <v>0</v>
      </c>
      <c r="AL349" s="195">
        <v>0</v>
      </c>
      <c r="AM349" s="195">
        <v>0</v>
      </c>
      <c r="AN349" s="195">
        <v>0</v>
      </c>
      <c r="AO349" s="195">
        <v>0</v>
      </c>
      <c r="AP349" s="195">
        <v>0</v>
      </c>
      <c r="AQ349" s="195">
        <v>0</v>
      </c>
      <c r="AR349" s="195">
        <v>0</v>
      </c>
      <c r="AS349" s="195">
        <v>0</v>
      </c>
      <c r="AT349" s="195">
        <v>0</v>
      </c>
      <c r="AU349" s="195">
        <v>0</v>
      </c>
      <c r="AV349" s="195">
        <v>0</v>
      </c>
      <c r="AW349" s="195">
        <v>0</v>
      </c>
      <c r="AX349" s="195">
        <v>0</v>
      </c>
      <c r="AY349" s="195">
        <v>0</v>
      </c>
      <c r="AZ349" s="195">
        <v>0</v>
      </c>
      <c r="BA349" s="195">
        <v>0</v>
      </c>
      <c r="BB349" s="195">
        <v>0</v>
      </c>
      <c r="BC349" s="195">
        <v>0</v>
      </c>
      <c r="BD349" s="195">
        <v>0</v>
      </c>
      <c r="BE349" s="195">
        <v>0</v>
      </c>
      <c r="BF349" s="195">
        <v>0</v>
      </c>
      <c r="BG349" s="195">
        <v>0</v>
      </c>
      <c r="BH349" s="195">
        <v>0</v>
      </c>
      <c r="BI349" s="195">
        <v>0</v>
      </c>
      <c r="BJ349" s="195">
        <v>0</v>
      </c>
      <c r="BK349" s="195">
        <v>0</v>
      </c>
      <c r="BL349" s="195">
        <v>0</v>
      </c>
      <c r="BM349" s="195">
        <v>0</v>
      </c>
      <c r="BN349" s="195">
        <v>0</v>
      </c>
      <c r="BO349" s="195">
        <v>0</v>
      </c>
      <c r="BP349" s="195">
        <v>163333.4</v>
      </c>
      <c r="BQ349" s="195">
        <v>0</v>
      </c>
      <c r="BR349" s="195">
        <v>0</v>
      </c>
      <c r="BS349" s="197">
        <v>28199.96</v>
      </c>
      <c r="BT349" s="195">
        <v>0</v>
      </c>
      <c r="BU349" s="197">
        <v>0</v>
      </c>
      <c r="BV349" s="195">
        <v>0</v>
      </c>
      <c r="BW349" s="197">
        <v>0</v>
      </c>
      <c r="BX349" s="197">
        <v>0</v>
      </c>
      <c r="BY349" s="195">
        <v>0</v>
      </c>
      <c r="BZ349" s="197">
        <v>0</v>
      </c>
      <c r="CA349" s="197">
        <v>0</v>
      </c>
      <c r="CB349" s="197">
        <v>0</v>
      </c>
      <c r="CC349" s="197">
        <v>0</v>
      </c>
      <c r="CD349" s="197">
        <v>0</v>
      </c>
      <c r="CE349" s="197">
        <v>0</v>
      </c>
      <c r="CF349" s="197">
        <v>0</v>
      </c>
      <c r="CG349" s="197">
        <v>0</v>
      </c>
      <c r="CH349" s="195">
        <v>0</v>
      </c>
      <c r="CI349" s="195">
        <v>0</v>
      </c>
      <c r="CJ349" s="197">
        <v>0</v>
      </c>
      <c r="CK349" s="197">
        <v>0</v>
      </c>
      <c r="CL349" s="197">
        <v>0</v>
      </c>
      <c r="CM349" s="195">
        <v>0</v>
      </c>
    </row>
    <row r="350" spans="1:91" ht="24.6">
      <c r="A350" s="125">
        <v>38</v>
      </c>
      <c r="B350" s="243" t="s">
        <v>1077</v>
      </c>
      <c r="C350" s="128" t="s">
        <v>1298</v>
      </c>
      <c r="D350" s="195">
        <v>16016977.42</v>
      </c>
      <c r="E350" s="195">
        <v>2207166.1</v>
      </c>
      <c r="F350" s="195">
        <v>149686.75</v>
      </c>
      <c r="G350" s="195">
        <v>21245.43</v>
      </c>
      <c r="H350" s="195">
        <v>580250.23</v>
      </c>
      <c r="I350" s="195">
        <v>0</v>
      </c>
      <c r="J350" s="195">
        <v>829209.46</v>
      </c>
      <c r="K350" s="195">
        <v>1369377.36</v>
      </c>
      <c r="L350" s="195">
        <v>0</v>
      </c>
      <c r="M350" s="195">
        <v>121020.5</v>
      </c>
      <c r="N350" s="195">
        <v>6620350.9100000001</v>
      </c>
      <c r="O350" s="195">
        <v>1813069.16</v>
      </c>
      <c r="P350" s="195">
        <v>10573468.83</v>
      </c>
      <c r="Q350" s="195">
        <v>1689754.97</v>
      </c>
      <c r="R350" s="195">
        <v>956753.53</v>
      </c>
      <c r="S350" s="195">
        <v>3439128.93</v>
      </c>
      <c r="T350" s="195">
        <v>3186359.99</v>
      </c>
      <c r="U350" s="195">
        <v>905240.04</v>
      </c>
      <c r="V350" s="195">
        <v>0</v>
      </c>
      <c r="W350" s="195">
        <v>6046105.3799999999</v>
      </c>
      <c r="X350" s="195">
        <v>19578005.629999999</v>
      </c>
      <c r="Y350" s="195">
        <v>1848805.89</v>
      </c>
      <c r="Z350" s="195">
        <v>2648250.81</v>
      </c>
      <c r="AA350" s="195">
        <v>1209090.01</v>
      </c>
      <c r="AB350" s="195">
        <v>765330</v>
      </c>
      <c r="AC350" s="195">
        <v>1951614.71</v>
      </c>
      <c r="AD350" s="195">
        <v>1640841.7</v>
      </c>
      <c r="AE350" s="195">
        <v>3036673.2</v>
      </c>
      <c r="AF350" s="195">
        <v>1019507.05</v>
      </c>
      <c r="AG350" s="195">
        <v>575610.13</v>
      </c>
      <c r="AH350" s="195">
        <v>2071883.99</v>
      </c>
      <c r="AI350" s="195">
        <v>996541.68</v>
      </c>
      <c r="AJ350" s="195">
        <v>764116.79</v>
      </c>
      <c r="AK350" s="195">
        <v>1663894</v>
      </c>
      <c r="AL350" s="195">
        <v>13202308.24</v>
      </c>
      <c r="AM350" s="195">
        <v>852008.97</v>
      </c>
      <c r="AN350" s="195">
        <v>1963059.8</v>
      </c>
      <c r="AO350" s="195">
        <v>64089.919999999998</v>
      </c>
      <c r="AP350" s="195">
        <v>4240174.7</v>
      </c>
      <c r="AQ350" s="195">
        <v>1825360.53</v>
      </c>
      <c r="AR350" s="195">
        <v>1152259.99</v>
      </c>
      <c r="AS350" s="195">
        <v>15878624</v>
      </c>
      <c r="AT350" s="195">
        <v>1341456.75</v>
      </c>
      <c r="AU350" s="195">
        <v>1720210.52</v>
      </c>
      <c r="AV350" s="195">
        <v>860330</v>
      </c>
      <c r="AW350" s="195">
        <v>0</v>
      </c>
      <c r="AX350" s="195">
        <v>868895</v>
      </c>
      <c r="AY350" s="195">
        <v>2241460.84</v>
      </c>
      <c r="AZ350" s="195">
        <v>1723074.5600000001</v>
      </c>
      <c r="BA350" s="195">
        <v>1855569.96</v>
      </c>
      <c r="BB350" s="195">
        <v>14095101.65</v>
      </c>
      <c r="BC350" s="195">
        <v>742323.94</v>
      </c>
      <c r="BD350" s="195">
        <v>8544525.5600000005</v>
      </c>
      <c r="BE350" s="195">
        <v>4315763.53</v>
      </c>
      <c r="BF350" s="195">
        <v>1273149.97</v>
      </c>
      <c r="BG350" s="195">
        <v>1919576.67</v>
      </c>
      <c r="BH350" s="195">
        <v>16384378.859999999</v>
      </c>
      <c r="BI350" s="195">
        <v>0</v>
      </c>
      <c r="BJ350" s="195">
        <v>1218233.1499999999</v>
      </c>
      <c r="BK350" s="195">
        <v>0</v>
      </c>
      <c r="BL350" s="195">
        <v>1029167.96</v>
      </c>
      <c r="BM350" s="195">
        <v>12551308</v>
      </c>
      <c r="BN350" s="195">
        <v>4112552.33</v>
      </c>
      <c r="BO350" s="195">
        <v>2939657.98</v>
      </c>
      <c r="BP350" s="195">
        <v>2983631.41</v>
      </c>
      <c r="BQ350" s="195">
        <v>682636.65</v>
      </c>
      <c r="BR350" s="195">
        <v>464108</v>
      </c>
      <c r="BS350" s="195">
        <v>151086979.25</v>
      </c>
      <c r="BT350" s="195">
        <v>2048678.43</v>
      </c>
      <c r="BU350" s="195">
        <v>169828.56</v>
      </c>
      <c r="BV350" s="195">
        <v>10053002.74</v>
      </c>
      <c r="BW350" s="195">
        <v>517114.2</v>
      </c>
      <c r="BX350" s="195">
        <v>3754124.97</v>
      </c>
      <c r="BY350" s="197">
        <v>4063232.64</v>
      </c>
      <c r="BZ350" s="197">
        <v>774690</v>
      </c>
      <c r="CA350" s="197">
        <v>1532565.01</v>
      </c>
      <c r="CB350" s="195">
        <v>2238285.04</v>
      </c>
      <c r="CC350" s="195">
        <v>834272.88</v>
      </c>
      <c r="CD350" s="195">
        <v>7568314.6600000001</v>
      </c>
      <c r="CE350" s="195">
        <v>1739805.17</v>
      </c>
      <c r="CF350" s="197">
        <v>2201049.52</v>
      </c>
      <c r="CG350" s="195">
        <v>2214849.2400000002</v>
      </c>
      <c r="CH350" s="195">
        <v>29979.84</v>
      </c>
      <c r="CI350" s="197">
        <v>1567563.88</v>
      </c>
      <c r="CJ350" s="195">
        <v>93510</v>
      </c>
      <c r="CK350" s="197">
        <v>1321091.31</v>
      </c>
      <c r="CL350" s="195">
        <v>1642035.6</v>
      </c>
      <c r="CM350" s="195">
        <v>616880.04</v>
      </c>
    </row>
    <row r="351" spans="1:91" ht="24.6">
      <c r="A351" s="125">
        <v>38</v>
      </c>
      <c r="B351" s="243" t="s">
        <v>1078</v>
      </c>
      <c r="C351" s="128" t="s">
        <v>1299</v>
      </c>
      <c r="D351" s="195">
        <v>9014.56</v>
      </c>
      <c r="E351" s="195">
        <v>0</v>
      </c>
      <c r="F351" s="195">
        <v>0</v>
      </c>
      <c r="G351" s="195">
        <v>0</v>
      </c>
      <c r="H351" s="195">
        <v>0</v>
      </c>
      <c r="I351" s="195">
        <v>0</v>
      </c>
      <c r="J351" s="195">
        <v>0</v>
      </c>
      <c r="K351" s="195">
        <v>0</v>
      </c>
      <c r="L351" s="195">
        <v>0</v>
      </c>
      <c r="M351" s="195">
        <v>0</v>
      </c>
      <c r="N351" s="195">
        <v>862.99</v>
      </c>
      <c r="O351" s="195">
        <v>0</v>
      </c>
      <c r="P351" s="195">
        <v>140455.87</v>
      </c>
      <c r="Q351" s="195">
        <v>0</v>
      </c>
      <c r="R351" s="195">
        <v>0</v>
      </c>
      <c r="S351" s="195">
        <v>0</v>
      </c>
      <c r="T351" s="195">
        <v>0</v>
      </c>
      <c r="U351" s="195">
        <v>0</v>
      </c>
      <c r="V351" s="195">
        <v>0</v>
      </c>
      <c r="W351" s="195">
        <v>0</v>
      </c>
      <c r="X351" s="195">
        <v>119369.55</v>
      </c>
      <c r="Y351" s="195">
        <v>0</v>
      </c>
      <c r="Z351" s="195">
        <v>0</v>
      </c>
      <c r="AA351" s="195">
        <v>0</v>
      </c>
      <c r="AB351" s="195">
        <v>0</v>
      </c>
      <c r="AC351" s="195">
        <v>0</v>
      </c>
      <c r="AD351" s="195">
        <v>0</v>
      </c>
      <c r="AE351" s="195">
        <v>0</v>
      </c>
      <c r="AF351" s="195">
        <v>0</v>
      </c>
      <c r="AG351" s="195">
        <v>0</v>
      </c>
      <c r="AH351" s="195">
        <v>0</v>
      </c>
      <c r="AI351" s="195">
        <v>0</v>
      </c>
      <c r="AJ351" s="195">
        <v>0</v>
      </c>
      <c r="AK351" s="195">
        <v>0</v>
      </c>
      <c r="AL351" s="195">
        <v>0</v>
      </c>
      <c r="AM351" s="195">
        <v>0</v>
      </c>
      <c r="AN351" s="195">
        <v>0</v>
      </c>
      <c r="AO351" s="195">
        <v>0</v>
      </c>
      <c r="AP351" s="195">
        <v>0</v>
      </c>
      <c r="AQ351" s="195">
        <v>0</v>
      </c>
      <c r="AR351" s="195">
        <v>0</v>
      </c>
      <c r="AS351" s="195">
        <v>0</v>
      </c>
      <c r="AT351" s="195">
        <v>0</v>
      </c>
      <c r="AU351" s="195">
        <v>0</v>
      </c>
      <c r="AV351" s="195">
        <v>0</v>
      </c>
      <c r="AW351" s="195">
        <v>0</v>
      </c>
      <c r="AX351" s="195">
        <v>0</v>
      </c>
      <c r="AY351" s="195">
        <v>0</v>
      </c>
      <c r="AZ351" s="195">
        <v>0</v>
      </c>
      <c r="BA351" s="195">
        <v>0</v>
      </c>
      <c r="BB351" s="195">
        <v>25362.98</v>
      </c>
      <c r="BC351" s="195">
        <v>0</v>
      </c>
      <c r="BD351" s="195">
        <v>525327.27</v>
      </c>
      <c r="BE351" s="195">
        <v>0</v>
      </c>
      <c r="BF351" s="195">
        <v>0</v>
      </c>
      <c r="BG351" s="195">
        <v>0</v>
      </c>
      <c r="BH351" s="195">
        <v>0</v>
      </c>
      <c r="BI351" s="195">
        <v>0</v>
      </c>
      <c r="BJ351" s="195">
        <v>0</v>
      </c>
      <c r="BK351" s="195">
        <v>0</v>
      </c>
      <c r="BL351" s="195">
        <v>0</v>
      </c>
      <c r="BM351" s="195">
        <v>146147.07999999999</v>
      </c>
      <c r="BN351" s="195">
        <v>0</v>
      </c>
      <c r="BO351" s="195">
        <v>0</v>
      </c>
      <c r="BP351" s="195">
        <v>0</v>
      </c>
      <c r="BQ351" s="195">
        <v>0</v>
      </c>
      <c r="BR351" s="195">
        <v>0</v>
      </c>
      <c r="BS351" s="197">
        <v>8052155.4699999997</v>
      </c>
      <c r="BT351" s="195">
        <v>0</v>
      </c>
      <c r="BU351" s="195">
        <v>0</v>
      </c>
      <c r="BV351" s="195">
        <v>7652.78</v>
      </c>
      <c r="BW351" s="195">
        <v>0</v>
      </c>
      <c r="BX351" s="195">
        <v>0</v>
      </c>
      <c r="BY351" s="195">
        <v>0</v>
      </c>
      <c r="BZ351" s="195">
        <v>0</v>
      </c>
      <c r="CA351" s="195">
        <v>0</v>
      </c>
      <c r="CB351" s="195">
        <v>0</v>
      </c>
      <c r="CC351" s="195">
        <v>0</v>
      </c>
      <c r="CD351" s="195">
        <v>0</v>
      </c>
      <c r="CE351" s="195">
        <v>0</v>
      </c>
      <c r="CF351" s="195">
        <v>0</v>
      </c>
      <c r="CG351" s="195">
        <v>0</v>
      </c>
      <c r="CH351" s="195">
        <v>0</v>
      </c>
      <c r="CI351" s="195">
        <v>0</v>
      </c>
      <c r="CJ351" s="195">
        <v>0</v>
      </c>
      <c r="CK351" s="195">
        <v>0</v>
      </c>
      <c r="CL351" s="195">
        <v>0</v>
      </c>
      <c r="CM351" s="195">
        <v>0</v>
      </c>
    </row>
    <row r="352" spans="1:91" ht="24.6">
      <c r="A352" s="125">
        <v>38</v>
      </c>
      <c r="B352" s="243" t="s">
        <v>1079</v>
      </c>
      <c r="C352" s="128" t="s">
        <v>630</v>
      </c>
      <c r="D352" s="195">
        <v>0</v>
      </c>
      <c r="E352" s="195">
        <v>0</v>
      </c>
      <c r="F352" s="195">
        <v>0</v>
      </c>
      <c r="G352" s="195">
        <v>0</v>
      </c>
      <c r="H352" s="195">
        <v>0</v>
      </c>
      <c r="I352" s="195">
        <v>0</v>
      </c>
      <c r="J352" s="195">
        <v>0</v>
      </c>
      <c r="K352" s="195">
        <v>0</v>
      </c>
      <c r="L352" s="195">
        <v>0</v>
      </c>
      <c r="M352" s="195">
        <v>0</v>
      </c>
      <c r="N352" s="195">
        <v>0</v>
      </c>
      <c r="O352" s="195">
        <v>0</v>
      </c>
      <c r="P352" s="195">
        <v>0</v>
      </c>
      <c r="Q352" s="195">
        <v>0</v>
      </c>
      <c r="R352" s="195">
        <v>0</v>
      </c>
      <c r="S352" s="195">
        <v>0</v>
      </c>
      <c r="T352" s="195">
        <v>0</v>
      </c>
      <c r="U352" s="195">
        <v>0</v>
      </c>
      <c r="V352" s="195">
        <v>0</v>
      </c>
      <c r="W352" s="195">
        <v>0</v>
      </c>
      <c r="X352" s="195">
        <v>0</v>
      </c>
      <c r="Y352" s="195">
        <v>0</v>
      </c>
      <c r="Z352" s="195">
        <v>0</v>
      </c>
      <c r="AA352" s="195">
        <v>0</v>
      </c>
      <c r="AB352" s="195">
        <v>0</v>
      </c>
      <c r="AC352" s="195">
        <v>0</v>
      </c>
      <c r="AD352" s="195">
        <v>0</v>
      </c>
      <c r="AE352" s="195">
        <v>0</v>
      </c>
      <c r="AF352" s="195">
        <v>0</v>
      </c>
      <c r="AG352" s="195">
        <v>0</v>
      </c>
      <c r="AH352" s="195">
        <v>0</v>
      </c>
      <c r="AI352" s="195">
        <v>0</v>
      </c>
      <c r="AJ352" s="195">
        <v>0</v>
      </c>
      <c r="AK352" s="195">
        <v>0</v>
      </c>
      <c r="AL352" s="195">
        <v>0</v>
      </c>
      <c r="AM352" s="195">
        <v>0</v>
      </c>
      <c r="AN352" s="195">
        <v>0</v>
      </c>
      <c r="AO352" s="195">
        <v>0</v>
      </c>
      <c r="AP352" s="195">
        <v>0</v>
      </c>
      <c r="AQ352" s="195">
        <v>0</v>
      </c>
      <c r="AR352" s="195">
        <v>0</v>
      </c>
      <c r="AS352" s="195">
        <v>0</v>
      </c>
      <c r="AT352" s="195">
        <v>0</v>
      </c>
      <c r="AU352" s="195">
        <v>0</v>
      </c>
      <c r="AV352" s="195">
        <v>0</v>
      </c>
      <c r="AW352" s="195">
        <v>0</v>
      </c>
      <c r="AX352" s="195">
        <v>0</v>
      </c>
      <c r="AY352" s="195">
        <v>0</v>
      </c>
      <c r="AZ352" s="195">
        <v>0</v>
      </c>
      <c r="BA352" s="195">
        <v>0</v>
      </c>
      <c r="BB352" s="195">
        <v>0</v>
      </c>
      <c r="BC352" s="195">
        <v>0</v>
      </c>
      <c r="BD352" s="195">
        <v>0</v>
      </c>
      <c r="BE352" s="195">
        <v>0</v>
      </c>
      <c r="BF352" s="195">
        <v>0</v>
      </c>
      <c r="BG352" s="195">
        <v>0</v>
      </c>
      <c r="BH352" s="195">
        <v>0</v>
      </c>
      <c r="BI352" s="195">
        <v>0</v>
      </c>
      <c r="BJ352" s="195">
        <v>0</v>
      </c>
      <c r="BK352" s="195">
        <v>0</v>
      </c>
      <c r="BL352" s="195">
        <v>0</v>
      </c>
      <c r="BM352" s="195">
        <v>0</v>
      </c>
      <c r="BN352" s="195">
        <v>0</v>
      </c>
      <c r="BO352" s="195">
        <v>0</v>
      </c>
      <c r="BP352" s="195">
        <v>0</v>
      </c>
      <c r="BQ352" s="195">
        <v>0</v>
      </c>
      <c r="BR352" s="195">
        <v>0</v>
      </c>
      <c r="BS352" s="195">
        <v>612358.1</v>
      </c>
      <c r="BT352" s="195">
        <v>0</v>
      </c>
      <c r="BU352" s="195">
        <v>0</v>
      </c>
      <c r="BV352" s="195">
        <v>0</v>
      </c>
      <c r="BW352" s="195">
        <v>0</v>
      </c>
      <c r="BX352" s="195">
        <v>0</v>
      </c>
      <c r="BY352" s="195">
        <v>0</v>
      </c>
      <c r="BZ352" s="195">
        <v>0</v>
      </c>
      <c r="CA352" s="195">
        <v>0</v>
      </c>
      <c r="CB352" s="195">
        <v>0</v>
      </c>
      <c r="CC352" s="195">
        <v>0</v>
      </c>
      <c r="CD352" s="195">
        <v>0</v>
      </c>
      <c r="CE352" s="195">
        <v>0</v>
      </c>
      <c r="CF352" s="195">
        <v>0</v>
      </c>
      <c r="CG352" s="195">
        <v>0</v>
      </c>
      <c r="CH352" s="195">
        <v>0</v>
      </c>
      <c r="CI352" s="195">
        <v>0</v>
      </c>
      <c r="CJ352" s="195">
        <v>0</v>
      </c>
      <c r="CK352" s="195">
        <v>0</v>
      </c>
      <c r="CL352" s="195">
        <v>0</v>
      </c>
      <c r="CM352" s="195">
        <v>0</v>
      </c>
    </row>
    <row r="353" spans="1:91" ht="24.6">
      <c r="A353" s="125">
        <v>38</v>
      </c>
      <c r="B353" s="243" t="s">
        <v>1080</v>
      </c>
      <c r="C353" s="128" t="s">
        <v>1300</v>
      </c>
      <c r="D353" s="195">
        <v>33715.85</v>
      </c>
      <c r="E353" s="195">
        <v>0</v>
      </c>
      <c r="F353" s="195">
        <v>0</v>
      </c>
      <c r="G353" s="195">
        <v>0</v>
      </c>
      <c r="H353" s="195">
        <v>0</v>
      </c>
      <c r="I353" s="195">
        <v>0</v>
      </c>
      <c r="J353" s="195">
        <v>0</v>
      </c>
      <c r="K353" s="195">
        <v>0</v>
      </c>
      <c r="L353" s="195">
        <v>0</v>
      </c>
      <c r="M353" s="195">
        <v>0</v>
      </c>
      <c r="N353" s="195">
        <v>0</v>
      </c>
      <c r="O353" s="195">
        <v>0</v>
      </c>
      <c r="P353" s="195">
        <v>0</v>
      </c>
      <c r="Q353" s="195">
        <v>0</v>
      </c>
      <c r="R353" s="195">
        <v>51060.24</v>
      </c>
      <c r="S353" s="195">
        <v>0</v>
      </c>
      <c r="T353" s="195">
        <v>0</v>
      </c>
      <c r="U353" s="195">
        <v>0</v>
      </c>
      <c r="V353" s="195">
        <v>0</v>
      </c>
      <c r="W353" s="195">
        <v>0</v>
      </c>
      <c r="X353" s="195">
        <v>7286.89</v>
      </c>
      <c r="Y353" s="195">
        <v>0</v>
      </c>
      <c r="Z353" s="195">
        <v>0</v>
      </c>
      <c r="AA353" s="195">
        <v>0</v>
      </c>
      <c r="AB353" s="195">
        <v>0</v>
      </c>
      <c r="AC353" s="195">
        <v>0</v>
      </c>
      <c r="AD353" s="195">
        <v>397332.32</v>
      </c>
      <c r="AE353" s="195">
        <v>0</v>
      </c>
      <c r="AF353" s="195">
        <v>0</v>
      </c>
      <c r="AG353" s="195">
        <v>0</v>
      </c>
      <c r="AH353" s="195">
        <v>0</v>
      </c>
      <c r="AI353" s="195">
        <v>0</v>
      </c>
      <c r="AJ353" s="195">
        <v>0</v>
      </c>
      <c r="AK353" s="195">
        <v>0</v>
      </c>
      <c r="AL353" s="195">
        <v>0</v>
      </c>
      <c r="AM353" s="195">
        <v>0</v>
      </c>
      <c r="AN353" s="195">
        <v>0</v>
      </c>
      <c r="AO353" s="195">
        <v>45642.7</v>
      </c>
      <c r="AP353" s="195">
        <v>0</v>
      </c>
      <c r="AQ353" s="195">
        <v>0</v>
      </c>
      <c r="AR353" s="195">
        <v>0</v>
      </c>
      <c r="AS353" s="195">
        <v>0</v>
      </c>
      <c r="AT353" s="195">
        <v>0</v>
      </c>
      <c r="AU353" s="195">
        <v>0</v>
      </c>
      <c r="AV353" s="195">
        <v>0</v>
      </c>
      <c r="AW353" s="195">
        <v>0</v>
      </c>
      <c r="AX353" s="195">
        <v>0</v>
      </c>
      <c r="AY353" s="195">
        <v>0</v>
      </c>
      <c r="AZ353" s="195">
        <v>0</v>
      </c>
      <c r="BA353" s="195">
        <v>0</v>
      </c>
      <c r="BB353" s="195">
        <v>0</v>
      </c>
      <c r="BC353" s="195">
        <v>0</v>
      </c>
      <c r="BD353" s="195">
        <v>308109.59999999998</v>
      </c>
      <c r="BE353" s="195">
        <v>0</v>
      </c>
      <c r="BF353" s="195">
        <v>0</v>
      </c>
      <c r="BG353" s="195">
        <v>0</v>
      </c>
      <c r="BH353" s="195">
        <v>2156998.9500000002</v>
      </c>
      <c r="BI353" s="195">
        <v>0</v>
      </c>
      <c r="BJ353" s="195">
        <v>0</v>
      </c>
      <c r="BK353" s="195">
        <v>0</v>
      </c>
      <c r="BL353" s="195">
        <v>128935.97</v>
      </c>
      <c r="BM353" s="195">
        <v>328426.67</v>
      </c>
      <c r="BN353" s="195">
        <v>0</v>
      </c>
      <c r="BO353" s="195">
        <v>0</v>
      </c>
      <c r="BP353" s="195">
        <v>0</v>
      </c>
      <c r="BQ353" s="195">
        <v>0</v>
      </c>
      <c r="BR353" s="195">
        <v>0</v>
      </c>
      <c r="BS353" s="195">
        <v>2451210.54</v>
      </c>
      <c r="BT353" s="195">
        <v>0</v>
      </c>
      <c r="BU353" s="195">
        <v>0</v>
      </c>
      <c r="BV353" s="195">
        <v>772.22</v>
      </c>
      <c r="BW353" s="195">
        <v>0</v>
      </c>
      <c r="BX353" s="195">
        <v>0</v>
      </c>
      <c r="BY353" s="195">
        <v>0</v>
      </c>
      <c r="BZ353" s="195">
        <v>0</v>
      </c>
      <c r="CA353" s="195">
        <v>0</v>
      </c>
      <c r="CB353" s="195">
        <v>0</v>
      </c>
      <c r="CC353" s="195">
        <v>0</v>
      </c>
      <c r="CD353" s="195">
        <v>0</v>
      </c>
      <c r="CE353" s="195">
        <v>0</v>
      </c>
      <c r="CF353" s="195">
        <v>0</v>
      </c>
      <c r="CG353" s="195">
        <v>83333.3</v>
      </c>
      <c r="CH353" s="195">
        <v>0</v>
      </c>
      <c r="CI353" s="195">
        <v>0</v>
      </c>
      <c r="CJ353" s="195">
        <v>0</v>
      </c>
      <c r="CK353" s="195">
        <v>0</v>
      </c>
      <c r="CL353" s="195">
        <v>0</v>
      </c>
      <c r="CM353" s="195">
        <v>0</v>
      </c>
    </row>
    <row r="354" spans="1:91" ht="24.6">
      <c r="A354" s="125">
        <v>38</v>
      </c>
      <c r="B354" s="243" t="s">
        <v>1081</v>
      </c>
      <c r="C354" s="128" t="s">
        <v>631</v>
      </c>
      <c r="D354" s="195">
        <v>0</v>
      </c>
      <c r="E354" s="195">
        <v>0</v>
      </c>
      <c r="F354" s="195">
        <v>0</v>
      </c>
      <c r="G354" s="195">
        <v>0</v>
      </c>
      <c r="H354" s="195">
        <v>0</v>
      </c>
      <c r="I354" s="195">
        <v>0</v>
      </c>
      <c r="J354" s="195">
        <v>0</v>
      </c>
      <c r="K354" s="195">
        <v>0</v>
      </c>
      <c r="L354" s="195">
        <v>0</v>
      </c>
      <c r="M354" s="195">
        <v>0</v>
      </c>
      <c r="N354" s="195">
        <v>0</v>
      </c>
      <c r="O354" s="195">
        <v>0</v>
      </c>
      <c r="P354" s="195">
        <v>0</v>
      </c>
      <c r="Q354" s="195">
        <v>0</v>
      </c>
      <c r="R354" s="195">
        <v>0</v>
      </c>
      <c r="S354" s="195">
        <v>0</v>
      </c>
      <c r="T354" s="195">
        <v>0</v>
      </c>
      <c r="U354" s="195">
        <v>0</v>
      </c>
      <c r="V354" s="195">
        <v>0</v>
      </c>
      <c r="W354" s="195">
        <v>0</v>
      </c>
      <c r="X354" s="195">
        <v>0</v>
      </c>
      <c r="Y354" s="195">
        <v>0</v>
      </c>
      <c r="Z354" s="195">
        <v>0</v>
      </c>
      <c r="AA354" s="195">
        <v>0</v>
      </c>
      <c r="AB354" s="195">
        <v>0</v>
      </c>
      <c r="AC354" s="195">
        <v>0</v>
      </c>
      <c r="AD354" s="195">
        <v>0</v>
      </c>
      <c r="AE354" s="195">
        <v>0</v>
      </c>
      <c r="AF354" s="195">
        <v>0</v>
      </c>
      <c r="AG354" s="195">
        <v>0</v>
      </c>
      <c r="AH354" s="195">
        <v>0</v>
      </c>
      <c r="AI354" s="195">
        <v>0</v>
      </c>
      <c r="AJ354" s="195">
        <v>0</v>
      </c>
      <c r="AK354" s="195">
        <v>0</v>
      </c>
      <c r="AL354" s="195">
        <v>0</v>
      </c>
      <c r="AM354" s="195">
        <v>0</v>
      </c>
      <c r="AN354" s="195">
        <v>0</v>
      </c>
      <c r="AO354" s="195">
        <v>0</v>
      </c>
      <c r="AP354" s="195">
        <v>0</v>
      </c>
      <c r="AQ354" s="195">
        <v>0</v>
      </c>
      <c r="AR354" s="195">
        <v>0</v>
      </c>
      <c r="AS354" s="195">
        <v>0</v>
      </c>
      <c r="AT354" s="195">
        <v>0</v>
      </c>
      <c r="AU354" s="195">
        <v>0</v>
      </c>
      <c r="AV354" s="195">
        <v>0</v>
      </c>
      <c r="AW354" s="195">
        <v>0</v>
      </c>
      <c r="AX354" s="195">
        <v>0</v>
      </c>
      <c r="AY354" s="195">
        <v>0</v>
      </c>
      <c r="AZ354" s="195">
        <v>0</v>
      </c>
      <c r="BA354" s="195">
        <v>0</v>
      </c>
      <c r="BB354" s="195">
        <v>0</v>
      </c>
      <c r="BC354" s="195">
        <v>0</v>
      </c>
      <c r="BD354" s="195">
        <v>0</v>
      </c>
      <c r="BE354" s="195">
        <v>0</v>
      </c>
      <c r="BF354" s="195">
        <v>0</v>
      </c>
      <c r="BG354" s="195">
        <v>0</v>
      </c>
      <c r="BH354" s="195">
        <v>0</v>
      </c>
      <c r="BI354" s="195">
        <v>15900</v>
      </c>
      <c r="BJ354" s="195">
        <v>0</v>
      </c>
      <c r="BK354" s="195">
        <v>0</v>
      </c>
      <c r="BL354" s="195">
        <v>0</v>
      </c>
      <c r="BM354" s="195">
        <v>0</v>
      </c>
      <c r="BN354" s="195">
        <v>0</v>
      </c>
      <c r="BO354" s="195">
        <v>0</v>
      </c>
      <c r="BP354" s="195">
        <v>0</v>
      </c>
      <c r="BQ354" s="195">
        <v>0</v>
      </c>
      <c r="BR354" s="195">
        <v>0</v>
      </c>
      <c r="BS354" s="197">
        <v>0</v>
      </c>
      <c r="BT354" s="195">
        <v>0</v>
      </c>
      <c r="BU354" s="195">
        <v>0</v>
      </c>
      <c r="BV354" s="195">
        <v>0</v>
      </c>
      <c r="BW354" s="195">
        <v>0</v>
      </c>
      <c r="BX354" s="195">
        <v>0</v>
      </c>
      <c r="BY354" s="197">
        <v>0</v>
      </c>
      <c r="BZ354" s="195">
        <v>0</v>
      </c>
      <c r="CA354" s="195">
        <v>0</v>
      </c>
      <c r="CB354" s="195">
        <v>0</v>
      </c>
      <c r="CC354" s="195">
        <v>0</v>
      </c>
      <c r="CD354" s="195">
        <v>0</v>
      </c>
      <c r="CE354" s="197">
        <v>0</v>
      </c>
      <c r="CF354" s="195">
        <v>0</v>
      </c>
      <c r="CG354" s="195">
        <v>0</v>
      </c>
      <c r="CH354" s="195">
        <v>0</v>
      </c>
      <c r="CI354" s="195">
        <v>0</v>
      </c>
      <c r="CJ354" s="195">
        <v>0</v>
      </c>
      <c r="CK354" s="195">
        <v>0</v>
      </c>
      <c r="CL354" s="195">
        <v>0</v>
      </c>
      <c r="CM354" s="195">
        <v>0</v>
      </c>
    </row>
    <row r="355" spans="1:91" ht="24.6">
      <c r="A355" s="125">
        <v>38</v>
      </c>
      <c r="B355" s="243" t="s">
        <v>1082</v>
      </c>
      <c r="C355" s="128" t="s">
        <v>632</v>
      </c>
      <c r="D355" s="195">
        <v>0</v>
      </c>
      <c r="E355" s="195">
        <v>0</v>
      </c>
      <c r="F355" s="195">
        <v>0</v>
      </c>
      <c r="G355" s="195">
        <v>0</v>
      </c>
      <c r="H355" s="195">
        <v>0</v>
      </c>
      <c r="I355" s="195">
        <v>0</v>
      </c>
      <c r="J355" s="195">
        <v>0</v>
      </c>
      <c r="K355" s="195">
        <v>0</v>
      </c>
      <c r="L355" s="195">
        <v>0</v>
      </c>
      <c r="M355" s="195">
        <v>0</v>
      </c>
      <c r="N355" s="195">
        <v>0</v>
      </c>
      <c r="O355" s="195">
        <v>0</v>
      </c>
      <c r="P355" s="195">
        <v>0</v>
      </c>
      <c r="Q355" s="195">
        <v>0</v>
      </c>
      <c r="R355" s="195">
        <v>0</v>
      </c>
      <c r="S355" s="195">
        <v>0</v>
      </c>
      <c r="T355" s="195">
        <v>0</v>
      </c>
      <c r="U355" s="195">
        <v>0</v>
      </c>
      <c r="V355" s="195">
        <v>0</v>
      </c>
      <c r="W355" s="195">
        <v>0</v>
      </c>
      <c r="X355" s="195">
        <v>0</v>
      </c>
      <c r="Y355" s="195">
        <v>0</v>
      </c>
      <c r="Z355" s="195">
        <v>0</v>
      </c>
      <c r="AA355" s="195">
        <v>0</v>
      </c>
      <c r="AB355" s="195">
        <v>0</v>
      </c>
      <c r="AC355" s="195">
        <v>0</v>
      </c>
      <c r="AD355" s="195">
        <v>0</v>
      </c>
      <c r="AE355" s="195">
        <v>0</v>
      </c>
      <c r="AF355" s="195">
        <v>0</v>
      </c>
      <c r="AG355" s="195">
        <v>0</v>
      </c>
      <c r="AH355" s="195">
        <v>0</v>
      </c>
      <c r="AI355" s="195">
        <v>0</v>
      </c>
      <c r="AJ355" s="195">
        <v>0</v>
      </c>
      <c r="AK355" s="195">
        <v>0</v>
      </c>
      <c r="AL355" s="195">
        <v>0</v>
      </c>
      <c r="AM355" s="195">
        <v>0</v>
      </c>
      <c r="AN355" s="195">
        <v>0</v>
      </c>
      <c r="AO355" s="195">
        <v>0</v>
      </c>
      <c r="AP355" s="195">
        <v>0</v>
      </c>
      <c r="AQ355" s="195">
        <v>0</v>
      </c>
      <c r="AR355" s="195">
        <v>0</v>
      </c>
      <c r="AS355" s="195">
        <v>0</v>
      </c>
      <c r="AT355" s="195">
        <v>0</v>
      </c>
      <c r="AU355" s="195">
        <v>0</v>
      </c>
      <c r="AV355" s="195">
        <v>0</v>
      </c>
      <c r="AW355" s="195">
        <v>0</v>
      </c>
      <c r="AX355" s="195">
        <v>0</v>
      </c>
      <c r="AY355" s="195">
        <v>0</v>
      </c>
      <c r="AZ355" s="195">
        <v>0</v>
      </c>
      <c r="BA355" s="195">
        <v>0</v>
      </c>
      <c r="BB355" s="195">
        <v>0</v>
      </c>
      <c r="BC355" s="195">
        <v>0</v>
      </c>
      <c r="BD355" s="195">
        <v>0</v>
      </c>
      <c r="BE355" s="195">
        <v>0</v>
      </c>
      <c r="BF355" s="195">
        <v>0</v>
      </c>
      <c r="BG355" s="195">
        <v>0</v>
      </c>
      <c r="BH355" s="195">
        <v>0</v>
      </c>
      <c r="BI355" s="195">
        <v>0</v>
      </c>
      <c r="BJ355" s="195">
        <v>0</v>
      </c>
      <c r="BK355" s="195">
        <v>0</v>
      </c>
      <c r="BL355" s="195">
        <v>0</v>
      </c>
      <c r="BM355" s="195">
        <v>0</v>
      </c>
      <c r="BN355" s="195">
        <v>0</v>
      </c>
      <c r="BO355" s="195">
        <v>0</v>
      </c>
      <c r="BP355" s="195">
        <v>0</v>
      </c>
      <c r="BQ355" s="195">
        <v>0</v>
      </c>
      <c r="BR355" s="195">
        <v>0</v>
      </c>
      <c r="BS355" s="195">
        <v>0</v>
      </c>
      <c r="BT355" s="195">
        <v>0</v>
      </c>
      <c r="BU355" s="195">
        <v>0</v>
      </c>
      <c r="BV355" s="195">
        <v>0</v>
      </c>
      <c r="BW355" s="195">
        <v>0</v>
      </c>
      <c r="BX355" s="195">
        <v>0</v>
      </c>
      <c r="BY355" s="195">
        <v>0</v>
      </c>
      <c r="BZ355" s="195">
        <v>0</v>
      </c>
      <c r="CA355" s="195">
        <v>0</v>
      </c>
      <c r="CB355" s="195">
        <v>0</v>
      </c>
      <c r="CC355" s="195">
        <v>0</v>
      </c>
      <c r="CD355" s="195">
        <v>0</v>
      </c>
      <c r="CE355" s="195">
        <v>0</v>
      </c>
      <c r="CF355" s="195">
        <v>0</v>
      </c>
      <c r="CG355" s="195">
        <v>0</v>
      </c>
      <c r="CH355" s="195">
        <v>0</v>
      </c>
      <c r="CI355" s="195">
        <v>0</v>
      </c>
      <c r="CJ355" s="195">
        <v>0</v>
      </c>
      <c r="CK355" s="195">
        <v>0</v>
      </c>
      <c r="CL355" s="195">
        <v>0</v>
      </c>
      <c r="CM355" s="195">
        <v>0</v>
      </c>
    </row>
    <row r="356" spans="1:91" ht="24.6">
      <c r="A356" s="125">
        <v>38</v>
      </c>
      <c r="B356" s="243" t="s">
        <v>1083</v>
      </c>
      <c r="C356" s="128" t="s">
        <v>633</v>
      </c>
      <c r="D356" s="195">
        <v>0</v>
      </c>
      <c r="E356" s="195">
        <v>0</v>
      </c>
      <c r="F356" s="195">
        <v>0</v>
      </c>
      <c r="G356" s="195">
        <v>0</v>
      </c>
      <c r="H356" s="195">
        <v>0</v>
      </c>
      <c r="I356" s="195">
        <v>0</v>
      </c>
      <c r="J356" s="195">
        <v>0</v>
      </c>
      <c r="K356" s="195">
        <v>0</v>
      </c>
      <c r="L356" s="195">
        <v>0</v>
      </c>
      <c r="M356" s="195">
        <v>0</v>
      </c>
      <c r="N356" s="195">
        <v>0</v>
      </c>
      <c r="O356" s="195">
        <v>0</v>
      </c>
      <c r="P356" s="195">
        <v>0</v>
      </c>
      <c r="Q356" s="195">
        <v>0</v>
      </c>
      <c r="R356" s="195">
        <v>0</v>
      </c>
      <c r="S356" s="195">
        <v>0</v>
      </c>
      <c r="T356" s="195">
        <v>0</v>
      </c>
      <c r="U356" s="195">
        <v>0</v>
      </c>
      <c r="V356" s="195">
        <v>0</v>
      </c>
      <c r="W356" s="195">
        <v>0</v>
      </c>
      <c r="X356" s="195">
        <v>0</v>
      </c>
      <c r="Y356" s="195">
        <v>0</v>
      </c>
      <c r="Z356" s="195">
        <v>0</v>
      </c>
      <c r="AA356" s="195">
        <v>0</v>
      </c>
      <c r="AB356" s="195">
        <v>0</v>
      </c>
      <c r="AC356" s="195">
        <v>0</v>
      </c>
      <c r="AD356" s="195">
        <v>0</v>
      </c>
      <c r="AE356" s="195">
        <v>0</v>
      </c>
      <c r="AF356" s="195">
        <v>0</v>
      </c>
      <c r="AG356" s="195">
        <v>0</v>
      </c>
      <c r="AH356" s="195">
        <v>0</v>
      </c>
      <c r="AI356" s="195">
        <v>0</v>
      </c>
      <c r="AJ356" s="195">
        <v>0</v>
      </c>
      <c r="AK356" s="195">
        <v>0</v>
      </c>
      <c r="AL356" s="195">
        <v>0</v>
      </c>
      <c r="AM356" s="195">
        <v>0</v>
      </c>
      <c r="AN356" s="195">
        <v>0</v>
      </c>
      <c r="AO356" s="195">
        <v>0</v>
      </c>
      <c r="AP356" s="195">
        <v>0</v>
      </c>
      <c r="AQ356" s="195">
        <v>0</v>
      </c>
      <c r="AR356" s="195">
        <v>0</v>
      </c>
      <c r="AS356" s="195">
        <v>0</v>
      </c>
      <c r="AT356" s="195">
        <v>0</v>
      </c>
      <c r="AU356" s="195">
        <v>0</v>
      </c>
      <c r="AV356" s="195">
        <v>0</v>
      </c>
      <c r="AW356" s="195">
        <v>0</v>
      </c>
      <c r="AX356" s="195">
        <v>0</v>
      </c>
      <c r="AY356" s="195">
        <v>0</v>
      </c>
      <c r="AZ356" s="195">
        <v>0</v>
      </c>
      <c r="BA356" s="195">
        <v>0</v>
      </c>
      <c r="BB356" s="195">
        <v>0</v>
      </c>
      <c r="BC356" s="195">
        <v>0</v>
      </c>
      <c r="BD356" s="195">
        <v>0</v>
      </c>
      <c r="BE356" s="195">
        <v>0</v>
      </c>
      <c r="BF356" s="195">
        <v>0</v>
      </c>
      <c r="BG356" s="195">
        <v>0</v>
      </c>
      <c r="BH356" s="195">
        <v>0</v>
      </c>
      <c r="BI356" s="195">
        <v>0</v>
      </c>
      <c r="BJ356" s="195">
        <v>0</v>
      </c>
      <c r="BK356" s="195">
        <v>0</v>
      </c>
      <c r="BL356" s="195">
        <v>0</v>
      </c>
      <c r="BM356" s="195">
        <v>0</v>
      </c>
      <c r="BN356" s="195">
        <v>0</v>
      </c>
      <c r="BO356" s="195">
        <v>0</v>
      </c>
      <c r="BP356" s="195">
        <v>0</v>
      </c>
      <c r="BQ356" s="195">
        <v>0</v>
      </c>
      <c r="BR356" s="195">
        <v>0</v>
      </c>
      <c r="BS356" s="195">
        <v>0</v>
      </c>
      <c r="BT356" s="195">
        <v>0</v>
      </c>
      <c r="BU356" s="195">
        <v>0</v>
      </c>
      <c r="BV356" s="195">
        <v>0</v>
      </c>
      <c r="BW356" s="195">
        <v>0</v>
      </c>
      <c r="BX356" s="195">
        <v>0</v>
      </c>
      <c r="BY356" s="195">
        <v>0</v>
      </c>
      <c r="BZ356" s="195">
        <v>0</v>
      </c>
      <c r="CA356" s="195">
        <v>0</v>
      </c>
      <c r="CB356" s="195">
        <v>0</v>
      </c>
      <c r="CC356" s="195">
        <v>0</v>
      </c>
      <c r="CD356" s="195">
        <v>0</v>
      </c>
      <c r="CE356" s="195">
        <v>0</v>
      </c>
      <c r="CF356" s="195">
        <v>0</v>
      </c>
      <c r="CG356" s="195">
        <v>0</v>
      </c>
      <c r="CH356" s="195">
        <v>0</v>
      </c>
      <c r="CI356" s="195">
        <v>0</v>
      </c>
      <c r="CJ356" s="195">
        <v>0</v>
      </c>
      <c r="CK356" s="195">
        <v>0</v>
      </c>
      <c r="CL356" s="195">
        <v>0</v>
      </c>
      <c r="CM356" s="195">
        <v>0</v>
      </c>
    </row>
    <row r="357" spans="1:91" ht="24.6">
      <c r="A357" s="125">
        <v>38</v>
      </c>
      <c r="B357" s="243" t="s">
        <v>1084</v>
      </c>
      <c r="C357" s="128" t="s">
        <v>1301</v>
      </c>
      <c r="D357" s="195">
        <v>0</v>
      </c>
      <c r="E357" s="195">
        <v>0</v>
      </c>
      <c r="F357" s="195">
        <v>0</v>
      </c>
      <c r="G357" s="195">
        <v>0</v>
      </c>
      <c r="H357" s="195">
        <v>0</v>
      </c>
      <c r="I357" s="195">
        <v>0</v>
      </c>
      <c r="J357" s="195">
        <v>0</v>
      </c>
      <c r="K357" s="195">
        <v>0</v>
      </c>
      <c r="L357" s="195">
        <v>0</v>
      </c>
      <c r="M357" s="195">
        <v>0</v>
      </c>
      <c r="N357" s="195">
        <v>0</v>
      </c>
      <c r="O357" s="195">
        <v>0</v>
      </c>
      <c r="P357" s="195">
        <v>0</v>
      </c>
      <c r="Q357" s="195">
        <v>0</v>
      </c>
      <c r="R357" s="195">
        <v>0</v>
      </c>
      <c r="S357" s="195">
        <v>0</v>
      </c>
      <c r="T357" s="195">
        <v>0</v>
      </c>
      <c r="U357" s="195">
        <v>0</v>
      </c>
      <c r="V357" s="195">
        <v>0</v>
      </c>
      <c r="W357" s="195">
        <v>0</v>
      </c>
      <c r="X357" s="195">
        <v>13699</v>
      </c>
      <c r="Y357" s="195">
        <v>0</v>
      </c>
      <c r="Z357" s="195">
        <v>0</v>
      </c>
      <c r="AA357" s="195">
        <v>0</v>
      </c>
      <c r="AB357" s="195">
        <v>0</v>
      </c>
      <c r="AC357" s="195">
        <v>0</v>
      </c>
      <c r="AD357" s="195">
        <v>0</v>
      </c>
      <c r="AE357" s="195">
        <v>0</v>
      </c>
      <c r="AF357" s="195">
        <v>0</v>
      </c>
      <c r="AG357" s="195">
        <v>0</v>
      </c>
      <c r="AH357" s="195">
        <v>0</v>
      </c>
      <c r="AI357" s="195">
        <v>0</v>
      </c>
      <c r="AJ357" s="195">
        <v>0</v>
      </c>
      <c r="AK357" s="195">
        <v>0</v>
      </c>
      <c r="AL357" s="195">
        <v>0</v>
      </c>
      <c r="AM357" s="195">
        <v>0</v>
      </c>
      <c r="AN357" s="195">
        <v>0</v>
      </c>
      <c r="AO357" s="195">
        <v>0</v>
      </c>
      <c r="AP357" s="195">
        <v>0</v>
      </c>
      <c r="AQ357" s="195">
        <v>0</v>
      </c>
      <c r="AR357" s="195">
        <v>0</v>
      </c>
      <c r="AS357" s="195">
        <v>0</v>
      </c>
      <c r="AT357" s="195">
        <v>0</v>
      </c>
      <c r="AU357" s="195">
        <v>0</v>
      </c>
      <c r="AV357" s="195">
        <v>0</v>
      </c>
      <c r="AW357" s="195">
        <v>0</v>
      </c>
      <c r="AX357" s="195">
        <v>0</v>
      </c>
      <c r="AY357" s="195">
        <v>0</v>
      </c>
      <c r="AZ357" s="195">
        <v>0</v>
      </c>
      <c r="BA357" s="195">
        <v>0</v>
      </c>
      <c r="BB357" s="195">
        <v>0</v>
      </c>
      <c r="BC357" s="195">
        <v>0</v>
      </c>
      <c r="BD357" s="195">
        <v>0</v>
      </c>
      <c r="BE357" s="195">
        <v>0</v>
      </c>
      <c r="BF357" s="195">
        <v>0</v>
      </c>
      <c r="BG357" s="195">
        <v>0</v>
      </c>
      <c r="BH357" s="195">
        <v>0</v>
      </c>
      <c r="BI357" s="195">
        <v>0</v>
      </c>
      <c r="BJ357" s="195">
        <v>0</v>
      </c>
      <c r="BK357" s="195">
        <v>0</v>
      </c>
      <c r="BL357" s="195">
        <v>0</v>
      </c>
      <c r="BM357" s="195">
        <v>6283.33</v>
      </c>
      <c r="BN357" s="195">
        <v>0</v>
      </c>
      <c r="BO357" s="195">
        <v>0</v>
      </c>
      <c r="BP357" s="195">
        <v>0</v>
      </c>
      <c r="BQ357" s="195">
        <v>0</v>
      </c>
      <c r="BR357" s="195">
        <v>0</v>
      </c>
      <c r="BS357" s="195">
        <v>150117.47</v>
      </c>
      <c r="BT357" s="195">
        <v>0</v>
      </c>
      <c r="BU357" s="195">
        <v>0</v>
      </c>
      <c r="BV357" s="195">
        <v>0</v>
      </c>
      <c r="BW357" s="195">
        <v>1261805.49</v>
      </c>
      <c r="BX357" s="195">
        <v>0</v>
      </c>
      <c r="BY357" s="195">
        <v>0</v>
      </c>
      <c r="BZ357" s="195">
        <v>0</v>
      </c>
      <c r="CA357" s="195">
        <v>0</v>
      </c>
      <c r="CB357" s="195">
        <v>0</v>
      </c>
      <c r="CC357" s="195">
        <v>0</v>
      </c>
      <c r="CD357" s="195">
        <v>0</v>
      </c>
      <c r="CE357" s="195">
        <v>0</v>
      </c>
      <c r="CF357" s="195">
        <v>0</v>
      </c>
      <c r="CG357" s="195">
        <v>0</v>
      </c>
      <c r="CH357" s="195">
        <v>0</v>
      </c>
      <c r="CI357" s="195">
        <v>0</v>
      </c>
      <c r="CJ357" s="195">
        <v>0</v>
      </c>
      <c r="CK357" s="195">
        <v>0</v>
      </c>
      <c r="CL357" s="195">
        <v>0</v>
      </c>
      <c r="CM357" s="195">
        <v>0</v>
      </c>
    </row>
    <row r="358" spans="1:91" ht="24.6">
      <c r="A358" s="125">
        <v>38</v>
      </c>
      <c r="B358" s="243" t="s">
        <v>1085</v>
      </c>
      <c r="C358" s="128" t="s">
        <v>1302</v>
      </c>
      <c r="D358" s="195">
        <v>0</v>
      </c>
      <c r="E358" s="195">
        <v>0</v>
      </c>
      <c r="F358" s="195">
        <v>0</v>
      </c>
      <c r="G358" s="195">
        <v>0</v>
      </c>
      <c r="H358" s="195">
        <v>0</v>
      </c>
      <c r="I358" s="195">
        <v>0</v>
      </c>
      <c r="J358" s="195">
        <v>0</v>
      </c>
      <c r="K358" s="195">
        <v>0</v>
      </c>
      <c r="L358" s="195">
        <v>0</v>
      </c>
      <c r="M358" s="195">
        <v>0</v>
      </c>
      <c r="N358" s="195">
        <v>0</v>
      </c>
      <c r="O358" s="195">
        <v>0</v>
      </c>
      <c r="P358" s="195">
        <v>26370.82</v>
      </c>
      <c r="Q358" s="195">
        <v>0</v>
      </c>
      <c r="R358" s="195">
        <v>0</v>
      </c>
      <c r="S358" s="195">
        <v>0</v>
      </c>
      <c r="T358" s="195">
        <v>0</v>
      </c>
      <c r="U358" s="195">
        <v>0</v>
      </c>
      <c r="V358" s="195">
        <v>0</v>
      </c>
      <c r="W358" s="195">
        <v>0</v>
      </c>
      <c r="X358" s="195">
        <v>9791.39</v>
      </c>
      <c r="Y358" s="195">
        <v>0</v>
      </c>
      <c r="Z358" s="195">
        <v>0</v>
      </c>
      <c r="AA358" s="195">
        <v>0</v>
      </c>
      <c r="AB358" s="195">
        <v>0</v>
      </c>
      <c r="AC358" s="195">
        <v>0</v>
      </c>
      <c r="AD358" s="195">
        <v>0</v>
      </c>
      <c r="AE358" s="195">
        <v>0</v>
      </c>
      <c r="AF358" s="195">
        <v>0</v>
      </c>
      <c r="AG358" s="195">
        <v>0</v>
      </c>
      <c r="AH358" s="195">
        <v>0</v>
      </c>
      <c r="AI358" s="195">
        <v>0</v>
      </c>
      <c r="AJ358" s="195">
        <v>0</v>
      </c>
      <c r="AK358" s="195">
        <v>0</v>
      </c>
      <c r="AL358" s="195">
        <v>0</v>
      </c>
      <c r="AM358" s="195">
        <v>0</v>
      </c>
      <c r="AN358" s="195">
        <v>0</v>
      </c>
      <c r="AO358" s="195">
        <v>0</v>
      </c>
      <c r="AP358" s="195">
        <v>0</v>
      </c>
      <c r="AQ358" s="195">
        <v>0</v>
      </c>
      <c r="AR358" s="195">
        <v>0</v>
      </c>
      <c r="AS358" s="195">
        <v>0</v>
      </c>
      <c r="AT358" s="195">
        <v>46485.54</v>
      </c>
      <c r="AU358" s="195">
        <v>0</v>
      </c>
      <c r="AV358" s="195">
        <v>0</v>
      </c>
      <c r="AW358" s="195">
        <v>0</v>
      </c>
      <c r="AX358" s="195">
        <v>0</v>
      </c>
      <c r="AY358" s="195">
        <v>0</v>
      </c>
      <c r="AZ358" s="195">
        <v>0</v>
      </c>
      <c r="BA358" s="195">
        <v>0</v>
      </c>
      <c r="BB358" s="195">
        <v>0</v>
      </c>
      <c r="BC358" s="195">
        <v>0</v>
      </c>
      <c r="BD358" s="195">
        <v>0</v>
      </c>
      <c r="BE358" s="195">
        <v>0</v>
      </c>
      <c r="BF358" s="195">
        <v>0</v>
      </c>
      <c r="BG358" s="195">
        <v>0</v>
      </c>
      <c r="BH358" s="195">
        <v>0</v>
      </c>
      <c r="BI358" s="195">
        <v>0</v>
      </c>
      <c r="BJ358" s="195">
        <v>0</v>
      </c>
      <c r="BK358" s="195">
        <v>0</v>
      </c>
      <c r="BL358" s="195">
        <v>0</v>
      </c>
      <c r="BM358" s="195">
        <v>0</v>
      </c>
      <c r="BN358" s="195">
        <v>0</v>
      </c>
      <c r="BO358" s="195">
        <v>0</v>
      </c>
      <c r="BP358" s="195">
        <v>0</v>
      </c>
      <c r="BQ358" s="195">
        <v>0</v>
      </c>
      <c r="BR358" s="195">
        <v>0</v>
      </c>
      <c r="BS358" s="195">
        <v>0</v>
      </c>
      <c r="BT358" s="195">
        <v>0</v>
      </c>
      <c r="BU358" s="195">
        <v>0</v>
      </c>
      <c r="BV358" s="195">
        <v>1</v>
      </c>
      <c r="BW358" s="195">
        <v>0</v>
      </c>
      <c r="BX358" s="195">
        <v>0</v>
      </c>
      <c r="BY358" s="195">
        <v>0</v>
      </c>
      <c r="BZ358" s="195">
        <v>0</v>
      </c>
      <c r="CA358" s="195">
        <v>0</v>
      </c>
      <c r="CB358" s="195">
        <v>0</v>
      </c>
      <c r="CC358" s="195">
        <v>0</v>
      </c>
      <c r="CD358" s="195">
        <v>0</v>
      </c>
      <c r="CE358" s="195">
        <v>0</v>
      </c>
      <c r="CF358" s="195">
        <v>0</v>
      </c>
      <c r="CG358" s="195">
        <v>0</v>
      </c>
      <c r="CH358" s="195">
        <v>0</v>
      </c>
      <c r="CI358" s="195">
        <v>0</v>
      </c>
      <c r="CJ358" s="195">
        <v>0</v>
      </c>
      <c r="CK358" s="195">
        <v>0</v>
      </c>
      <c r="CL358" s="195">
        <v>0</v>
      </c>
      <c r="CM358" s="195">
        <v>0</v>
      </c>
    </row>
    <row r="359" spans="1:91" ht="24.6">
      <c r="A359" s="125">
        <v>38</v>
      </c>
      <c r="B359" s="243" t="s">
        <v>1086</v>
      </c>
      <c r="C359" s="128" t="s">
        <v>1303</v>
      </c>
      <c r="D359" s="195">
        <v>0</v>
      </c>
      <c r="E359" s="195">
        <v>0</v>
      </c>
      <c r="F359" s="195">
        <v>0</v>
      </c>
      <c r="G359" s="195">
        <v>0</v>
      </c>
      <c r="H359" s="195">
        <v>0</v>
      </c>
      <c r="I359" s="195">
        <v>0</v>
      </c>
      <c r="J359" s="195">
        <v>0</v>
      </c>
      <c r="K359" s="195">
        <v>0</v>
      </c>
      <c r="L359" s="195">
        <v>0</v>
      </c>
      <c r="M359" s="195">
        <v>0</v>
      </c>
      <c r="N359" s="195">
        <v>0</v>
      </c>
      <c r="O359" s="195">
        <v>0</v>
      </c>
      <c r="P359" s="195">
        <v>0</v>
      </c>
      <c r="Q359" s="195">
        <v>0</v>
      </c>
      <c r="R359" s="195">
        <v>0</v>
      </c>
      <c r="S359" s="195">
        <v>0</v>
      </c>
      <c r="T359" s="195">
        <v>0</v>
      </c>
      <c r="U359" s="195">
        <v>0</v>
      </c>
      <c r="V359" s="195">
        <v>0</v>
      </c>
      <c r="W359" s="195">
        <v>0</v>
      </c>
      <c r="X359" s="195">
        <v>0</v>
      </c>
      <c r="Y359" s="195">
        <v>0</v>
      </c>
      <c r="Z359" s="195">
        <v>0</v>
      </c>
      <c r="AA359" s="195">
        <v>0</v>
      </c>
      <c r="AB359" s="195">
        <v>0</v>
      </c>
      <c r="AC359" s="195">
        <v>0</v>
      </c>
      <c r="AD359" s="195">
        <v>0</v>
      </c>
      <c r="AE359" s="195">
        <v>0</v>
      </c>
      <c r="AF359" s="195">
        <v>0</v>
      </c>
      <c r="AG359" s="195">
        <v>0</v>
      </c>
      <c r="AH359" s="195">
        <v>0</v>
      </c>
      <c r="AI359" s="195">
        <v>0</v>
      </c>
      <c r="AJ359" s="195">
        <v>0</v>
      </c>
      <c r="AK359" s="195">
        <v>0</v>
      </c>
      <c r="AL359" s="195">
        <v>0</v>
      </c>
      <c r="AM359" s="195">
        <v>0</v>
      </c>
      <c r="AN359" s="195">
        <v>0</v>
      </c>
      <c r="AO359" s="195">
        <v>0</v>
      </c>
      <c r="AP359" s="195">
        <v>0</v>
      </c>
      <c r="AQ359" s="195">
        <v>0</v>
      </c>
      <c r="AR359" s="195">
        <v>0</v>
      </c>
      <c r="AS359" s="195">
        <v>0</v>
      </c>
      <c r="AT359" s="195">
        <v>0</v>
      </c>
      <c r="AU359" s="195">
        <v>0</v>
      </c>
      <c r="AV359" s="195">
        <v>0</v>
      </c>
      <c r="AW359" s="195">
        <v>0</v>
      </c>
      <c r="AX359" s="195">
        <v>0</v>
      </c>
      <c r="AY359" s="195">
        <v>0</v>
      </c>
      <c r="AZ359" s="195">
        <v>0</v>
      </c>
      <c r="BA359" s="195">
        <v>0</v>
      </c>
      <c r="BB359" s="195">
        <v>0</v>
      </c>
      <c r="BC359" s="195">
        <v>0</v>
      </c>
      <c r="BD359" s="195">
        <v>0</v>
      </c>
      <c r="BE359" s="195">
        <v>0</v>
      </c>
      <c r="BF359" s="195">
        <v>0</v>
      </c>
      <c r="BG359" s="195">
        <v>0</v>
      </c>
      <c r="BH359" s="195">
        <v>0</v>
      </c>
      <c r="BI359" s="195">
        <v>0</v>
      </c>
      <c r="BJ359" s="195">
        <v>0</v>
      </c>
      <c r="BK359" s="195">
        <v>0</v>
      </c>
      <c r="BL359" s="195">
        <v>0</v>
      </c>
      <c r="BM359" s="195">
        <v>0</v>
      </c>
      <c r="BN359" s="195">
        <v>0</v>
      </c>
      <c r="BO359" s="195">
        <v>0</v>
      </c>
      <c r="BP359" s="195">
        <v>0</v>
      </c>
      <c r="BQ359" s="195">
        <v>0</v>
      </c>
      <c r="BR359" s="195">
        <v>0</v>
      </c>
      <c r="BS359" s="195">
        <v>0</v>
      </c>
      <c r="BT359" s="195">
        <v>0</v>
      </c>
      <c r="BU359" s="195">
        <v>0</v>
      </c>
      <c r="BV359" s="195">
        <v>0</v>
      </c>
      <c r="BW359" s="195">
        <v>0</v>
      </c>
      <c r="BX359" s="195">
        <v>0</v>
      </c>
      <c r="BY359" s="195">
        <v>0</v>
      </c>
      <c r="BZ359" s="195">
        <v>0</v>
      </c>
      <c r="CA359" s="195">
        <v>0</v>
      </c>
      <c r="CB359" s="195">
        <v>0</v>
      </c>
      <c r="CC359" s="195">
        <v>0</v>
      </c>
      <c r="CD359" s="195">
        <v>0</v>
      </c>
      <c r="CE359" s="195">
        <v>0</v>
      </c>
      <c r="CF359" s="195">
        <v>0</v>
      </c>
      <c r="CG359" s="195">
        <v>0</v>
      </c>
      <c r="CH359" s="195">
        <v>0</v>
      </c>
      <c r="CI359" s="195">
        <v>0</v>
      </c>
      <c r="CJ359" s="195">
        <v>0</v>
      </c>
      <c r="CK359" s="195">
        <v>0</v>
      </c>
      <c r="CL359" s="195">
        <v>0</v>
      </c>
      <c r="CM359" s="195">
        <v>0</v>
      </c>
    </row>
    <row r="360" spans="1:91" ht="24.6">
      <c r="A360" s="125">
        <v>38</v>
      </c>
      <c r="B360" s="243" t="s">
        <v>1087</v>
      </c>
      <c r="C360" s="128" t="s">
        <v>1304</v>
      </c>
      <c r="D360" s="195">
        <v>0</v>
      </c>
      <c r="E360" s="195">
        <v>0</v>
      </c>
      <c r="F360" s="195">
        <v>0</v>
      </c>
      <c r="G360" s="195">
        <v>0</v>
      </c>
      <c r="H360" s="195">
        <v>0</v>
      </c>
      <c r="I360" s="195">
        <v>0</v>
      </c>
      <c r="J360" s="195">
        <v>0</v>
      </c>
      <c r="K360" s="195">
        <v>0</v>
      </c>
      <c r="L360" s="195">
        <v>0</v>
      </c>
      <c r="M360" s="195">
        <v>0</v>
      </c>
      <c r="N360" s="195">
        <v>0</v>
      </c>
      <c r="O360" s="195">
        <v>0</v>
      </c>
      <c r="P360" s="195">
        <v>0</v>
      </c>
      <c r="Q360" s="195">
        <v>0</v>
      </c>
      <c r="R360" s="195">
        <v>0</v>
      </c>
      <c r="S360" s="195">
        <v>0</v>
      </c>
      <c r="T360" s="195">
        <v>0</v>
      </c>
      <c r="U360" s="195">
        <v>0</v>
      </c>
      <c r="V360" s="195">
        <v>0</v>
      </c>
      <c r="W360" s="195">
        <v>0</v>
      </c>
      <c r="X360" s="195">
        <v>0</v>
      </c>
      <c r="Y360" s="195">
        <v>0</v>
      </c>
      <c r="Z360" s="195">
        <v>0</v>
      </c>
      <c r="AA360" s="195">
        <v>0</v>
      </c>
      <c r="AB360" s="195">
        <v>0</v>
      </c>
      <c r="AC360" s="195">
        <v>0</v>
      </c>
      <c r="AD360" s="195">
        <v>0</v>
      </c>
      <c r="AE360" s="195">
        <v>0</v>
      </c>
      <c r="AF360" s="195">
        <v>0</v>
      </c>
      <c r="AG360" s="195">
        <v>0</v>
      </c>
      <c r="AH360" s="195">
        <v>0</v>
      </c>
      <c r="AI360" s="195">
        <v>0</v>
      </c>
      <c r="AJ360" s="195">
        <v>0</v>
      </c>
      <c r="AK360" s="195">
        <v>0</v>
      </c>
      <c r="AL360" s="195">
        <v>0</v>
      </c>
      <c r="AM360" s="195">
        <v>0</v>
      </c>
      <c r="AN360" s="195">
        <v>0</v>
      </c>
      <c r="AO360" s="195">
        <v>0</v>
      </c>
      <c r="AP360" s="195">
        <v>0</v>
      </c>
      <c r="AQ360" s="195">
        <v>0</v>
      </c>
      <c r="AR360" s="195">
        <v>0</v>
      </c>
      <c r="AS360" s="195">
        <v>0</v>
      </c>
      <c r="AT360" s="195">
        <v>0</v>
      </c>
      <c r="AU360" s="195">
        <v>0</v>
      </c>
      <c r="AV360" s="195">
        <v>0</v>
      </c>
      <c r="AW360" s="195">
        <v>0</v>
      </c>
      <c r="AX360" s="195">
        <v>378200.03</v>
      </c>
      <c r="AY360" s="195">
        <v>0</v>
      </c>
      <c r="AZ360" s="195">
        <v>0</v>
      </c>
      <c r="BA360" s="195">
        <v>0</v>
      </c>
      <c r="BB360" s="195">
        <v>0</v>
      </c>
      <c r="BC360" s="195">
        <v>0</v>
      </c>
      <c r="BD360" s="195">
        <v>0</v>
      </c>
      <c r="BE360" s="195">
        <v>0</v>
      </c>
      <c r="BF360" s="195">
        <v>0</v>
      </c>
      <c r="BG360" s="195">
        <v>0</v>
      </c>
      <c r="BH360" s="195">
        <v>0</v>
      </c>
      <c r="BI360" s="195">
        <v>0</v>
      </c>
      <c r="BJ360" s="195">
        <v>0</v>
      </c>
      <c r="BK360" s="195">
        <v>0</v>
      </c>
      <c r="BL360" s="195">
        <v>0</v>
      </c>
      <c r="BM360" s="195">
        <v>216208.66</v>
      </c>
      <c r="BN360" s="195">
        <v>0</v>
      </c>
      <c r="BO360" s="195">
        <v>0</v>
      </c>
      <c r="BP360" s="195">
        <v>0</v>
      </c>
      <c r="BQ360" s="195">
        <v>0</v>
      </c>
      <c r="BR360" s="195">
        <v>0</v>
      </c>
      <c r="BS360" s="195">
        <v>0</v>
      </c>
      <c r="BT360" s="195">
        <v>0</v>
      </c>
      <c r="BU360" s="195">
        <v>0</v>
      </c>
      <c r="BV360" s="195">
        <v>0</v>
      </c>
      <c r="BW360" s="195">
        <v>0</v>
      </c>
      <c r="BX360" s="195">
        <v>0</v>
      </c>
      <c r="BY360" s="195">
        <v>0</v>
      </c>
      <c r="BZ360" s="195">
        <v>0</v>
      </c>
      <c r="CA360" s="195">
        <v>0</v>
      </c>
      <c r="CB360" s="195">
        <v>0</v>
      </c>
      <c r="CC360" s="195">
        <v>0</v>
      </c>
      <c r="CD360" s="195">
        <v>0</v>
      </c>
      <c r="CE360" s="195">
        <v>0</v>
      </c>
      <c r="CF360" s="195">
        <v>0</v>
      </c>
      <c r="CG360" s="195">
        <v>0</v>
      </c>
      <c r="CH360" s="195">
        <v>0</v>
      </c>
      <c r="CI360" s="195">
        <v>0</v>
      </c>
      <c r="CJ360" s="195">
        <v>0</v>
      </c>
      <c r="CK360" s="195">
        <v>0</v>
      </c>
      <c r="CL360" s="195">
        <v>32333.279999999999</v>
      </c>
      <c r="CM360" s="195">
        <v>0</v>
      </c>
    </row>
    <row r="361" spans="1:91" ht="24.6">
      <c r="A361" s="125">
        <v>38</v>
      </c>
      <c r="B361" s="243" t="s">
        <v>1088</v>
      </c>
      <c r="C361" s="128" t="s">
        <v>1305</v>
      </c>
      <c r="D361" s="195">
        <v>0</v>
      </c>
      <c r="E361" s="195">
        <v>0</v>
      </c>
      <c r="F361" s="195">
        <v>303550.15000000002</v>
      </c>
      <c r="G361" s="195">
        <v>0</v>
      </c>
      <c r="H361" s="195">
        <v>327904.84000000003</v>
      </c>
      <c r="I361" s="195">
        <v>246997.53</v>
      </c>
      <c r="J361" s="195">
        <v>47212.84</v>
      </c>
      <c r="K361" s="195">
        <v>0</v>
      </c>
      <c r="L361" s="195">
        <v>8330.67</v>
      </c>
      <c r="M361" s="195">
        <v>373266.99</v>
      </c>
      <c r="N361" s="195">
        <v>0</v>
      </c>
      <c r="O361" s="195">
        <v>0</v>
      </c>
      <c r="P361" s="195">
        <v>0</v>
      </c>
      <c r="Q361" s="195">
        <v>46182.35</v>
      </c>
      <c r="R361" s="195">
        <v>155093.04</v>
      </c>
      <c r="S361" s="195">
        <v>167544</v>
      </c>
      <c r="T361" s="195">
        <v>469347.04</v>
      </c>
      <c r="U361" s="195">
        <v>400447.56</v>
      </c>
      <c r="V361" s="195">
        <v>15351.8</v>
      </c>
      <c r="W361" s="195">
        <v>4262657.3899999997</v>
      </c>
      <c r="X361" s="195">
        <v>0</v>
      </c>
      <c r="Y361" s="195">
        <v>0</v>
      </c>
      <c r="Z361" s="195">
        <v>120158.95</v>
      </c>
      <c r="AA361" s="195">
        <v>12560.04</v>
      </c>
      <c r="AB361" s="195">
        <v>25637.16</v>
      </c>
      <c r="AC361" s="195">
        <v>73326.36</v>
      </c>
      <c r="AD361" s="195">
        <v>254336.67</v>
      </c>
      <c r="AE361" s="195">
        <v>271392.59000000003</v>
      </c>
      <c r="AF361" s="195">
        <v>280088.34000000003</v>
      </c>
      <c r="AG361" s="195">
        <v>23774.74</v>
      </c>
      <c r="AH361" s="195">
        <v>1833.76</v>
      </c>
      <c r="AI361" s="195">
        <v>0</v>
      </c>
      <c r="AJ361" s="195">
        <v>0</v>
      </c>
      <c r="AK361" s="195">
        <v>0</v>
      </c>
      <c r="AL361" s="195">
        <v>2227497.96</v>
      </c>
      <c r="AM361" s="195">
        <v>0</v>
      </c>
      <c r="AN361" s="195">
        <v>0</v>
      </c>
      <c r="AO361" s="195">
        <v>9474</v>
      </c>
      <c r="AP361" s="195">
        <v>0</v>
      </c>
      <c r="AQ361" s="195">
        <v>0</v>
      </c>
      <c r="AR361" s="195">
        <v>0</v>
      </c>
      <c r="AS361" s="195">
        <v>0</v>
      </c>
      <c r="AT361" s="195">
        <v>179871.03</v>
      </c>
      <c r="AU361" s="195">
        <v>275679.14</v>
      </c>
      <c r="AV361" s="195">
        <v>186849.9</v>
      </c>
      <c r="AW361" s="195">
        <v>49506.81</v>
      </c>
      <c r="AX361" s="195">
        <v>35520</v>
      </c>
      <c r="AY361" s="195">
        <v>2840.02</v>
      </c>
      <c r="AZ361" s="195">
        <v>52933.34</v>
      </c>
      <c r="BA361" s="195">
        <v>0</v>
      </c>
      <c r="BB361" s="195">
        <v>86310.24</v>
      </c>
      <c r="BC361" s="195">
        <v>1167465.1200000001</v>
      </c>
      <c r="BD361" s="195">
        <v>140240.16</v>
      </c>
      <c r="BE361" s="195">
        <v>338751.4</v>
      </c>
      <c r="BF361" s="195">
        <v>0</v>
      </c>
      <c r="BG361" s="195">
        <v>318800.03999999998</v>
      </c>
      <c r="BH361" s="195">
        <v>1502012.75</v>
      </c>
      <c r="BI361" s="195">
        <v>557155.80000000005</v>
      </c>
      <c r="BJ361" s="195">
        <v>315999.96000000002</v>
      </c>
      <c r="BK361" s="195">
        <v>310995.96000000002</v>
      </c>
      <c r="BL361" s="195">
        <v>0</v>
      </c>
      <c r="BM361" s="195">
        <v>129866.66</v>
      </c>
      <c r="BN361" s="195">
        <v>60288</v>
      </c>
      <c r="BO361" s="195">
        <v>74823.960000000006</v>
      </c>
      <c r="BP361" s="195">
        <v>0</v>
      </c>
      <c r="BQ361" s="195">
        <v>0</v>
      </c>
      <c r="BR361" s="195">
        <v>20628</v>
      </c>
      <c r="BS361" s="195">
        <v>0</v>
      </c>
      <c r="BT361" s="195">
        <v>26480.04</v>
      </c>
      <c r="BU361" s="195">
        <v>234339.96</v>
      </c>
      <c r="BV361" s="195">
        <v>0</v>
      </c>
      <c r="BW361" s="195">
        <v>0</v>
      </c>
      <c r="BX361" s="195">
        <v>30399.63</v>
      </c>
      <c r="BY361" s="195">
        <v>516876.24</v>
      </c>
      <c r="BZ361" s="195">
        <v>4108.88</v>
      </c>
      <c r="CA361" s="195">
        <v>69082.320000000007</v>
      </c>
      <c r="CB361" s="195">
        <v>199839.96</v>
      </c>
      <c r="CC361" s="195">
        <v>336759.72</v>
      </c>
      <c r="CD361" s="195">
        <v>489212.52</v>
      </c>
      <c r="CE361" s="195">
        <v>426680.04</v>
      </c>
      <c r="CF361" s="195">
        <v>372556.68</v>
      </c>
      <c r="CG361" s="195">
        <v>51999.98</v>
      </c>
      <c r="CH361" s="195">
        <v>70979.759999999995</v>
      </c>
      <c r="CI361" s="195">
        <v>495584.04</v>
      </c>
      <c r="CJ361" s="195">
        <v>0</v>
      </c>
      <c r="CK361" s="195">
        <v>471039.96</v>
      </c>
      <c r="CL361" s="195">
        <v>0</v>
      </c>
      <c r="CM361" s="195">
        <v>21920.04</v>
      </c>
    </row>
    <row r="362" spans="1:91" ht="24.6">
      <c r="A362" s="125">
        <v>38</v>
      </c>
      <c r="B362" s="243" t="s">
        <v>1089</v>
      </c>
      <c r="C362" s="128" t="s">
        <v>1306</v>
      </c>
      <c r="D362" s="195">
        <v>0</v>
      </c>
      <c r="E362" s="195">
        <v>0</v>
      </c>
      <c r="F362" s="195">
        <v>50018.68</v>
      </c>
      <c r="G362" s="195">
        <v>0</v>
      </c>
      <c r="H362" s="195">
        <v>416538</v>
      </c>
      <c r="I362" s="195">
        <v>659006.55000000005</v>
      </c>
      <c r="J362" s="195">
        <v>54941.25</v>
      </c>
      <c r="K362" s="195">
        <v>949697.88</v>
      </c>
      <c r="L362" s="195">
        <v>150108.24</v>
      </c>
      <c r="M362" s="195">
        <v>239826.93</v>
      </c>
      <c r="N362" s="195">
        <v>2064076.6</v>
      </c>
      <c r="O362" s="195">
        <v>61431.47</v>
      </c>
      <c r="P362" s="195">
        <v>0</v>
      </c>
      <c r="Q362" s="195">
        <v>499246.66</v>
      </c>
      <c r="R362" s="195">
        <v>774225.36</v>
      </c>
      <c r="S362" s="195">
        <v>952830.57</v>
      </c>
      <c r="T362" s="195">
        <v>366209.51</v>
      </c>
      <c r="U362" s="195">
        <v>285502.56</v>
      </c>
      <c r="V362" s="195">
        <v>170758.25</v>
      </c>
      <c r="W362" s="195">
        <v>243564.97</v>
      </c>
      <c r="X362" s="195">
        <v>0</v>
      </c>
      <c r="Y362" s="195">
        <v>459180.52</v>
      </c>
      <c r="Z362" s="195">
        <v>328722.61</v>
      </c>
      <c r="AA362" s="195">
        <v>335718.84</v>
      </c>
      <c r="AB362" s="195">
        <v>38982.980000000003</v>
      </c>
      <c r="AC362" s="195">
        <v>132943.81</v>
      </c>
      <c r="AD362" s="195">
        <v>228687.72</v>
      </c>
      <c r="AE362" s="195">
        <v>213319.69</v>
      </c>
      <c r="AF362" s="195">
        <v>251574.51</v>
      </c>
      <c r="AG362" s="195">
        <v>72618.83</v>
      </c>
      <c r="AH362" s="195">
        <v>335190.87</v>
      </c>
      <c r="AI362" s="195">
        <v>780692.64</v>
      </c>
      <c r="AJ362" s="195">
        <v>407022.53</v>
      </c>
      <c r="AK362" s="195">
        <v>227850</v>
      </c>
      <c r="AL362" s="195">
        <v>6081829.3200000003</v>
      </c>
      <c r="AM362" s="195">
        <v>365042.52</v>
      </c>
      <c r="AN362" s="195">
        <v>127120</v>
      </c>
      <c r="AO362" s="195">
        <v>571444.27</v>
      </c>
      <c r="AP362" s="195">
        <v>150567.48000000001</v>
      </c>
      <c r="AQ362" s="195">
        <v>1031369.16</v>
      </c>
      <c r="AR362" s="195">
        <v>149330.04</v>
      </c>
      <c r="AS362" s="195">
        <v>1476342.32</v>
      </c>
      <c r="AT362" s="195">
        <v>2658055.7400000002</v>
      </c>
      <c r="AU362" s="195">
        <v>2112920.79</v>
      </c>
      <c r="AV362" s="195">
        <v>1361004.34</v>
      </c>
      <c r="AW362" s="195">
        <v>4632689.7300000004</v>
      </c>
      <c r="AX362" s="195">
        <v>80712</v>
      </c>
      <c r="AY362" s="195">
        <v>1540684.71</v>
      </c>
      <c r="AZ362" s="195">
        <v>58981.69</v>
      </c>
      <c r="BA362" s="195">
        <v>346513.44</v>
      </c>
      <c r="BB362" s="195">
        <v>2634174.06</v>
      </c>
      <c r="BC362" s="195">
        <v>4161851.76</v>
      </c>
      <c r="BD362" s="195">
        <v>6502285.3399999999</v>
      </c>
      <c r="BE362" s="195">
        <v>1780450.23</v>
      </c>
      <c r="BF362" s="195">
        <v>61967.96</v>
      </c>
      <c r="BG362" s="195">
        <v>6225984.8300000001</v>
      </c>
      <c r="BH362" s="195">
        <v>5748900.71</v>
      </c>
      <c r="BI362" s="195">
        <v>180383.88</v>
      </c>
      <c r="BJ362" s="195">
        <v>134446.70000000001</v>
      </c>
      <c r="BK362" s="195">
        <v>235165.56</v>
      </c>
      <c r="BL362" s="195">
        <v>64280</v>
      </c>
      <c r="BM362" s="195">
        <v>493333.34</v>
      </c>
      <c r="BN362" s="195">
        <v>574269.96</v>
      </c>
      <c r="BO362" s="195">
        <v>373505.24</v>
      </c>
      <c r="BP362" s="195">
        <v>66050.039999999994</v>
      </c>
      <c r="BQ362" s="195">
        <v>159795.92000000001</v>
      </c>
      <c r="BR362" s="195">
        <v>474221.16</v>
      </c>
      <c r="BS362" s="195">
        <v>0</v>
      </c>
      <c r="BT362" s="195">
        <v>58004.04</v>
      </c>
      <c r="BU362" s="195">
        <v>638883.96</v>
      </c>
      <c r="BV362" s="195">
        <v>0</v>
      </c>
      <c r="BW362" s="195">
        <v>0</v>
      </c>
      <c r="BX362" s="195">
        <v>0</v>
      </c>
      <c r="BY362" s="195">
        <v>2850263.19</v>
      </c>
      <c r="BZ362" s="195">
        <v>83194.28</v>
      </c>
      <c r="CA362" s="195">
        <v>600599.4</v>
      </c>
      <c r="CB362" s="195">
        <v>122799.96</v>
      </c>
      <c r="CC362" s="195">
        <v>983680.26</v>
      </c>
      <c r="CD362" s="195">
        <v>0</v>
      </c>
      <c r="CE362" s="195">
        <v>0</v>
      </c>
      <c r="CF362" s="195">
        <v>300056.01</v>
      </c>
      <c r="CG362" s="195">
        <v>54444.45</v>
      </c>
      <c r="CH362" s="195">
        <v>120939.84</v>
      </c>
      <c r="CI362" s="195">
        <v>81459.960000000006</v>
      </c>
      <c r="CJ362" s="195">
        <v>0</v>
      </c>
      <c r="CK362" s="195">
        <v>2537136.94</v>
      </c>
      <c r="CL362" s="195">
        <v>29799.96</v>
      </c>
      <c r="CM362" s="195">
        <v>222350.38</v>
      </c>
    </row>
    <row r="363" spans="1:91" ht="24.6">
      <c r="A363" s="125">
        <v>38</v>
      </c>
      <c r="B363" s="243" t="s">
        <v>1090</v>
      </c>
      <c r="C363" s="128" t="s">
        <v>1307</v>
      </c>
      <c r="D363" s="195">
        <v>0</v>
      </c>
      <c r="E363" s="195">
        <v>66137.3</v>
      </c>
      <c r="F363" s="195">
        <v>82280.7</v>
      </c>
      <c r="G363" s="195">
        <v>21359</v>
      </c>
      <c r="H363" s="195">
        <v>80219.23</v>
      </c>
      <c r="I363" s="195">
        <v>2323480.4300000002</v>
      </c>
      <c r="J363" s="195">
        <v>710.44</v>
      </c>
      <c r="K363" s="195">
        <v>0</v>
      </c>
      <c r="L363" s="195">
        <v>220472.1</v>
      </c>
      <c r="M363" s="195">
        <v>98179.8</v>
      </c>
      <c r="N363" s="195">
        <v>19638.59</v>
      </c>
      <c r="O363" s="195">
        <v>63246.93</v>
      </c>
      <c r="P363" s="195">
        <v>0</v>
      </c>
      <c r="Q363" s="195">
        <v>10466.64</v>
      </c>
      <c r="R363" s="195">
        <v>183551.04</v>
      </c>
      <c r="S363" s="195">
        <v>147967.92000000001</v>
      </c>
      <c r="T363" s="195">
        <v>27611.1</v>
      </c>
      <c r="U363" s="195">
        <v>187103.04</v>
      </c>
      <c r="V363" s="195">
        <v>50399.99</v>
      </c>
      <c r="W363" s="195">
        <v>3555.54</v>
      </c>
      <c r="X363" s="195">
        <v>0</v>
      </c>
      <c r="Y363" s="195">
        <v>367241.38</v>
      </c>
      <c r="Z363" s="195">
        <v>109797.26</v>
      </c>
      <c r="AA363" s="195">
        <v>2360.04</v>
      </c>
      <c r="AB363" s="195">
        <v>54469.440000000002</v>
      </c>
      <c r="AC363" s="195">
        <v>992456.47</v>
      </c>
      <c r="AD363" s="195">
        <v>0</v>
      </c>
      <c r="AE363" s="195">
        <v>0</v>
      </c>
      <c r="AF363" s="195">
        <v>28319.56</v>
      </c>
      <c r="AG363" s="195">
        <v>23825.11</v>
      </c>
      <c r="AH363" s="195">
        <v>369950.03</v>
      </c>
      <c r="AI363" s="195">
        <v>26447.34</v>
      </c>
      <c r="AJ363" s="195">
        <v>117905.21</v>
      </c>
      <c r="AK363" s="195">
        <v>204853.34</v>
      </c>
      <c r="AL363" s="195">
        <v>127455.84</v>
      </c>
      <c r="AM363" s="195">
        <v>15039.96</v>
      </c>
      <c r="AN363" s="195">
        <v>30549</v>
      </c>
      <c r="AO363" s="195">
        <v>29568.02</v>
      </c>
      <c r="AP363" s="195">
        <v>45164.98</v>
      </c>
      <c r="AQ363" s="195">
        <v>239056.39</v>
      </c>
      <c r="AR363" s="195">
        <v>11199.96</v>
      </c>
      <c r="AS363" s="195">
        <v>79800</v>
      </c>
      <c r="AT363" s="195">
        <v>199417.82</v>
      </c>
      <c r="AU363" s="195">
        <v>193035.6</v>
      </c>
      <c r="AV363" s="195">
        <v>444740.73</v>
      </c>
      <c r="AW363" s="195">
        <v>778336.29</v>
      </c>
      <c r="AX363" s="195">
        <v>122000</v>
      </c>
      <c r="AY363" s="195">
        <v>18600</v>
      </c>
      <c r="AZ363" s="195">
        <v>358655.55</v>
      </c>
      <c r="BA363" s="195">
        <v>569711.42000000004</v>
      </c>
      <c r="BB363" s="195">
        <v>336947.31</v>
      </c>
      <c r="BC363" s="195">
        <v>193085.64</v>
      </c>
      <c r="BD363" s="195">
        <v>28733.279999999999</v>
      </c>
      <c r="BE363" s="195">
        <v>334076.06</v>
      </c>
      <c r="BF363" s="195">
        <v>0</v>
      </c>
      <c r="BG363" s="195">
        <v>125988</v>
      </c>
      <c r="BH363" s="195">
        <v>0</v>
      </c>
      <c r="BI363" s="195">
        <v>0</v>
      </c>
      <c r="BJ363" s="195">
        <v>0</v>
      </c>
      <c r="BK363" s="195">
        <v>133368</v>
      </c>
      <c r="BL363" s="195">
        <v>29600</v>
      </c>
      <c r="BM363" s="195">
        <v>185689.58</v>
      </c>
      <c r="BN363" s="195">
        <v>19403.52</v>
      </c>
      <c r="BO363" s="195">
        <v>104871.83</v>
      </c>
      <c r="BP363" s="195">
        <v>0</v>
      </c>
      <c r="BQ363" s="195">
        <v>26316.799999999999</v>
      </c>
      <c r="BR363" s="195">
        <v>73508.039999999994</v>
      </c>
      <c r="BS363" s="195">
        <v>0</v>
      </c>
      <c r="BT363" s="195">
        <v>262062.8</v>
      </c>
      <c r="BU363" s="195">
        <v>74328</v>
      </c>
      <c r="BV363" s="195">
        <v>1101688.22</v>
      </c>
      <c r="BW363" s="195">
        <v>641449.30000000005</v>
      </c>
      <c r="BX363" s="195">
        <v>275885.88</v>
      </c>
      <c r="BY363" s="195">
        <v>665313.24</v>
      </c>
      <c r="BZ363" s="195">
        <v>127877.18</v>
      </c>
      <c r="CA363" s="195">
        <v>111879.96</v>
      </c>
      <c r="CB363" s="195">
        <v>6653.28</v>
      </c>
      <c r="CC363" s="195">
        <v>0</v>
      </c>
      <c r="CD363" s="195">
        <v>123560.04</v>
      </c>
      <c r="CE363" s="195">
        <v>464127.96</v>
      </c>
      <c r="CF363" s="195">
        <v>0</v>
      </c>
      <c r="CG363" s="195">
        <v>35280</v>
      </c>
      <c r="CH363" s="195">
        <v>54399.839999999997</v>
      </c>
      <c r="CI363" s="195">
        <v>261695.7</v>
      </c>
      <c r="CJ363" s="195">
        <v>17235.96</v>
      </c>
      <c r="CK363" s="195">
        <v>0</v>
      </c>
      <c r="CL363" s="195">
        <v>111648.6</v>
      </c>
      <c r="CM363" s="195">
        <v>97199.16</v>
      </c>
    </row>
    <row r="364" spans="1:91" ht="24.6">
      <c r="A364" s="125">
        <v>38</v>
      </c>
      <c r="B364" s="243" t="s">
        <v>1091</v>
      </c>
      <c r="C364" s="128" t="s">
        <v>1308</v>
      </c>
      <c r="D364" s="195">
        <v>0</v>
      </c>
      <c r="E364" s="195">
        <v>142960.74</v>
      </c>
      <c r="F364" s="195">
        <v>305248.78999999998</v>
      </c>
      <c r="G364" s="195">
        <v>272762.46999999997</v>
      </c>
      <c r="H364" s="195">
        <v>123687.94</v>
      </c>
      <c r="I364" s="195">
        <v>124991.88</v>
      </c>
      <c r="J364" s="195">
        <v>0</v>
      </c>
      <c r="K364" s="195">
        <v>33430.559999999998</v>
      </c>
      <c r="L364" s="195">
        <v>667634.31000000006</v>
      </c>
      <c r="M364" s="195">
        <v>53357.26</v>
      </c>
      <c r="N364" s="195">
        <v>388530.81</v>
      </c>
      <c r="O364" s="195">
        <v>58916.800000000003</v>
      </c>
      <c r="P364" s="195">
        <v>0</v>
      </c>
      <c r="Q364" s="195">
        <v>42999.97</v>
      </c>
      <c r="R364" s="195">
        <v>530039.92000000004</v>
      </c>
      <c r="S364" s="195">
        <v>123763.82</v>
      </c>
      <c r="T364" s="195">
        <v>194275.57</v>
      </c>
      <c r="U364" s="195">
        <v>53456.63</v>
      </c>
      <c r="V364" s="195">
        <v>54586.65</v>
      </c>
      <c r="W364" s="195">
        <v>342880</v>
      </c>
      <c r="X364" s="195">
        <v>0</v>
      </c>
      <c r="Y364" s="195">
        <v>297075.61</v>
      </c>
      <c r="Z364" s="195">
        <v>178763.82</v>
      </c>
      <c r="AA364" s="195">
        <v>422718.16</v>
      </c>
      <c r="AB364" s="195">
        <v>58820.82</v>
      </c>
      <c r="AC364" s="195">
        <v>935250.68</v>
      </c>
      <c r="AD364" s="195">
        <v>254227.79</v>
      </c>
      <c r="AE364" s="195">
        <v>402426</v>
      </c>
      <c r="AF364" s="195">
        <v>0</v>
      </c>
      <c r="AG364" s="195">
        <v>36696.03</v>
      </c>
      <c r="AH364" s="195">
        <v>34512.080000000002</v>
      </c>
      <c r="AI364" s="195">
        <v>288140.76</v>
      </c>
      <c r="AJ364" s="195">
        <v>101947.89</v>
      </c>
      <c r="AK364" s="195">
        <v>45866.67</v>
      </c>
      <c r="AL364" s="195">
        <v>2452852.0699999998</v>
      </c>
      <c r="AM364" s="195">
        <v>131073.93</v>
      </c>
      <c r="AN364" s="195">
        <v>69100</v>
      </c>
      <c r="AO364" s="195">
        <v>32745.47</v>
      </c>
      <c r="AP364" s="195">
        <v>29782.68</v>
      </c>
      <c r="AQ364" s="195">
        <v>1328999.5900000001</v>
      </c>
      <c r="AR364" s="195">
        <v>10266.700000000001</v>
      </c>
      <c r="AS364" s="195">
        <v>138750.04999999999</v>
      </c>
      <c r="AT364" s="195">
        <v>347879.81</v>
      </c>
      <c r="AU364" s="195">
        <v>783796.05</v>
      </c>
      <c r="AV364" s="195">
        <v>101898.1</v>
      </c>
      <c r="AW364" s="195">
        <v>823914.54</v>
      </c>
      <c r="AX364" s="195">
        <v>11499.96</v>
      </c>
      <c r="AY364" s="195">
        <v>41666.120000000003</v>
      </c>
      <c r="AZ364" s="195">
        <v>90006.45</v>
      </c>
      <c r="BA364" s="195">
        <v>71633.279999999999</v>
      </c>
      <c r="BB364" s="195">
        <v>200755.58</v>
      </c>
      <c r="BC364" s="195">
        <v>64053.15</v>
      </c>
      <c r="BD364" s="195">
        <v>885808.9</v>
      </c>
      <c r="BE364" s="195">
        <v>549186.92000000004</v>
      </c>
      <c r="BF364" s="195">
        <v>129861.8</v>
      </c>
      <c r="BG364" s="195">
        <v>194281.64</v>
      </c>
      <c r="BH364" s="195">
        <v>860848.35</v>
      </c>
      <c r="BI364" s="195">
        <v>2388642.52</v>
      </c>
      <c r="BJ364" s="195">
        <v>197428.53</v>
      </c>
      <c r="BK364" s="195">
        <v>121705.52</v>
      </c>
      <c r="BL364" s="195">
        <v>437572.75</v>
      </c>
      <c r="BM364" s="195">
        <v>0</v>
      </c>
      <c r="BN364" s="195">
        <v>403973.76</v>
      </c>
      <c r="BO364" s="195">
        <v>520174.18</v>
      </c>
      <c r="BP364" s="195">
        <v>32133.24</v>
      </c>
      <c r="BQ364" s="195">
        <v>1074447.05</v>
      </c>
      <c r="BR364" s="195">
        <v>252759.96</v>
      </c>
      <c r="BS364" s="195">
        <v>0</v>
      </c>
      <c r="BT364" s="195">
        <v>207068.72</v>
      </c>
      <c r="BU364" s="195">
        <v>0</v>
      </c>
      <c r="BV364" s="195">
        <v>0</v>
      </c>
      <c r="BW364" s="195">
        <v>0</v>
      </c>
      <c r="BX364" s="195">
        <v>0</v>
      </c>
      <c r="BY364" s="195">
        <v>491835.94</v>
      </c>
      <c r="BZ364" s="195">
        <v>0</v>
      </c>
      <c r="CA364" s="195">
        <v>283011.96999999997</v>
      </c>
      <c r="CB364" s="195">
        <v>86243.9</v>
      </c>
      <c r="CC364" s="195">
        <v>96151.46</v>
      </c>
      <c r="CD364" s="195">
        <v>206874.68</v>
      </c>
      <c r="CE364" s="195">
        <v>0</v>
      </c>
      <c r="CF364" s="195">
        <v>0</v>
      </c>
      <c r="CG364" s="195">
        <v>76609.990000000005</v>
      </c>
      <c r="CH364" s="195">
        <v>0</v>
      </c>
      <c r="CI364" s="195">
        <v>0</v>
      </c>
      <c r="CJ364" s="195">
        <v>0</v>
      </c>
      <c r="CK364" s="195">
        <v>0</v>
      </c>
      <c r="CL364" s="195">
        <v>604522.80000000005</v>
      </c>
      <c r="CM364" s="195">
        <v>136279.56</v>
      </c>
    </row>
    <row r="365" spans="1:91" ht="24.6">
      <c r="A365" s="125">
        <v>38</v>
      </c>
      <c r="B365" s="243" t="s">
        <v>1092</v>
      </c>
      <c r="C365" s="128" t="s">
        <v>1309</v>
      </c>
      <c r="D365" s="195">
        <v>0</v>
      </c>
      <c r="E365" s="195">
        <v>0</v>
      </c>
      <c r="F365" s="195">
        <v>0</v>
      </c>
      <c r="G365" s="195">
        <v>0</v>
      </c>
      <c r="H365" s="195">
        <v>0</v>
      </c>
      <c r="I365" s="195">
        <v>0</v>
      </c>
      <c r="J365" s="195">
        <v>115164.36</v>
      </c>
      <c r="K365" s="195">
        <v>0</v>
      </c>
      <c r="L365" s="195">
        <v>0</v>
      </c>
      <c r="M365" s="195">
        <v>0</v>
      </c>
      <c r="N365" s="195">
        <v>0</v>
      </c>
      <c r="O365" s="195">
        <v>0</v>
      </c>
      <c r="P365" s="195">
        <v>0</v>
      </c>
      <c r="Q365" s="195">
        <v>10893.36</v>
      </c>
      <c r="R365" s="195">
        <v>0</v>
      </c>
      <c r="S365" s="195">
        <v>0</v>
      </c>
      <c r="T365" s="195">
        <v>3000</v>
      </c>
      <c r="U365" s="195">
        <v>0</v>
      </c>
      <c r="V365" s="195">
        <v>0</v>
      </c>
      <c r="W365" s="195">
        <v>0</v>
      </c>
      <c r="X365" s="195">
        <v>0</v>
      </c>
      <c r="Y365" s="195">
        <v>22837.73</v>
      </c>
      <c r="Z365" s="195">
        <v>0</v>
      </c>
      <c r="AA365" s="195">
        <v>0</v>
      </c>
      <c r="AB365" s="195">
        <v>33133.32</v>
      </c>
      <c r="AC365" s="195">
        <v>0</v>
      </c>
      <c r="AD365" s="195">
        <v>0</v>
      </c>
      <c r="AE365" s="195">
        <v>0</v>
      </c>
      <c r="AF365" s="195">
        <v>0</v>
      </c>
      <c r="AG365" s="195">
        <v>0</v>
      </c>
      <c r="AH365" s="195">
        <v>0</v>
      </c>
      <c r="AI365" s="195">
        <v>0</v>
      </c>
      <c r="AJ365" s="195">
        <v>0</v>
      </c>
      <c r="AK365" s="195">
        <v>0</v>
      </c>
      <c r="AL365" s="195">
        <v>6412.32</v>
      </c>
      <c r="AM365" s="195">
        <v>0</v>
      </c>
      <c r="AN365" s="195">
        <v>0</v>
      </c>
      <c r="AO365" s="195">
        <v>0</v>
      </c>
      <c r="AP365" s="195">
        <v>0</v>
      </c>
      <c r="AQ365" s="195">
        <v>6062.28</v>
      </c>
      <c r="AR365" s="195">
        <v>0</v>
      </c>
      <c r="AS365" s="195">
        <v>0</v>
      </c>
      <c r="AT365" s="195">
        <v>0</v>
      </c>
      <c r="AU365" s="195">
        <v>6303.5</v>
      </c>
      <c r="AV365" s="195">
        <v>127768</v>
      </c>
      <c r="AW365" s="195">
        <v>0</v>
      </c>
      <c r="AX365" s="195">
        <v>0</v>
      </c>
      <c r="AY365" s="195">
        <v>0</v>
      </c>
      <c r="AZ365" s="195">
        <v>0</v>
      </c>
      <c r="BA365" s="195">
        <v>0</v>
      </c>
      <c r="BB365" s="195">
        <v>0</v>
      </c>
      <c r="BC365" s="195">
        <v>0</v>
      </c>
      <c r="BD365" s="195">
        <v>9657.1200000000008</v>
      </c>
      <c r="BE365" s="195">
        <v>0</v>
      </c>
      <c r="BF365" s="195">
        <v>2613.9299999999998</v>
      </c>
      <c r="BG365" s="195">
        <v>20386.560000000001</v>
      </c>
      <c r="BH365" s="195">
        <v>625457.47</v>
      </c>
      <c r="BI365" s="195">
        <v>4861.1000000000004</v>
      </c>
      <c r="BJ365" s="195">
        <v>62469.24</v>
      </c>
      <c r="BK365" s="195">
        <v>84486.720000000001</v>
      </c>
      <c r="BL365" s="195">
        <v>0</v>
      </c>
      <c r="BM365" s="195">
        <v>0</v>
      </c>
      <c r="BN365" s="195">
        <v>72781.919999999998</v>
      </c>
      <c r="BO365" s="195">
        <v>0</v>
      </c>
      <c r="BP365" s="195">
        <v>82463.28</v>
      </c>
      <c r="BQ365" s="195">
        <v>59990.35</v>
      </c>
      <c r="BR365" s="195">
        <v>6533.28</v>
      </c>
      <c r="BS365" s="197">
        <v>0</v>
      </c>
      <c r="BT365" s="195">
        <v>0</v>
      </c>
      <c r="BU365" s="195">
        <v>209984.04</v>
      </c>
      <c r="BV365" s="197">
        <v>62799.03</v>
      </c>
      <c r="BW365" s="195">
        <v>0</v>
      </c>
      <c r="BX365" s="195">
        <v>0</v>
      </c>
      <c r="BY365" s="197">
        <v>227220.24</v>
      </c>
      <c r="BZ365" s="195">
        <v>0</v>
      </c>
      <c r="CA365" s="195">
        <v>0</v>
      </c>
      <c r="CB365" s="195">
        <v>0</v>
      </c>
      <c r="CC365" s="195">
        <v>0</v>
      </c>
      <c r="CD365" s="195">
        <v>1160.76</v>
      </c>
      <c r="CE365" s="195">
        <v>0</v>
      </c>
      <c r="CF365" s="195">
        <v>0</v>
      </c>
      <c r="CG365" s="195">
        <v>3567.88</v>
      </c>
      <c r="CH365" s="195">
        <v>0</v>
      </c>
      <c r="CI365" s="195">
        <v>0</v>
      </c>
      <c r="CJ365" s="195">
        <v>0</v>
      </c>
      <c r="CK365" s="195">
        <v>0</v>
      </c>
      <c r="CL365" s="195">
        <v>0</v>
      </c>
      <c r="CM365" s="195">
        <v>4700.04</v>
      </c>
    </row>
    <row r="366" spans="1:91" ht="24.6">
      <c r="A366" s="125">
        <v>38</v>
      </c>
      <c r="B366" s="243" t="s">
        <v>1093</v>
      </c>
      <c r="C366" s="128" t="s">
        <v>634</v>
      </c>
      <c r="D366" s="195">
        <v>0</v>
      </c>
      <c r="E366" s="195">
        <v>0</v>
      </c>
      <c r="F366" s="195">
        <v>0</v>
      </c>
      <c r="G366" s="195">
        <v>0</v>
      </c>
      <c r="H366" s="195">
        <v>0</v>
      </c>
      <c r="I366" s="195">
        <v>0</v>
      </c>
      <c r="J366" s="195">
        <v>0</v>
      </c>
      <c r="K366" s="195">
        <v>0</v>
      </c>
      <c r="L366" s="195">
        <v>0</v>
      </c>
      <c r="M366" s="195">
        <v>0</v>
      </c>
      <c r="N366" s="195">
        <v>0</v>
      </c>
      <c r="O366" s="195">
        <v>0</v>
      </c>
      <c r="P366" s="195">
        <v>0</v>
      </c>
      <c r="Q366" s="195">
        <v>0</v>
      </c>
      <c r="R366" s="195">
        <v>0</v>
      </c>
      <c r="S366" s="195">
        <v>0</v>
      </c>
      <c r="T366" s="195">
        <v>0</v>
      </c>
      <c r="U366" s="195">
        <v>0</v>
      </c>
      <c r="V366" s="195">
        <v>0</v>
      </c>
      <c r="W366" s="195">
        <v>0</v>
      </c>
      <c r="X366" s="195">
        <v>0</v>
      </c>
      <c r="Y366" s="195">
        <v>0</v>
      </c>
      <c r="Z366" s="195">
        <v>0</v>
      </c>
      <c r="AA366" s="195">
        <v>0</v>
      </c>
      <c r="AB366" s="195">
        <v>0</v>
      </c>
      <c r="AC366" s="195">
        <v>5016243</v>
      </c>
      <c r="AD366" s="195">
        <v>0</v>
      </c>
      <c r="AE366" s="195">
        <v>0</v>
      </c>
      <c r="AF366" s="195">
        <v>0</v>
      </c>
      <c r="AG366" s="195">
        <v>0</v>
      </c>
      <c r="AH366" s="195">
        <v>0</v>
      </c>
      <c r="AI366" s="195">
        <v>0</v>
      </c>
      <c r="AJ366" s="195">
        <v>0</v>
      </c>
      <c r="AK366" s="195">
        <v>50833.33</v>
      </c>
      <c r="AL366" s="195">
        <v>74935.839999999997</v>
      </c>
      <c r="AM366" s="195">
        <v>0</v>
      </c>
      <c r="AN366" s="195">
        <v>0</v>
      </c>
      <c r="AO366" s="195">
        <v>0</v>
      </c>
      <c r="AP366" s="195">
        <v>0</v>
      </c>
      <c r="AQ366" s="195">
        <v>0</v>
      </c>
      <c r="AR366" s="195">
        <v>0</v>
      </c>
      <c r="AS366" s="195">
        <v>0</v>
      </c>
      <c r="AT366" s="195">
        <v>0</v>
      </c>
      <c r="AU366" s="195">
        <v>0</v>
      </c>
      <c r="AV366" s="195">
        <v>0</v>
      </c>
      <c r="AW366" s="195">
        <v>0</v>
      </c>
      <c r="AX366" s="195">
        <v>3844.14</v>
      </c>
      <c r="AY366" s="195">
        <v>0</v>
      </c>
      <c r="AZ366" s="195">
        <v>0</v>
      </c>
      <c r="BA366" s="195">
        <v>16800</v>
      </c>
      <c r="BB366" s="195">
        <v>0</v>
      </c>
      <c r="BC366" s="195">
        <v>8000.04</v>
      </c>
      <c r="BD366" s="195">
        <v>120000</v>
      </c>
      <c r="BE366" s="195">
        <v>29993.33</v>
      </c>
      <c r="BF366" s="195">
        <v>0</v>
      </c>
      <c r="BG366" s="195">
        <v>9573.36</v>
      </c>
      <c r="BH366" s="195">
        <v>70107.38</v>
      </c>
      <c r="BI366" s="195">
        <v>31496.639999999999</v>
      </c>
      <c r="BJ366" s="195">
        <v>58991.88</v>
      </c>
      <c r="BK366" s="195">
        <v>5166.72</v>
      </c>
      <c r="BL366" s="195">
        <v>23470.52</v>
      </c>
      <c r="BM366" s="195">
        <v>0</v>
      </c>
      <c r="BN366" s="195">
        <v>0</v>
      </c>
      <c r="BO366" s="195">
        <v>0</v>
      </c>
      <c r="BP366" s="195">
        <v>265193.28000000003</v>
      </c>
      <c r="BQ366" s="195">
        <v>0</v>
      </c>
      <c r="BR366" s="195">
        <v>246000</v>
      </c>
      <c r="BS366" s="197">
        <v>0</v>
      </c>
      <c r="BT366" s="195">
        <v>0</v>
      </c>
      <c r="BU366" s="195">
        <v>37626.160000000003</v>
      </c>
      <c r="BV366" s="197">
        <v>0</v>
      </c>
      <c r="BW366" s="195">
        <v>0</v>
      </c>
      <c r="BX366" s="195">
        <v>1883.16</v>
      </c>
      <c r="BY366" s="195">
        <v>36300</v>
      </c>
      <c r="BZ366" s="195">
        <v>0</v>
      </c>
      <c r="CA366" s="195">
        <v>0</v>
      </c>
      <c r="CB366" s="195">
        <v>0</v>
      </c>
      <c r="CC366" s="195">
        <v>0</v>
      </c>
      <c r="CD366" s="195">
        <v>0</v>
      </c>
      <c r="CE366" s="195">
        <v>0</v>
      </c>
      <c r="CF366" s="195">
        <v>0</v>
      </c>
      <c r="CG366" s="195">
        <v>0</v>
      </c>
      <c r="CH366" s="195">
        <v>0</v>
      </c>
      <c r="CI366" s="195">
        <v>0</v>
      </c>
      <c r="CJ366" s="195">
        <v>0</v>
      </c>
      <c r="CK366" s="195">
        <v>14000.04</v>
      </c>
      <c r="CL366" s="195">
        <v>0</v>
      </c>
      <c r="CM366" s="195">
        <v>116629.4</v>
      </c>
    </row>
    <row r="367" spans="1:91" ht="24.6">
      <c r="A367" s="125">
        <v>38</v>
      </c>
      <c r="B367" s="243" t="s">
        <v>1094</v>
      </c>
      <c r="C367" s="128" t="s">
        <v>1310</v>
      </c>
      <c r="D367" s="195">
        <v>0</v>
      </c>
      <c r="E367" s="195">
        <v>332347.68</v>
      </c>
      <c r="F367" s="195">
        <v>0</v>
      </c>
      <c r="G367" s="195">
        <v>0</v>
      </c>
      <c r="H367" s="195">
        <v>0</v>
      </c>
      <c r="I367" s="195">
        <v>85110.03</v>
      </c>
      <c r="J367" s="195">
        <v>0</v>
      </c>
      <c r="K367" s="195">
        <v>0</v>
      </c>
      <c r="L367" s="195">
        <v>229009.18</v>
      </c>
      <c r="M367" s="195">
        <v>0</v>
      </c>
      <c r="N367" s="195">
        <v>0</v>
      </c>
      <c r="O367" s="195">
        <v>0</v>
      </c>
      <c r="P367" s="195">
        <v>0</v>
      </c>
      <c r="Q367" s="195">
        <v>49666.68</v>
      </c>
      <c r="R367" s="195">
        <v>239903.52</v>
      </c>
      <c r="S367" s="195">
        <v>5947.56</v>
      </c>
      <c r="T367" s="195">
        <v>0</v>
      </c>
      <c r="U367" s="195">
        <v>22059.72</v>
      </c>
      <c r="V367" s="195">
        <v>0</v>
      </c>
      <c r="W367" s="195">
        <v>0</v>
      </c>
      <c r="X367" s="195">
        <v>0</v>
      </c>
      <c r="Y367" s="195">
        <v>84608.59</v>
      </c>
      <c r="Z367" s="195">
        <v>32456.66</v>
      </c>
      <c r="AA367" s="195">
        <v>0</v>
      </c>
      <c r="AB367" s="195">
        <v>0</v>
      </c>
      <c r="AC367" s="195">
        <v>21943.3</v>
      </c>
      <c r="AD367" s="195">
        <v>0</v>
      </c>
      <c r="AE367" s="195">
        <v>0</v>
      </c>
      <c r="AF367" s="195">
        <v>0</v>
      </c>
      <c r="AG367" s="195">
        <v>6707.25</v>
      </c>
      <c r="AH367" s="195">
        <v>0</v>
      </c>
      <c r="AI367" s="195">
        <v>135679.85999999999</v>
      </c>
      <c r="AJ367" s="195">
        <v>33752.42</v>
      </c>
      <c r="AK367" s="195">
        <v>3638</v>
      </c>
      <c r="AL367" s="195">
        <v>355221.3</v>
      </c>
      <c r="AM367" s="195">
        <v>0</v>
      </c>
      <c r="AN367" s="195">
        <v>0</v>
      </c>
      <c r="AO367" s="195">
        <v>101662.25</v>
      </c>
      <c r="AP367" s="195">
        <v>0</v>
      </c>
      <c r="AQ367" s="195">
        <v>99061.74</v>
      </c>
      <c r="AR367" s="195">
        <v>0</v>
      </c>
      <c r="AS367" s="195">
        <v>158184.44</v>
      </c>
      <c r="AT367" s="195">
        <v>68237.75</v>
      </c>
      <c r="AU367" s="195">
        <v>9527.67</v>
      </c>
      <c r="AV367" s="195">
        <v>0</v>
      </c>
      <c r="AW367" s="195">
        <v>0</v>
      </c>
      <c r="AX367" s="195">
        <v>0</v>
      </c>
      <c r="AY367" s="195">
        <v>0</v>
      </c>
      <c r="AZ367" s="195">
        <v>0</v>
      </c>
      <c r="BA367" s="195">
        <v>92759.88</v>
      </c>
      <c r="BB367" s="195">
        <v>0</v>
      </c>
      <c r="BC367" s="195">
        <v>0</v>
      </c>
      <c r="BD367" s="195">
        <v>80215.679999999993</v>
      </c>
      <c r="BE367" s="195">
        <v>555953.5</v>
      </c>
      <c r="BF367" s="195">
        <v>46666.6</v>
      </c>
      <c r="BG367" s="195">
        <v>0</v>
      </c>
      <c r="BH367" s="195">
        <v>3465787.94</v>
      </c>
      <c r="BI367" s="195">
        <v>58333.31</v>
      </c>
      <c r="BJ367" s="195">
        <v>111077.75999999999</v>
      </c>
      <c r="BK367" s="195">
        <v>6892.32</v>
      </c>
      <c r="BL367" s="195">
        <v>117899.36</v>
      </c>
      <c r="BM367" s="195">
        <v>0</v>
      </c>
      <c r="BN367" s="195">
        <v>0</v>
      </c>
      <c r="BO367" s="195">
        <v>142333.32</v>
      </c>
      <c r="BP367" s="195">
        <v>0</v>
      </c>
      <c r="BQ367" s="195">
        <v>0</v>
      </c>
      <c r="BR367" s="195">
        <v>116642.16</v>
      </c>
      <c r="BS367" s="195">
        <v>0</v>
      </c>
      <c r="BT367" s="195">
        <v>0</v>
      </c>
      <c r="BU367" s="195">
        <v>0</v>
      </c>
      <c r="BV367" s="195">
        <v>159799.53</v>
      </c>
      <c r="BW367" s="195">
        <v>0</v>
      </c>
      <c r="BX367" s="195">
        <v>0</v>
      </c>
      <c r="BY367" s="195">
        <v>218317.92</v>
      </c>
      <c r="BZ367" s="195">
        <v>0</v>
      </c>
      <c r="CA367" s="195">
        <v>132766.6</v>
      </c>
      <c r="CB367" s="195">
        <v>0</v>
      </c>
      <c r="CC367" s="195">
        <v>0</v>
      </c>
      <c r="CD367" s="195">
        <v>0</v>
      </c>
      <c r="CE367" s="195">
        <v>0</v>
      </c>
      <c r="CF367" s="195">
        <v>0</v>
      </c>
      <c r="CG367" s="195">
        <v>0</v>
      </c>
      <c r="CH367" s="195">
        <v>0</v>
      </c>
      <c r="CI367" s="195">
        <v>129733.32</v>
      </c>
      <c r="CJ367" s="195">
        <v>0</v>
      </c>
      <c r="CK367" s="195">
        <v>83065.320000000007</v>
      </c>
      <c r="CL367" s="195">
        <v>577599.96</v>
      </c>
      <c r="CM367" s="195">
        <v>23199.96</v>
      </c>
    </row>
    <row r="368" spans="1:91" ht="24.6">
      <c r="A368" s="125">
        <v>38</v>
      </c>
      <c r="B368" s="243" t="s">
        <v>1095</v>
      </c>
      <c r="C368" s="128" t="s">
        <v>635</v>
      </c>
      <c r="D368" s="195">
        <v>0</v>
      </c>
      <c r="E368" s="195">
        <v>0</v>
      </c>
      <c r="F368" s="195">
        <v>0</v>
      </c>
      <c r="G368" s="195">
        <v>0</v>
      </c>
      <c r="H368" s="195">
        <v>0</v>
      </c>
      <c r="I368" s="195">
        <v>0</v>
      </c>
      <c r="J368" s="195">
        <v>0</v>
      </c>
      <c r="K368" s="195">
        <v>0</v>
      </c>
      <c r="L368" s="195">
        <v>24000</v>
      </c>
      <c r="M368" s="195">
        <v>0</v>
      </c>
      <c r="N368" s="195">
        <v>0</v>
      </c>
      <c r="O368" s="195">
        <v>0</v>
      </c>
      <c r="P368" s="195">
        <v>0</v>
      </c>
      <c r="Q368" s="195">
        <v>0</v>
      </c>
      <c r="R368" s="195">
        <v>6648.24</v>
      </c>
      <c r="S368" s="195">
        <v>0</v>
      </c>
      <c r="T368" s="195">
        <v>0</v>
      </c>
      <c r="U368" s="195">
        <v>0</v>
      </c>
      <c r="V368" s="195">
        <v>0</v>
      </c>
      <c r="W368" s="195">
        <v>0</v>
      </c>
      <c r="X368" s="195">
        <v>0</v>
      </c>
      <c r="Y368" s="195">
        <v>0</v>
      </c>
      <c r="Z368" s="195">
        <v>22210.04</v>
      </c>
      <c r="AA368" s="195">
        <v>0</v>
      </c>
      <c r="AB368" s="195">
        <v>0</v>
      </c>
      <c r="AC368" s="195">
        <v>0</v>
      </c>
      <c r="AD368" s="195">
        <v>0</v>
      </c>
      <c r="AE368" s="195">
        <v>0</v>
      </c>
      <c r="AF368" s="195">
        <v>0</v>
      </c>
      <c r="AG368" s="195">
        <v>0</v>
      </c>
      <c r="AH368" s="195">
        <v>0</v>
      </c>
      <c r="AI368" s="195">
        <v>0</v>
      </c>
      <c r="AJ368" s="195">
        <v>0</v>
      </c>
      <c r="AK368" s="195">
        <v>0</v>
      </c>
      <c r="AL368" s="195">
        <v>199934.82</v>
      </c>
      <c r="AM368" s="195">
        <v>0</v>
      </c>
      <c r="AN368" s="195">
        <v>0</v>
      </c>
      <c r="AO368" s="195">
        <v>0</v>
      </c>
      <c r="AP368" s="195">
        <v>0</v>
      </c>
      <c r="AQ368" s="195">
        <v>0</v>
      </c>
      <c r="AR368" s="195">
        <v>0</v>
      </c>
      <c r="AS368" s="195">
        <v>0</v>
      </c>
      <c r="AT368" s="195">
        <v>5710.17</v>
      </c>
      <c r="AU368" s="195">
        <v>0</v>
      </c>
      <c r="AV368" s="195">
        <v>0</v>
      </c>
      <c r="AW368" s="195">
        <v>0</v>
      </c>
      <c r="AX368" s="195">
        <v>0</v>
      </c>
      <c r="AY368" s="195">
        <v>0</v>
      </c>
      <c r="AZ368" s="195">
        <v>0</v>
      </c>
      <c r="BA368" s="195">
        <v>0</v>
      </c>
      <c r="BB368" s="195">
        <v>0</v>
      </c>
      <c r="BC368" s="195">
        <v>0</v>
      </c>
      <c r="BD368" s="195">
        <v>260748.12</v>
      </c>
      <c r="BE368" s="195">
        <v>0</v>
      </c>
      <c r="BF368" s="195">
        <v>23933.27</v>
      </c>
      <c r="BG368" s="195">
        <v>0</v>
      </c>
      <c r="BH368" s="195">
        <v>112671.57</v>
      </c>
      <c r="BI368" s="195">
        <v>0</v>
      </c>
      <c r="BJ368" s="195">
        <v>0</v>
      </c>
      <c r="BK368" s="195">
        <v>0</v>
      </c>
      <c r="BL368" s="195">
        <v>16513.64</v>
      </c>
      <c r="BM368" s="195">
        <v>0</v>
      </c>
      <c r="BN368" s="195">
        <v>0</v>
      </c>
      <c r="BO368" s="195">
        <v>0</v>
      </c>
      <c r="BP368" s="195">
        <v>0</v>
      </c>
      <c r="BQ368" s="195">
        <v>0</v>
      </c>
      <c r="BR368" s="195">
        <v>0</v>
      </c>
      <c r="BS368" s="197">
        <v>0</v>
      </c>
      <c r="BT368" s="197">
        <v>0</v>
      </c>
      <c r="BU368" s="197">
        <v>0</v>
      </c>
      <c r="BV368" s="197">
        <v>0</v>
      </c>
      <c r="BW368" s="197">
        <v>0</v>
      </c>
      <c r="BX368" s="197">
        <v>0</v>
      </c>
      <c r="BY368" s="197">
        <v>46758.96</v>
      </c>
      <c r="BZ368" s="197">
        <v>14468.4</v>
      </c>
      <c r="CA368" s="197">
        <v>0</v>
      </c>
      <c r="CB368" s="197">
        <v>0</v>
      </c>
      <c r="CC368" s="197">
        <v>0</v>
      </c>
      <c r="CD368" s="197">
        <v>0</v>
      </c>
      <c r="CE368" s="197">
        <v>0</v>
      </c>
      <c r="CF368" s="197">
        <v>0</v>
      </c>
      <c r="CG368" s="197">
        <v>0</v>
      </c>
      <c r="CH368" s="197">
        <v>0</v>
      </c>
      <c r="CI368" s="197">
        <v>0</v>
      </c>
      <c r="CJ368" s="197">
        <v>0</v>
      </c>
      <c r="CK368" s="197">
        <v>0</v>
      </c>
      <c r="CL368" s="197">
        <v>0</v>
      </c>
      <c r="CM368" s="197">
        <v>0</v>
      </c>
    </row>
    <row r="369" spans="1:91" ht="24.6">
      <c r="A369" s="125">
        <v>38</v>
      </c>
      <c r="B369" s="243" t="s">
        <v>1096</v>
      </c>
      <c r="C369" s="128" t="s">
        <v>636</v>
      </c>
      <c r="D369" s="195">
        <v>0</v>
      </c>
      <c r="E369" s="195">
        <v>0</v>
      </c>
      <c r="F369" s="195">
        <v>79966.399999999994</v>
      </c>
      <c r="G369" s="195">
        <v>0</v>
      </c>
      <c r="H369" s="195">
        <v>15939.48</v>
      </c>
      <c r="I369" s="195">
        <v>8492.9500000000007</v>
      </c>
      <c r="J369" s="195">
        <v>0</v>
      </c>
      <c r="K369" s="195">
        <v>81505.899999999994</v>
      </c>
      <c r="L369" s="195">
        <v>92316.85</v>
      </c>
      <c r="M369" s="195">
        <v>0</v>
      </c>
      <c r="N369" s="195">
        <v>19189.099999999999</v>
      </c>
      <c r="O369" s="195">
        <v>0</v>
      </c>
      <c r="P369" s="195">
        <v>0</v>
      </c>
      <c r="Q369" s="195">
        <v>0</v>
      </c>
      <c r="R369" s="195">
        <v>148647</v>
      </c>
      <c r="S369" s="195">
        <v>61646.64</v>
      </c>
      <c r="T369" s="195">
        <v>19466.64</v>
      </c>
      <c r="U369" s="195">
        <v>103299.96</v>
      </c>
      <c r="V369" s="195">
        <v>112972</v>
      </c>
      <c r="W369" s="195">
        <v>91422.21</v>
      </c>
      <c r="X369" s="195">
        <v>0</v>
      </c>
      <c r="Y369" s="195">
        <v>67436.350000000006</v>
      </c>
      <c r="Z369" s="195">
        <v>193150.88</v>
      </c>
      <c r="AA369" s="195">
        <v>0</v>
      </c>
      <c r="AB369" s="195">
        <v>120466.56</v>
      </c>
      <c r="AC369" s="195">
        <v>121334</v>
      </c>
      <c r="AD369" s="195">
        <v>0</v>
      </c>
      <c r="AE369" s="195">
        <v>54294.17</v>
      </c>
      <c r="AF369" s="195">
        <v>43000.42</v>
      </c>
      <c r="AG369" s="195">
        <v>1818.3</v>
      </c>
      <c r="AH369" s="195">
        <v>21287.09</v>
      </c>
      <c r="AI369" s="195">
        <v>86516.13</v>
      </c>
      <c r="AJ369" s="195">
        <v>56551.39</v>
      </c>
      <c r="AK369" s="195">
        <v>75700</v>
      </c>
      <c r="AL369" s="195">
        <v>257665.45</v>
      </c>
      <c r="AM369" s="195">
        <v>0</v>
      </c>
      <c r="AN369" s="195">
        <v>0</v>
      </c>
      <c r="AO369" s="195">
        <v>3237.95</v>
      </c>
      <c r="AP369" s="195">
        <v>0</v>
      </c>
      <c r="AQ369" s="195">
        <v>26313.759999999998</v>
      </c>
      <c r="AR369" s="195">
        <v>15600</v>
      </c>
      <c r="AS369" s="195">
        <v>0</v>
      </c>
      <c r="AT369" s="195">
        <v>60193.919999999998</v>
      </c>
      <c r="AU369" s="195">
        <v>10923.04</v>
      </c>
      <c r="AV369" s="195">
        <v>0</v>
      </c>
      <c r="AW369" s="195">
        <v>0</v>
      </c>
      <c r="AX369" s="195">
        <v>0</v>
      </c>
      <c r="AY369" s="195">
        <v>0</v>
      </c>
      <c r="AZ369" s="195">
        <v>0</v>
      </c>
      <c r="BA369" s="195">
        <v>229526.64</v>
      </c>
      <c r="BB369" s="195">
        <v>185311.09</v>
      </c>
      <c r="BC369" s="195">
        <v>0</v>
      </c>
      <c r="BD369" s="195">
        <v>2923.92</v>
      </c>
      <c r="BE369" s="195">
        <v>250331.21</v>
      </c>
      <c r="BF369" s="195">
        <v>0</v>
      </c>
      <c r="BG369" s="195">
        <v>88222.54</v>
      </c>
      <c r="BH369" s="195">
        <v>302457.46999999997</v>
      </c>
      <c r="BI369" s="195">
        <v>68209.56</v>
      </c>
      <c r="BJ369" s="195">
        <v>163386.35999999999</v>
      </c>
      <c r="BK369" s="195">
        <v>6266.64</v>
      </c>
      <c r="BL369" s="195">
        <v>0</v>
      </c>
      <c r="BM369" s="195">
        <v>24250</v>
      </c>
      <c r="BN369" s="195">
        <v>65493.120000000003</v>
      </c>
      <c r="BO369" s="195">
        <v>55770.12</v>
      </c>
      <c r="BP369" s="195">
        <v>89040</v>
      </c>
      <c r="BQ369" s="195">
        <v>28286.53</v>
      </c>
      <c r="BR369" s="195">
        <v>0</v>
      </c>
      <c r="BS369" s="197">
        <v>0</v>
      </c>
      <c r="BT369" s="197">
        <v>0</v>
      </c>
      <c r="BU369" s="197">
        <v>31167.84</v>
      </c>
      <c r="BV369" s="197">
        <v>0</v>
      </c>
      <c r="BW369" s="195">
        <v>18837.96</v>
      </c>
      <c r="BX369" s="197">
        <v>34956.239999999998</v>
      </c>
      <c r="BY369" s="197">
        <v>190104.16</v>
      </c>
      <c r="BZ369" s="197">
        <v>14799.96</v>
      </c>
      <c r="CA369" s="197">
        <v>11617.36</v>
      </c>
      <c r="CB369" s="197">
        <v>0</v>
      </c>
      <c r="CC369" s="197">
        <v>131080.20000000001</v>
      </c>
      <c r="CD369" s="197">
        <v>162453.35999999999</v>
      </c>
      <c r="CE369" s="197">
        <v>0</v>
      </c>
      <c r="CF369" s="197">
        <v>0</v>
      </c>
      <c r="CG369" s="197">
        <v>13532.84</v>
      </c>
      <c r="CH369" s="197">
        <v>0</v>
      </c>
      <c r="CI369" s="197">
        <v>41173.050000000003</v>
      </c>
      <c r="CJ369" s="197">
        <v>0</v>
      </c>
      <c r="CK369" s="197">
        <v>188137.44</v>
      </c>
      <c r="CL369" s="197">
        <v>0</v>
      </c>
      <c r="CM369" s="197">
        <v>8319.9599999999991</v>
      </c>
    </row>
    <row r="370" spans="1:91" ht="24.6">
      <c r="A370" s="125">
        <v>38</v>
      </c>
      <c r="B370" s="243" t="s">
        <v>1097</v>
      </c>
      <c r="C370" s="128" t="s">
        <v>1311</v>
      </c>
      <c r="D370" s="195">
        <v>324127.34000000003</v>
      </c>
      <c r="E370" s="195">
        <v>540712.99</v>
      </c>
      <c r="F370" s="195">
        <v>260087.67</v>
      </c>
      <c r="G370" s="195">
        <v>474908.06</v>
      </c>
      <c r="H370" s="195">
        <v>270699.48</v>
      </c>
      <c r="I370" s="195">
        <v>272319.67</v>
      </c>
      <c r="J370" s="195">
        <v>395395.6</v>
      </c>
      <c r="K370" s="195">
        <v>535899.56999999995</v>
      </c>
      <c r="L370" s="195">
        <v>609771.89</v>
      </c>
      <c r="M370" s="195">
        <v>1073467.8700000001</v>
      </c>
      <c r="N370" s="195">
        <v>607418.6</v>
      </c>
      <c r="O370" s="195">
        <v>238303.25</v>
      </c>
      <c r="P370" s="195">
        <v>759583.73</v>
      </c>
      <c r="Q370" s="195">
        <v>414637.77</v>
      </c>
      <c r="R370" s="195">
        <v>960628.16</v>
      </c>
      <c r="S370" s="195">
        <v>254154.47</v>
      </c>
      <c r="T370" s="195">
        <v>270388.77</v>
      </c>
      <c r="U370" s="195">
        <v>774580.12</v>
      </c>
      <c r="V370" s="195">
        <v>618344.67000000004</v>
      </c>
      <c r="W370" s="195">
        <v>429725.39</v>
      </c>
      <c r="X370" s="195">
        <v>788714.39</v>
      </c>
      <c r="Y370" s="195">
        <v>488288.35</v>
      </c>
      <c r="Z370" s="195">
        <v>442751</v>
      </c>
      <c r="AA370" s="195">
        <v>375268.11</v>
      </c>
      <c r="AB370" s="195">
        <v>202691.69</v>
      </c>
      <c r="AC370" s="195">
        <v>128374.25</v>
      </c>
      <c r="AD370" s="195">
        <v>198588.22</v>
      </c>
      <c r="AE370" s="195">
        <v>917096.95</v>
      </c>
      <c r="AF370" s="195">
        <v>91396.09</v>
      </c>
      <c r="AG370" s="195">
        <v>235666.37</v>
      </c>
      <c r="AH370" s="195">
        <v>204604</v>
      </c>
      <c r="AI370" s="195">
        <v>119928.03</v>
      </c>
      <c r="AJ370" s="195">
        <v>351038.61</v>
      </c>
      <c r="AK370" s="195">
        <v>386795.45</v>
      </c>
      <c r="AL370" s="195">
        <v>2540293.7999999998</v>
      </c>
      <c r="AM370" s="195">
        <v>588752.38</v>
      </c>
      <c r="AN370" s="195">
        <v>188814.78</v>
      </c>
      <c r="AO370" s="195">
        <v>1225303.3700000001</v>
      </c>
      <c r="AP370" s="195">
        <v>886215.73</v>
      </c>
      <c r="AQ370" s="195">
        <v>707894.32</v>
      </c>
      <c r="AR370" s="195">
        <v>190900.03</v>
      </c>
      <c r="AS370" s="195">
        <v>5618127.9900000002</v>
      </c>
      <c r="AT370" s="195">
        <v>445534.35</v>
      </c>
      <c r="AU370" s="195">
        <v>1828658.33</v>
      </c>
      <c r="AV370" s="195">
        <v>572402.18999999994</v>
      </c>
      <c r="AW370" s="195">
        <v>318256.21000000002</v>
      </c>
      <c r="AX370" s="195">
        <v>164870.89000000001</v>
      </c>
      <c r="AY370" s="195">
        <v>201964.23</v>
      </c>
      <c r="AZ370" s="195">
        <v>428519.8</v>
      </c>
      <c r="BA370" s="195">
        <v>753411.94</v>
      </c>
      <c r="BB370" s="195">
        <v>818007.8</v>
      </c>
      <c r="BC370" s="195">
        <v>376843.46</v>
      </c>
      <c r="BD370" s="195">
        <v>2711385.48</v>
      </c>
      <c r="BE370" s="195">
        <v>886273.73</v>
      </c>
      <c r="BF370" s="195">
        <v>310039.44</v>
      </c>
      <c r="BG370" s="195">
        <v>428665.9</v>
      </c>
      <c r="BH370" s="195">
        <v>651797.54</v>
      </c>
      <c r="BI370" s="195">
        <v>30909.24</v>
      </c>
      <c r="BJ370" s="195">
        <v>144640.57</v>
      </c>
      <c r="BK370" s="195">
        <v>566796.65</v>
      </c>
      <c r="BL370" s="195">
        <v>499540.4</v>
      </c>
      <c r="BM370" s="195">
        <v>1071138.03</v>
      </c>
      <c r="BN370" s="195">
        <v>484325.5</v>
      </c>
      <c r="BO370" s="195">
        <v>841327.65</v>
      </c>
      <c r="BP370" s="195">
        <v>1459440.35</v>
      </c>
      <c r="BQ370" s="195">
        <v>1392827.3</v>
      </c>
      <c r="BR370" s="195">
        <v>683830.71</v>
      </c>
      <c r="BS370" s="195">
        <v>0</v>
      </c>
      <c r="BT370" s="195">
        <v>651602.57999999996</v>
      </c>
      <c r="BU370" s="195">
        <v>696167.01</v>
      </c>
      <c r="BV370" s="195">
        <v>1088159.3</v>
      </c>
      <c r="BW370" s="195">
        <v>201888.63</v>
      </c>
      <c r="BX370" s="195">
        <v>348776.89</v>
      </c>
      <c r="BY370" s="195">
        <v>1381450.92</v>
      </c>
      <c r="BZ370" s="195">
        <v>229127.82</v>
      </c>
      <c r="CA370" s="195">
        <v>70471.3</v>
      </c>
      <c r="CB370" s="195">
        <v>576310.56999999995</v>
      </c>
      <c r="CC370" s="195">
        <v>1045980.26</v>
      </c>
      <c r="CD370" s="195">
        <v>395181.72</v>
      </c>
      <c r="CE370" s="195">
        <v>458578.58</v>
      </c>
      <c r="CF370" s="195">
        <v>571800.64</v>
      </c>
      <c r="CG370" s="195">
        <v>568503.91</v>
      </c>
      <c r="CH370" s="195">
        <v>331532.44</v>
      </c>
      <c r="CI370" s="195">
        <v>186622.28</v>
      </c>
      <c r="CJ370" s="195">
        <v>252859.55</v>
      </c>
      <c r="CK370" s="195">
        <v>1142217.71</v>
      </c>
      <c r="CL370" s="195">
        <v>216708.25</v>
      </c>
      <c r="CM370" s="195">
        <v>234070.76</v>
      </c>
    </row>
    <row r="371" spans="1:91" ht="24.6">
      <c r="A371" s="125">
        <v>38</v>
      </c>
      <c r="B371" s="243" t="s">
        <v>1098</v>
      </c>
      <c r="C371" s="128" t="s">
        <v>1312</v>
      </c>
      <c r="D371" s="195">
        <v>0</v>
      </c>
      <c r="E371" s="195">
        <v>851949.69</v>
      </c>
      <c r="F371" s="195">
        <v>431542.86</v>
      </c>
      <c r="G371" s="195">
        <v>442381.75</v>
      </c>
      <c r="H371" s="195">
        <v>627921.61</v>
      </c>
      <c r="I371" s="195">
        <v>554512.82999999996</v>
      </c>
      <c r="J371" s="195">
        <v>534108.47</v>
      </c>
      <c r="K371" s="195">
        <v>847544.51</v>
      </c>
      <c r="L371" s="195">
        <v>1334177.33</v>
      </c>
      <c r="M371" s="195">
        <v>1138151.6100000001</v>
      </c>
      <c r="N371" s="195">
        <v>474666.1</v>
      </c>
      <c r="O371" s="195">
        <v>819190.35</v>
      </c>
      <c r="P371" s="195">
        <v>294618.71999999997</v>
      </c>
      <c r="Q371" s="195">
        <v>777049.04</v>
      </c>
      <c r="R371" s="195">
        <v>1021601.16</v>
      </c>
      <c r="S371" s="195">
        <v>618353.16</v>
      </c>
      <c r="T371" s="195">
        <v>388979.97</v>
      </c>
      <c r="U371" s="195">
        <v>199785.64</v>
      </c>
      <c r="V371" s="195">
        <v>503533.35</v>
      </c>
      <c r="W371" s="195">
        <v>548606.62</v>
      </c>
      <c r="X371" s="195">
        <v>1200367.1399999999</v>
      </c>
      <c r="Y371" s="195">
        <v>1153729.6000000001</v>
      </c>
      <c r="Z371" s="195">
        <v>514000</v>
      </c>
      <c r="AA371" s="195">
        <v>1356689.97</v>
      </c>
      <c r="AB371" s="195">
        <v>533400</v>
      </c>
      <c r="AC371" s="195">
        <v>579799.92000000004</v>
      </c>
      <c r="AD371" s="195">
        <v>840000</v>
      </c>
      <c r="AE371" s="195">
        <v>532999</v>
      </c>
      <c r="AF371" s="195">
        <v>651303.84</v>
      </c>
      <c r="AG371" s="195">
        <v>523000</v>
      </c>
      <c r="AH371" s="195">
        <v>1407199.97</v>
      </c>
      <c r="AI371" s="195">
        <v>520925.04</v>
      </c>
      <c r="AJ371" s="195">
        <v>1824965.37</v>
      </c>
      <c r="AK371" s="195">
        <v>560800.01</v>
      </c>
      <c r="AL371" s="195">
        <v>3153564.26</v>
      </c>
      <c r="AM371" s="195">
        <v>947699.88</v>
      </c>
      <c r="AN371" s="195">
        <v>0</v>
      </c>
      <c r="AO371" s="195">
        <v>2089507.29</v>
      </c>
      <c r="AP371" s="195">
        <v>963250.54</v>
      </c>
      <c r="AQ371" s="195">
        <v>408669.96</v>
      </c>
      <c r="AR371" s="195">
        <v>537631.81999999995</v>
      </c>
      <c r="AS371" s="195">
        <v>645603.31000000006</v>
      </c>
      <c r="AT371" s="195">
        <v>539687.21</v>
      </c>
      <c r="AU371" s="195">
        <v>1994746.44</v>
      </c>
      <c r="AV371" s="195">
        <v>1153280</v>
      </c>
      <c r="AW371" s="195">
        <v>890655.32</v>
      </c>
      <c r="AX371" s="195">
        <v>236365.69</v>
      </c>
      <c r="AY371" s="195">
        <v>934315.9</v>
      </c>
      <c r="AZ371" s="195">
        <v>1251834.19</v>
      </c>
      <c r="BA371" s="195">
        <v>686313.76</v>
      </c>
      <c r="BB371" s="195">
        <v>1025433.89</v>
      </c>
      <c r="BC371" s="195">
        <v>12999.96</v>
      </c>
      <c r="BD371" s="195">
        <v>1911537</v>
      </c>
      <c r="BE371" s="195">
        <v>561180</v>
      </c>
      <c r="BF371" s="195">
        <v>0</v>
      </c>
      <c r="BG371" s="195">
        <v>67666.62</v>
      </c>
      <c r="BH371" s="195">
        <v>632166.30000000005</v>
      </c>
      <c r="BI371" s="195">
        <v>160599.6</v>
      </c>
      <c r="BJ371" s="195">
        <v>1503799.56</v>
      </c>
      <c r="BK371" s="195">
        <v>8065.63</v>
      </c>
      <c r="BL371" s="195">
        <v>399585.25</v>
      </c>
      <c r="BM371" s="195">
        <v>1281758</v>
      </c>
      <c r="BN371" s="195">
        <v>658790.04</v>
      </c>
      <c r="BO371" s="195">
        <v>149000.04</v>
      </c>
      <c r="BP371" s="195">
        <v>276266.63</v>
      </c>
      <c r="BQ371" s="195">
        <v>947683.31</v>
      </c>
      <c r="BR371" s="195">
        <v>477380.04</v>
      </c>
      <c r="BS371" s="195">
        <v>454752.35</v>
      </c>
      <c r="BT371" s="195">
        <v>930315.69</v>
      </c>
      <c r="BU371" s="195">
        <v>580333.30000000005</v>
      </c>
      <c r="BV371" s="195">
        <v>1936607.6</v>
      </c>
      <c r="BW371" s="195">
        <v>678397.92</v>
      </c>
      <c r="BX371" s="195">
        <v>0</v>
      </c>
      <c r="BY371" s="195">
        <v>1120939.83</v>
      </c>
      <c r="BZ371" s="195">
        <v>408000</v>
      </c>
      <c r="CA371" s="195">
        <v>0</v>
      </c>
      <c r="CB371" s="195">
        <v>1291350.01</v>
      </c>
      <c r="CC371" s="195">
        <v>34967.54</v>
      </c>
      <c r="CD371" s="195">
        <v>399999.96</v>
      </c>
      <c r="CE371" s="195">
        <v>544748.02</v>
      </c>
      <c r="CF371" s="195">
        <v>1194950.01</v>
      </c>
      <c r="CG371" s="195">
        <v>771000</v>
      </c>
      <c r="CH371" s="195">
        <v>649536.26</v>
      </c>
      <c r="CI371" s="195">
        <v>1088600.04</v>
      </c>
      <c r="CJ371" s="195">
        <v>495999.96</v>
      </c>
      <c r="CK371" s="195">
        <v>1370480.33</v>
      </c>
      <c r="CL371" s="195">
        <v>56000.12</v>
      </c>
      <c r="CM371" s="195">
        <v>123050.04</v>
      </c>
    </row>
    <row r="372" spans="1:91" ht="24.6">
      <c r="A372" s="125">
        <v>38</v>
      </c>
      <c r="B372" s="243" t="s">
        <v>1099</v>
      </c>
      <c r="C372" s="128" t="s">
        <v>637</v>
      </c>
      <c r="D372" s="195">
        <v>135466.42000000001</v>
      </c>
      <c r="E372" s="195">
        <v>306740.63</v>
      </c>
      <c r="F372" s="195">
        <v>165826.78</v>
      </c>
      <c r="G372" s="195">
        <v>391294.22</v>
      </c>
      <c r="H372" s="195">
        <v>141025.32</v>
      </c>
      <c r="I372" s="195">
        <v>105046.57</v>
      </c>
      <c r="J372" s="195">
        <v>141250.63</v>
      </c>
      <c r="K372" s="195">
        <v>301417.21999999997</v>
      </c>
      <c r="L372" s="195">
        <v>308915</v>
      </c>
      <c r="M372" s="195">
        <v>304038.8</v>
      </c>
      <c r="N372" s="195">
        <v>249787.83</v>
      </c>
      <c r="O372" s="195">
        <v>121621.36</v>
      </c>
      <c r="P372" s="195">
        <v>709451.04</v>
      </c>
      <c r="Q372" s="195">
        <v>1613.68</v>
      </c>
      <c r="R372" s="195">
        <v>26347.72</v>
      </c>
      <c r="S372" s="195">
        <v>9499.92</v>
      </c>
      <c r="T372" s="195">
        <v>38036.629999999997</v>
      </c>
      <c r="U372" s="195">
        <v>1142508.77</v>
      </c>
      <c r="V372" s="195">
        <v>193998.01</v>
      </c>
      <c r="W372" s="195">
        <v>121618.35</v>
      </c>
      <c r="X372" s="195">
        <v>93192.13</v>
      </c>
      <c r="Y372" s="195">
        <v>196339.54</v>
      </c>
      <c r="Z372" s="195">
        <v>168021.63</v>
      </c>
      <c r="AA372" s="195">
        <v>121307.63</v>
      </c>
      <c r="AB372" s="195">
        <v>85938.73</v>
      </c>
      <c r="AC372" s="195">
        <v>400335.35999999999</v>
      </c>
      <c r="AD372" s="195">
        <v>89338.2</v>
      </c>
      <c r="AE372" s="195">
        <v>540076.26</v>
      </c>
      <c r="AF372" s="195">
        <v>0</v>
      </c>
      <c r="AG372" s="195">
        <v>444525.92</v>
      </c>
      <c r="AH372" s="195">
        <v>143995.35999999999</v>
      </c>
      <c r="AI372" s="195">
        <v>106479.08</v>
      </c>
      <c r="AJ372" s="195">
        <v>12465.08</v>
      </c>
      <c r="AK372" s="195">
        <v>153740</v>
      </c>
      <c r="AL372" s="195">
        <v>542951.23</v>
      </c>
      <c r="AM372" s="195">
        <v>148492.84</v>
      </c>
      <c r="AN372" s="195">
        <v>126693.96</v>
      </c>
      <c r="AO372" s="195">
        <v>35336.660000000003</v>
      </c>
      <c r="AP372" s="195">
        <v>152991.59</v>
      </c>
      <c r="AQ372" s="195">
        <v>361863.74</v>
      </c>
      <c r="AR372" s="195">
        <v>126844.28</v>
      </c>
      <c r="AS372" s="195">
        <v>153047.03</v>
      </c>
      <c r="AT372" s="195">
        <v>222747.27</v>
      </c>
      <c r="AU372" s="195">
        <v>188136.56</v>
      </c>
      <c r="AV372" s="195">
        <v>134273.29999999999</v>
      </c>
      <c r="AW372" s="195">
        <v>202579.44</v>
      </c>
      <c r="AX372" s="195">
        <v>253103.28</v>
      </c>
      <c r="AY372" s="195">
        <v>11399.99</v>
      </c>
      <c r="AZ372" s="195">
        <v>270149.75</v>
      </c>
      <c r="BA372" s="195">
        <v>201738.13</v>
      </c>
      <c r="BB372" s="195">
        <v>144374.98000000001</v>
      </c>
      <c r="BC372" s="195">
        <v>68263.48</v>
      </c>
      <c r="BD372" s="195">
        <v>802354.65</v>
      </c>
      <c r="BE372" s="195">
        <v>147576.67000000001</v>
      </c>
      <c r="BF372" s="195">
        <v>17654.82</v>
      </c>
      <c r="BG372" s="195">
        <v>4279.32</v>
      </c>
      <c r="BH372" s="195">
        <v>385206.3</v>
      </c>
      <c r="BI372" s="195">
        <v>27899.4</v>
      </c>
      <c r="BJ372" s="195">
        <v>1376336.25</v>
      </c>
      <c r="BK372" s="195">
        <v>4462.04</v>
      </c>
      <c r="BL372" s="195">
        <v>25415.06</v>
      </c>
      <c r="BM372" s="195">
        <v>181116.17</v>
      </c>
      <c r="BN372" s="195">
        <v>129121.47</v>
      </c>
      <c r="BO372" s="195">
        <v>530412.03</v>
      </c>
      <c r="BP372" s="195">
        <v>188461.08</v>
      </c>
      <c r="BQ372" s="195">
        <v>698699.32</v>
      </c>
      <c r="BR372" s="195">
        <v>830711.52</v>
      </c>
      <c r="BS372" s="197">
        <v>886955.4</v>
      </c>
      <c r="BT372" s="197">
        <v>162460.47</v>
      </c>
      <c r="BU372" s="197">
        <v>113789.85</v>
      </c>
      <c r="BV372" s="197">
        <v>1191530.5</v>
      </c>
      <c r="BW372" s="195">
        <v>107651.48</v>
      </c>
      <c r="BX372" s="197">
        <v>143835.18</v>
      </c>
      <c r="BY372" s="197">
        <v>283495.8</v>
      </c>
      <c r="BZ372" s="197">
        <v>57234.55</v>
      </c>
      <c r="CA372" s="197">
        <v>14887.75</v>
      </c>
      <c r="CB372" s="197">
        <v>248673.6</v>
      </c>
      <c r="CC372" s="197">
        <v>946556.25</v>
      </c>
      <c r="CD372" s="197">
        <v>101651.64</v>
      </c>
      <c r="CE372" s="197">
        <v>81245.02</v>
      </c>
      <c r="CF372" s="197">
        <v>0</v>
      </c>
      <c r="CG372" s="195">
        <v>39998.26</v>
      </c>
      <c r="CH372" s="195">
        <v>83394.44</v>
      </c>
      <c r="CI372" s="197">
        <v>70747.509999999995</v>
      </c>
      <c r="CJ372" s="197">
        <v>56520.959999999999</v>
      </c>
      <c r="CK372" s="197">
        <v>1016429.02</v>
      </c>
      <c r="CL372" s="197">
        <v>57526.080000000002</v>
      </c>
      <c r="CM372" s="197">
        <v>10763.01</v>
      </c>
    </row>
    <row r="373" spans="1:91" ht="24.6">
      <c r="A373" s="125">
        <v>38</v>
      </c>
      <c r="B373" s="243" t="s">
        <v>1100</v>
      </c>
      <c r="C373" s="128" t="s">
        <v>638</v>
      </c>
      <c r="D373" s="195">
        <v>0</v>
      </c>
      <c r="E373" s="195">
        <v>52367.3</v>
      </c>
      <c r="F373" s="195">
        <v>41190.25</v>
      </c>
      <c r="G373" s="195">
        <v>186420.88</v>
      </c>
      <c r="H373" s="195">
        <v>42203.6</v>
      </c>
      <c r="I373" s="195">
        <v>39957.89</v>
      </c>
      <c r="J373" s="195">
        <v>55137.33</v>
      </c>
      <c r="K373" s="195">
        <v>87211.67</v>
      </c>
      <c r="L373" s="195">
        <v>106369.37</v>
      </c>
      <c r="M373" s="195">
        <v>132794.95000000001</v>
      </c>
      <c r="N373" s="195">
        <v>130611.64</v>
      </c>
      <c r="O373" s="195">
        <v>53391.39</v>
      </c>
      <c r="P373" s="195">
        <v>102631.44</v>
      </c>
      <c r="Q373" s="195">
        <v>42500.04</v>
      </c>
      <c r="R373" s="195">
        <v>94298.1</v>
      </c>
      <c r="S373" s="195">
        <v>38581.440000000002</v>
      </c>
      <c r="T373" s="195">
        <v>41171.24</v>
      </c>
      <c r="U373" s="195">
        <v>86786.15</v>
      </c>
      <c r="V373" s="195">
        <v>41392.800000000003</v>
      </c>
      <c r="W373" s="195">
        <v>7416.67</v>
      </c>
      <c r="X373" s="195">
        <v>534509.63</v>
      </c>
      <c r="Y373" s="195">
        <v>85828.11</v>
      </c>
      <c r="Z373" s="195">
        <v>8620</v>
      </c>
      <c r="AA373" s="195">
        <v>8653.44</v>
      </c>
      <c r="AB373" s="195">
        <v>31648.959999999999</v>
      </c>
      <c r="AC373" s="195">
        <v>25020.44</v>
      </c>
      <c r="AD373" s="195">
        <v>66417.990000000005</v>
      </c>
      <c r="AE373" s="195">
        <v>34207.17</v>
      </c>
      <c r="AF373" s="195">
        <v>79318.710000000006</v>
      </c>
      <c r="AG373" s="195">
        <v>73550.490000000005</v>
      </c>
      <c r="AH373" s="195">
        <v>31200</v>
      </c>
      <c r="AI373" s="195">
        <v>19651.96</v>
      </c>
      <c r="AJ373" s="195">
        <v>219500.57</v>
      </c>
      <c r="AK373" s="195">
        <v>10513.34</v>
      </c>
      <c r="AL373" s="195">
        <v>866567.47</v>
      </c>
      <c r="AM373" s="195">
        <v>83513.53</v>
      </c>
      <c r="AN373" s="195">
        <v>19563.169999999998</v>
      </c>
      <c r="AO373" s="195">
        <v>32033.3</v>
      </c>
      <c r="AP373" s="195">
        <v>32422.06</v>
      </c>
      <c r="AQ373" s="195">
        <v>50779.96</v>
      </c>
      <c r="AR373" s="195">
        <v>5720.01</v>
      </c>
      <c r="AS373" s="195">
        <v>393188.17</v>
      </c>
      <c r="AT373" s="195">
        <v>39233.22</v>
      </c>
      <c r="AU373" s="195">
        <v>141800.1</v>
      </c>
      <c r="AV373" s="195">
        <v>46562.5</v>
      </c>
      <c r="AW373" s="195">
        <v>20559.88</v>
      </c>
      <c r="AX373" s="195">
        <v>51902.31</v>
      </c>
      <c r="AY373" s="195">
        <v>58333.35</v>
      </c>
      <c r="AZ373" s="195">
        <v>55464.23</v>
      </c>
      <c r="BA373" s="195">
        <v>14791.6</v>
      </c>
      <c r="BB373" s="195">
        <v>143119.25</v>
      </c>
      <c r="BC373" s="195">
        <v>44549.04</v>
      </c>
      <c r="BD373" s="195">
        <v>611912.91</v>
      </c>
      <c r="BE373" s="195">
        <v>15187.68</v>
      </c>
      <c r="BF373" s="195">
        <v>29814.9</v>
      </c>
      <c r="BG373" s="195">
        <v>50331.06</v>
      </c>
      <c r="BH373" s="195">
        <v>104481.06</v>
      </c>
      <c r="BI373" s="195">
        <v>62700.72</v>
      </c>
      <c r="BJ373" s="195">
        <v>138483.48000000001</v>
      </c>
      <c r="BK373" s="195">
        <v>67050</v>
      </c>
      <c r="BL373" s="195">
        <v>76890.66</v>
      </c>
      <c r="BM373" s="195">
        <v>332847.33</v>
      </c>
      <c r="BN373" s="195">
        <v>62060.04</v>
      </c>
      <c r="BO373" s="195">
        <v>211793.83</v>
      </c>
      <c r="BP373" s="195">
        <v>229239.15</v>
      </c>
      <c r="BQ373" s="195">
        <v>225181.35</v>
      </c>
      <c r="BR373" s="195">
        <v>32435.66</v>
      </c>
      <c r="BS373" s="195">
        <v>55216.52</v>
      </c>
      <c r="BT373" s="195">
        <v>161218.51</v>
      </c>
      <c r="BU373" s="195">
        <v>16359.96</v>
      </c>
      <c r="BV373" s="195">
        <v>721337.32</v>
      </c>
      <c r="BW373" s="195">
        <v>172319.94</v>
      </c>
      <c r="BX373" s="195">
        <v>48210.54</v>
      </c>
      <c r="BY373" s="195">
        <v>478379.3</v>
      </c>
      <c r="BZ373" s="195">
        <v>8194.0400000000009</v>
      </c>
      <c r="CA373" s="195">
        <v>3265.33</v>
      </c>
      <c r="CB373" s="195">
        <v>85064.12</v>
      </c>
      <c r="CC373" s="195">
        <v>27318.58</v>
      </c>
      <c r="CD373" s="195">
        <v>70133.350000000006</v>
      </c>
      <c r="CE373" s="195">
        <v>53296.36</v>
      </c>
      <c r="CF373" s="195">
        <v>47430.94</v>
      </c>
      <c r="CG373" s="195">
        <v>41519.5</v>
      </c>
      <c r="CH373" s="195">
        <v>7951.9</v>
      </c>
      <c r="CI373" s="195">
        <v>12395.85</v>
      </c>
      <c r="CJ373" s="195">
        <v>34674.68</v>
      </c>
      <c r="CK373" s="195">
        <v>9703.9</v>
      </c>
      <c r="CL373" s="195">
        <v>58957.33</v>
      </c>
      <c r="CM373" s="195">
        <v>45646.11</v>
      </c>
    </row>
    <row r="374" spans="1:91" ht="24.6">
      <c r="A374" s="125">
        <v>38</v>
      </c>
      <c r="B374" s="243" t="s">
        <v>1101</v>
      </c>
      <c r="C374" s="128" t="s">
        <v>639</v>
      </c>
      <c r="D374" s="195">
        <v>59413.65</v>
      </c>
      <c r="E374" s="195">
        <v>108450.11</v>
      </c>
      <c r="F374" s="195">
        <v>15662.81</v>
      </c>
      <c r="G374" s="195">
        <v>0</v>
      </c>
      <c r="H374" s="195">
        <v>4973.99</v>
      </c>
      <c r="I374" s="195">
        <v>16247.22</v>
      </c>
      <c r="J374" s="195">
        <v>27473.96</v>
      </c>
      <c r="K374" s="195">
        <v>66581.17</v>
      </c>
      <c r="L374" s="195">
        <v>0</v>
      </c>
      <c r="M374" s="195">
        <v>57993.07</v>
      </c>
      <c r="N374" s="195">
        <v>26991.61</v>
      </c>
      <c r="O374" s="195">
        <v>0</v>
      </c>
      <c r="P374" s="195">
        <v>108122.19</v>
      </c>
      <c r="Q374" s="195">
        <v>0</v>
      </c>
      <c r="R374" s="195">
        <v>96076.94</v>
      </c>
      <c r="S374" s="195">
        <v>18812.509999999998</v>
      </c>
      <c r="T374" s="195">
        <v>23168.67</v>
      </c>
      <c r="U374" s="195">
        <v>35960.04</v>
      </c>
      <c r="V374" s="195">
        <v>36485</v>
      </c>
      <c r="W374" s="195">
        <v>0</v>
      </c>
      <c r="X374" s="195">
        <v>21385.21</v>
      </c>
      <c r="Y374" s="195">
        <v>0</v>
      </c>
      <c r="Z374" s="195">
        <v>0</v>
      </c>
      <c r="AA374" s="195">
        <v>0</v>
      </c>
      <c r="AB374" s="195">
        <v>61739.28</v>
      </c>
      <c r="AC374" s="195">
        <v>2790.74</v>
      </c>
      <c r="AD374" s="195">
        <v>43234.8</v>
      </c>
      <c r="AE374" s="195">
        <v>112039.83</v>
      </c>
      <c r="AF374" s="195">
        <v>9379.4500000000007</v>
      </c>
      <c r="AG374" s="195">
        <v>46818.03</v>
      </c>
      <c r="AH374" s="195">
        <v>12728.15</v>
      </c>
      <c r="AI374" s="195">
        <v>119308.7</v>
      </c>
      <c r="AJ374" s="195">
        <v>0</v>
      </c>
      <c r="AK374" s="195">
        <v>8450</v>
      </c>
      <c r="AL374" s="195">
        <v>296888.65999999997</v>
      </c>
      <c r="AM374" s="195">
        <v>0</v>
      </c>
      <c r="AN374" s="195">
        <v>0</v>
      </c>
      <c r="AO374" s="195">
        <v>24249</v>
      </c>
      <c r="AP374" s="195">
        <v>0</v>
      </c>
      <c r="AQ374" s="195">
        <v>0</v>
      </c>
      <c r="AR374" s="195">
        <v>27877.8</v>
      </c>
      <c r="AS374" s="195">
        <v>105327.14</v>
      </c>
      <c r="AT374" s="195">
        <v>31822.93</v>
      </c>
      <c r="AU374" s="195">
        <v>164683.51</v>
      </c>
      <c r="AV374" s="195">
        <v>43341</v>
      </c>
      <c r="AW374" s="195">
        <v>0</v>
      </c>
      <c r="AX374" s="195">
        <v>0</v>
      </c>
      <c r="AY374" s="195">
        <v>0</v>
      </c>
      <c r="AZ374" s="195">
        <v>75592.52</v>
      </c>
      <c r="BA374" s="195">
        <v>36250.550000000003</v>
      </c>
      <c r="BB374" s="195">
        <v>87660.01</v>
      </c>
      <c r="BC374" s="195">
        <v>78370.22</v>
      </c>
      <c r="BD374" s="195">
        <v>0</v>
      </c>
      <c r="BE374" s="195">
        <v>1124</v>
      </c>
      <c r="BF374" s="195">
        <v>0</v>
      </c>
      <c r="BG374" s="195">
        <v>35237.78</v>
      </c>
      <c r="BH374" s="195">
        <v>9171.65</v>
      </c>
      <c r="BI374" s="195">
        <v>2999.64</v>
      </c>
      <c r="BJ374" s="195">
        <v>0</v>
      </c>
      <c r="BK374" s="195">
        <v>7699.96</v>
      </c>
      <c r="BL374" s="195">
        <v>3499.91</v>
      </c>
      <c r="BM374" s="195">
        <v>44882.95</v>
      </c>
      <c r="BN374" s="195">
        <v>20249.400000000001</v>
      </c>
      <c r="BO374" s="195">
        <v>98220.19</v>
      </c>
      <c r="BP374" s="195">
        <v>47500.98</v>
      </c>
      <c r="BQ374" s="195">
        <v>88314</v>
      </c>
      <c r="BR374" s="195">
        <v>14622</v>
      </c>
      <c r="BS374" s="195">
        <v>0</v>
      </c>
      <c r="BT374" s="195">
        <v>0</v>
      </c>
      <c r="BU374" s="195">
        <v>636.79999999999995</v>
      </c>
      <c r="BV374" s="195">
        <v>107775.6</v>
      </c>
      <c r="BW374" s="195">
        <v>0</v>
      </c>
      <c r="BX374" s="195">
        <v>14700.92</v>
      </c>
      <c r="BY374" s="195">
        <v>0</v>
      </c>
      <c r="BZ374" s="195">
        <v>28583.119999999999</v>
      </c>
      <c r="CA374" s="195">
        <v>5698.97</v>
      </c>
      <c r="CB374" s="195">
        <v>79798.289999999994</v>
      </c>
      <c r="CC374" s="195">
        <v>0</v>
      </c>
      <c r="CD374" s="195">
        <v>0</v>
      </c>
      <c r="CE374" s="195">
        <v>87305.04</v>
      </c>
      <c r="CF374" s="195">
        <v>29000.04</v>
      </c>
      <c r="CG374" s="195">
        <v>14415</v>
      </c>
      <c r="CH374" s="195">
        <v>26560.560000000001</v>
      </c>
      <c r="CI374" s="195">
        <v>3249.96</v>
      </c>
      <c r="CJ374" s="195">
        <v>27447.279999999999</v>
      </c>
      <c r="CK374" s="195">
        <v>0</v>
      </c>
      <c r="CL374" s="195">
        <v>29280.04</v>
      </c>
      <c r="CM374" s="195">
        <v>0</v>
      </c>
    </row>
    <row r="375" spans="1:91" ht="24.6">
      <c r="A375" s="125">
        <v>38</v>
      </c>
      <c r="B375" s="243" t="s">
        <v>1102</v>
      </c>
      <c r="C375" s="128" t="s">
        <v>1313</v>
      </c>
      <c r="D375" s="195">
        <v>4763.26</v>
      </c>
      <c r="E375" s="195">
        <v>3104.89</v>
      </c>
      <c r="F375" s="195">
        <v>0</v>
      </c>
      <c r="G375" s="195">
        <v>0</v>
      </c>
      <c r="H375" s="195">
        <v>0</v>
      </c>
      <c r="I375" s="195">
        <v>3102.56</v>
      </c>
      <c r="J375" s="195">
        <v>17702.07</v>
      </c>
      <c r="K375" s="195">
        <v>0</v>
      </c>
      <c r="L375" s="195">
        <v>0</v>
      </c>
      <c r="M375" s="195">
        <v>347.69</v>
      </c>
      <c r="N375" s="195">
        <v>0</v>
      </c>
      <c r="O375" s="195">
        <v>0</v>
      </c>
      <c r="P375" s="195">
        <v>0</v>
      </c>
      <c r="Q375" s="195">
        <v>0</v>
      </c>
      <c r="R375" s="195">
        <v>4386</v>
      </c>
      <c r="S375" s="195">
        <v>0</v>
      </c>
      <c r="T375" s="195">
        <v>9999.9599999999991</v>
      </c>
      <c r="U375" s="195">
        <v>13895.82</v>
      </c>
      <c r="V375" s="195">
        <v>0</v>
      </c>
      <c r="W375" s="195">
        <v>0</v>
      </c>
      <c r="X375" s="195">
        <v>0</v>
      </c>
      <c r="Y375" s="195">
        <v>0</v>
      </c>
      <c r="Z375" s="195">
        <v>0</v>
      </c>
      <c r="AA375" s="195">
        <v>0</v>
      </c>
      <c r="AB375" s="195">
        <v>0</v>
      </c>
      <c r="AC375" s="195">
        <v>0</v>
      </c>
      <c r="AD375" s="195">
        <v>3869.79</v>
      </c>
      <c r="AE375" s="195">
        <v>9515.67</v>
      </c>
      <c r="AF375" s="195">
        <v>0</v>
      </c>
      <c r="AG375" s="195">
        <v>122009.92</v>
      </c>
      <c r="AH375" s="195">
        <v>0</v>
      </c>
      <c r="AI375" s="195">
        <v>0</v>
      </c>
      <c r="AJ375" s="195">
        <v>0</v>
      </c>
      <c r="AK375" s="195">
        <v>0</v>
      </c>
      <c r="AL375" s="195">
        <v>201951.82</v>
      </c>
      <c r="AM375" s="195">
        <v>0</v>
      </c>
      <c r="AN375" s="195">
        <v>0</v>
      </c>
      <c r="AO375" s="195">
        <v>91316.7</v>
      </c>
      <c r="AP375" s="195">
        <v>0</v>
      </c>
      <c r="AQ375" s="195">
        <v>0</v>
      </c>
      <c r="AR375" s="195">
        <v>0</v>
      </c>
      <c r="AS375" s="195">
        <v>0</v>
      </c>
      <c r="AT375" s="195">
        <v>0</v>
      </c>
      <c r="AU375" s="195">
        <v>0</v>
      </c>
      <c r="AV375" s="195">
        <v>3939</v>
      </c>
      <c r="AW375" s="195">
        <v>0</v>
      </c>
      <c r="AX375" s="195">
        <v>0</v>
      </c>
      <c r="AY375" s="195">
        <v>0</v>
      </c>
      <c r="AZ375" s="195">
        <v>0</v>
      </c>
      <c r="BA375" s="195">
        <v>0</v>
      </c>
      <c r="BB375" s="195">
        <v>0</v>
      </c>
      <c r="BC375" s="195">
        <v>0</v>
      </c>
      <c r="BD375" s="195">
        <v>0</v>
      </c>
      <c r="BE375" s="195">
        <v>0</v>
      </c>
      <c r="BF375" s="195">
        <v>0</v>
      </c>
      <c r="BG375" s="195">
        <v>0</v>
      </c>
      <c r="BH375" s="195">
        <v>97599.13</v>
      </c>
      <c r="BI375" s="195">
        <v>0</v>
      </c>
      <c r="BJ375" s="195">
        <v>0</v>
      </c>
      <c r="BK375" s="195">
        <v>20803.32</v>
      </c>
      <c r="BL375" s="195">
        <v>29791.38</v>
      </c>
      <c r="BM375" s="195">
        <v>0</v>
      </c>
      <c r="BN375" s="195">
        <v>0</v>
      </c>
      <c r="BO375" s="195">
        <v>0</v>
      </c>
      <c r="BP375" s="195">
        <v>0</v>
      </c>
      <c r="BQ375" s="195">
        <v>0</v>
      </c>
      <c r="BR375" s="195">
        <v>0</v>
      </c>
      <c r="BS375" s="195">
        <v>0</v>
      </c>
      <c r="BT375" s="195">
        <v>0</v>
      </c>
      <c r="BU375" s="195">
        <v>72199.92</v>
      </c>
      <c r="BV375" s="195">
        <v>0</v>
      </c>
      <c r="BW375" s="195">
        <v>0</v>
      </c>
      <c r="BX375" s="195">
        <v>276166.68</v>
      </c>
      <c r="BY375" s="195">
        <v>0</v>
      </c>
      <c r="BZ375" s="195">
        <v>0</v>
      </c>
      <c r="CA375" s="195">
        <v>0</v>
      </c>
      <c r="CB375" s="195">
        <v>54000</v>
      </c>
      <c r="CC375" s="195">
        <v>0</v>
      </c>
      <c r="CD375" s="195">
        <v>0</v>
      </c>
      <c r="CE375" s="195">
        <v>0</v>
      </c>
      <c r="CF375" s="195">
        <v>0</v>
      </c>
      <c r="CG375" s="195">
        <v>0</v>
      </c>
      <c r="CH375" s="195">
        <v>7999.56</v>
      </c>
      <c r="CI375" s="195">
        <v>0</v>
      </c>
      <c r="CJ375" s="195">
        <v>3000</v>
      </c>
      <c r="CK375" s="195">
        <v>0</v>
      </c>
      <c r="CL375" s="195">
        <v>0</v>
      </c>
      <c r="CM375" s="195">
        <v>41400</v>
      </c>
    </row>
    <row r="376" spans="1:91" ht="24.6">
      <c r="A376" s="125">
        <v>38</v>
      </c>
      <c r="B376" s="243" t="s">
        <v>1103</v>
      </c>
      <c r="C376" s="128" t="s">
        <v>1314</v>
      </c>
      <c r="D376" s="195">
        <v>17572844.41</v>
      </c>
      <c r="E376" s="195">
        <v>2905113.67</v>
      </c>
      <c r="F376" s="195">
        <v>1416059.8</v>
      </c>
      <c r="G376" s="195">
        <v>4919426.12</v>
      </c>
      <c r="H376" s="195">
        <v>2406349.69</v>
      </c>
      <c r="I376" s="195">
        <v>2089387.89</v>
      </c>
      <c r="J376" s="195">
        <v>3111576.52</v>
      </c>
      <c r="K376" s="195">
        <v>8069322.9400000004</v>
      </c>
      <c r="L376" s="195">
        <v>2365327.29</v>
      </c>
      <c r="M376" s="195">
        <v>5889700.6200000001</v>
      </c>
      <c r="N376" s="195">
        <v>8881561.7899999991</v>
      </c>
      <c r="O376" s="195">
        <v>1199929.23</v>
      </c>
      <c r="P376" s="195">
        <v>17861137.440000001</v>
      </c>
      <c r="Q376" s="195">
        <v>2775060.44</v>
      </c>
      <c r="R376" s="195">
        <v>2307866.39</v>
      </c>
      <c r="S376" s="195">
        <v>6462379.4800000004</v>
      </c>
      <c r="T376" s="195">
        <v>1582645.24</v>
      </c>
      <c r="U376" s="195">
        <v>3255719.5</v>
      </c>
      <c r="V376" s="195">
        <v>1340016.67</v>
      </c>
      <c r="W376" s="195">
        <v>1578527.36</v>
      </c>
      <c r="X376" s="195">
        <v>31182961.149999999</v>
      </c>
      <c r="Y376" s="195">
        <v>3318745.17</v>
      </c>
      <c r="Z376" s="195">
        <v>3360728.05</v>
      </c>
      <c r="AA376" s="195">
        <v>4135053.29</v>
      </c>
      <c r="AB376" s="195">
        <v>1224246.6399999999</v>
      </c>
      <c r="AC376" s="195">
        <v>1730617.07</v>
      </c>
      <c r="AD376" s="195">
        <v>2347335.34</v>
      </c>
      <c r="AE376" s="195">
        <v>9939507.6699999999</v>
      </c>
      <c r="AF376" s="195">
        <v>2849036.69</v>
      </c>
      <c r="AG376" s="195">
        <v>2260433.84</v>
      </c>
      <c r="AH376" s="195">
        <v>3049418.11</v>
      </c>
      <c r="AI376" s="195">
        <v>4461969.07</v>
      </c>
      <c r="AJ376" s="195">
        <v>2167873.4500000002</v>
      </c>
      <c r="AK376" s="195">
        <v>1258504.26</v>
      </c>
      <c r="AL376" s="195">
        <v>71224337.439999998</v>
      </c>
      <c r="AM376" s="195">
        <v>3003491.33</v>
      </c>
      <c r="AN376" s="195">
        <v>1601079.27</v>
      </c>
      <c r="AO376" s="195">
        <v>7904767.6299999999</v>
      </c>
      <c r="AP376" s="195">
        <v>4678575.4800000004</v>
      </c>
      <c r="AQ376" s="195">
        <v>2965697.26</v>
      </c>
      <c r="AR376" s="195">
        <v>1232915.1399999999</v>
      </c>
      <c r="AS376" s="195">
        <v>17738873.030000001</v>
      </c>
      <c r="AT376" s="195">
        <v>4358119.7</v>
      </c>
      <c r="AU376" s="195">
        <v>5345505.29</v>
      </c>
      <c r="AV376" s="195">
        <v>5026419.6100000003</v>
      </c>
      <c r="AW376" s="195">
        <v>2403219.31</v>
      </c>
      <c r="AX376" s="195">
        <v>1513115.84</v>
      </c>
      <c r="AY376" s="195">
        <v>998186.71</v>
      </c>
      <c r="AZ376" s="195">
        <v>3290197.61</v>
      </c>
      <c r="BA376" s="195">
        <v>3427476.81</v>
      </c>
      <c r="BB376" s="195">
        <v>18762373.940000001</v>
      </c>
      <c r="BC376" s="195">
        <v>2413032.75</v>
      </c>
      <c r="BD376" s="195">
        <v>42698555.159999996</v>
      </c>
      <c r="BE376" s="195">
        <v>6688297.8300000001</v>
      </c>
      <c r="BF376" s="195">
        <v>1477033.68</v>
      </c>
      <c r="BG376" s="195">
        <v>4806800.83</v>
      </c>
      <c r="BH376" s="195">
        <v>20838155.899999999</v>
      </c>
      <c r="BI376" s="195">
        <v>1046030.04</v>
      </c>
      <c r="BJ376" s="195">
        <v>1784158.63</v>
      </c>
      <c r="BK376" s="195">
        <v>1960316.86</v>
      </c>
      <c r="BL376" s="195">
        <v>2164654.89</v>
      </c>
      <c r="BM376" s="195">
        <v>21780942.07</v>
      </c>
      <c r="BN376" s="195">
        <v>4344218.84</v>
      </c>
      <c r="BO376" s="195">
        <v>2490840.59</v>
      </c>
      <c r="BP376" s="195">
        <v>6756357.3499999996</v>
      </c>
      <c r="BQ376" s="195">
        <v>3431379.33</v>
      </c>
      <c r="BR376" s="195">
        <v>2781709.45</v>
      </c>
      <c r="BS376" s="195">
        <v>10216802.32</v>
      </c>
      <c r="BT376" s="195">
        <v>3960602.92</v>
      </c>
      <c r="BU376" s="195">
        <v>3607771.57</v>
      </c>
      <c r="BV376" s="195">
        <v>32186239.09</v>
      </c>
      <c r="BW376" s="195">
        <v>1756624.13</v>
      </c>
      <c r="BX376" s="195">
        <v>3134971.53</v>
      </c>
      <c r="BY376" s="195">
        <v>14706300.220000001</v>
      </c>
      <c r="BZ376" s="195">
        <v>2325483.3199999998</v>
      </c>
      <c r="CA376" s="195">
        <v>1703449.36</v>
      </c>
      <c r="CB376" s="195">
        <v>3281471.3</v>
      </c>
      <c r="CC376" s="195">
        <v>4610129.75</v>
      </c>
      <c r="CD376" s="195">
        <v>12995070.869999999</v>
      </c>
      <c r="CE376" s="195">
        <v>4110587.4</v>
      </c>
      <c r="CF376" s="195">
        <v>13468508.52</v>
      </c>
      <c r="CG376" s="195">
        <v>2101565.33</v>
      </c>
      <c r="CH376" s="195">
        <v>2668009.4700000002</v>
      </c>
      <c r="CI376" s="195">
        <v>1435281.57</v>
      </c>
      <c r="CJ376" s="195">
        <v>2168588.64</v>
      </c>
      <c r="CK376" s="195">
        <v>16790983.32</v>
      </c>
      <c r="CL376" s="195">
        <v>2649967.4300000002</v>
      </c>
      <c r="CM376" s="195">
        <v>2465910.2400000002</v>
      </c>
    </row>
    <row r="377" spans="1:91" ht="24.6">
      <c r="A377" s="125">
        <v>38</v>
      </c>
      <c r="B377" s="243" t="s">
        <v>1104</v>
      </c>
      <c r="C377" s="128" t="s">
        <v>640</v>
      </c>
      <c r="D377" s="195">
        <v>983301.15</v>
      </c>
      <c r="E377" s="195">
        <v>547626.65</v>
      </c>
      <c r="F377" s="195">
        <v>452938.16</v>
      </c>
      <c r="G377" s="195">
        <v>633018.22</v>
      </c>
      <c r="H377" s="195">
        <v>233530.13</v>
      </c>
      <c r="I377" s="195">
        <v>420629.69</v>
      </c>
      <c r="J377" s="195">
        <v>338525.75</v>
      </c>
      <c r="K377" s="195">
        <v>394417.59</v>
      </c>
      <c r="L377" s="195">
        <v>421067.5</v>
      </c>
      <c r="M377" s="195">
        <v>1135456.08</v>
      </c>
      <c r="N377" s="195">
        <v>1608925.2</v>
      </c>
      <c r="O377" s="195">
        <v>215078.55</v>
      </c>
      <c r="P377" s="195">
        <v>1732889.2</v>
      </c>
      <c r="Q377" s="195">
        <v>424188.41</v>
      </c>
      <c r="R377" s="195">
        <v>1411730.27</v>
      </c>
      <c r="S377" s="195">
        <v>491653.96</v>
      </c>
      <c r="T377" s="195">
        <v>1408972.82</v>
      </c>
      <c r="U377" s="195">
        <v>992455.25</v>
      </c>
      <c r="V377" s="195">
        <v>1450521.22</v>
      </c>
      <c r="W377" s="195">
        <v>765654.14</v>
      </c>
      <c r="X377" s="195">
        <v>2487720.2599999998</v>
      </c>
      <c r="Y377" s="195">
        <v>566200.84</v>
      </c>
      <c r="Z377" s="195">
        <v>974158.21</v>
      </c>
      <c r="AA377" s="195">
        <v>912873.25</v>
      </c>
      <c r="AB377" s="195">
        <v>696713.05</v>
      </c>
      <c r="AC377" s="195">
        <v>200752.39</v>
      </c>
      <c r="AD377" s="195">
        <v>567708.67000000004</v>
      </c>
      <c r="AE377" s="195">
        <v>661584.17000000004</v>
      </c>
      <c r="AF377" s="195">
        <v>312192.09000000003</v>
      </c>
      <c r="AG377" s="195">
        <v>613523.51</v>
      </c>
      <c r="AH377" s="195">
        <v>464800.92</v>
      </c>
      <c r="AI377" s="195">
        <v>463377.36</v>
      </c>
      <c r="AJ377" s="195">
        <v>504582.91</v>
      </c>
      <c r="AK377" s="195">
        <v>309165.55</v>
      </c>
      <c r="AL377" s="195">
        <v>4820470.26</v>
      </c>
      <c r="AM377" s="195">
        <v>422562.93</v>
      </c>
      <c r="AN377" s="195">
        <v>313420.86</v>
      </c>
      <c r="AO377" s="195">
        <v>841172.02</v>
      </c>
      <c r="AP377" s="195">
        <v>635116.13</v>
      </c>
      <c r="AQ377" s="195">
        <v>749895.21</v>
      </c>
      <c r="AR377" s="195">
        <v>139849.43</v>
      </c>
      <c r="AS377" s="195">
        <v>1280479.1399999999</v>
      </c>
      <c r="AT377" s="195">
        <v>548503.47</v>
      </c>
      <c r="AU377" s="195">
        <v>1285589.8400000001</v>
      </c>
      <c r="AV377" s="195">
        <v>493715.34</v>
      </c>
      <c r="AW377" s="195">
        <v>561314.55000000005</v>
      </c>
      <c r="AX377" s="195">
        <v>329250.89</v>
      </c>
      <c r="AY377" s="195">
        <v>315151.33</v>
      </c>
      <c r="AZ377" s="195">
        <v>289062.27</v>
      </c>
      <c r="BA377" s="195">
        <v>556038.26</v>
      </c>
      <c r="BB377" s="195">
        <v>1128904.6100000001</v>
      </c>
      <c r="BC377" s="195">
        <v>579920.75</v>
      </c>
      <c r="BD377" s="195">
        <v>3016320.07</v>
      </c>
      <c r="BE377" s="195">
        <v>915488.48</v>
      </c>
      <c r="BF377" s="195">
        <v>268618.3</v>
      </c>
      <c r="BG377" s="195">
        <v>145316.29</v>
      </c>
      <c r="BH377" s="195">
        <v>911246.03</v>
      </c>
      <c r="BI377" s="195">
        <v>345992.64</v>
      </c>
      <c r="BJ377" s="195">
        <v>259175.92</v>
      </c>
      <c r="BK377" s="195">
        <v>620149.79</v>
      </c>
      <c r="BL377" s="195">
        <v>671810.5</v>
      </c>
      <c r="BM377" s="195">
        <v>3825057.18</v>
      </c>
      <c r="BN377" s="195">
        <v>936260.88</v>
      </c>
      <c r="BO377" s="195">
        <v>1515558.81</v>
      </c>
      <c r="BP377" s="195">
        <v>1056847.26</v>
      </c>
      <c r="BQ377" s="195">
        <v>794675.97</v>
      </c>
      <c r="BR377" s="195">
        <v>507116.21</v>
      </c>
      <c r="BS377" s="195">
        <v>0</v>
      </c>
      <c r="BT377" s="195">
        <v>553730.07999999996</v>
      </c>
      <c r="BU377" s="195">
        <v>512686.05</v>
      </c>
      <c r="BV377" s="195">
        <v>1108627.21</v>
      </c>
      <c r="BW377" s="195">
        <v>84650.37</v>
      </c>
      <c r="BX377" s="195">
        <v>381848.53</v>
      </c>
      <c r="BY377" s="195">
        <v>4228693.0999999996</v>
      </c>
      <c r="BZ377" s="195">
        <v>409341.15</v>
      </c>
      <c r="CA377" s="195">
        <v>440320.09</v>
      </c>
      <c r="CB377" s="195">
        <v>670924.61</v>
      </c>
      <c r="CC377" s="195">
        <v>426315.61</v>
      </c>
      <c r="CD377" s="195">
        <v>693130.88</v>
      </c>
      <c r="CE377" s="195">
        <v>483333.77</v>
      </c>
      <c r="CF377" s="195">
        <v>553142.79</v>
      </c>
      <c r="CG377" s="195">
        <v>377978.8</v>
      </c>
      <c r="CH377" s="195">
        <v>412431.12</v>
      </c>
      <c r="CI377" s="195">
        <v>163392.73000000001</v>
      </c>
      <c r="CJ377" s="195">
        <v>300337.74</v>
      </c>
      <c r="CK377" s="195">
        <v>2458910.98</v>
      </c>
      <c r="CL377" s="195">
        <v>765615.94</v>
      </c>
      <c r="CM377" s="195">
        <v>336375.97</v>
      </c>
    </row>
    <row r="378" spans="1:91" ht="24.6">
      <c r="A378" s="125">
        <v>38</v>
      </c>
      <c r="B378" s="243" t="s">
        <v>1105</v>
      </c>
      <c r="C378" s="128" t="s">
        <v>641</v>
      </c>
      <c r="D378" s="195">
        <v>478517.9</v>
      </c>
      <c r="E378" s="195">
        <v>29071.040000000001</v>
      </c>
      <c r="F378" s="195">
        <v>15103.14</v>
      </c>
      <c r="G378" s="195">
        <v>182417.16</v>
      </c>
      <c r="H378" s="195">
        <v>84230.18</v>
      </c>
      <c r="I378" s="195">
        <v>252041.88</v>
      </c>
      <c r="J378" s="195">
        <v>272417.18</v>
      </c>
      <c r="K378" s="195">
        <v>298144.90999999997</v>
      </c>
      <c r="L378" s="195">
        <v>2438.88</v>
      </c>
      <c r="M378" s="195">
        <v>157500.56</v>
      </c>
      <c r="N378" s="195">
        <v>65580.5</v>
      </c>
      <c r="O378" s="195">
        <v>5133.37</v>
      </c>
      <c r="P378" s="195">
        <v>248595.55</v>
      </c>
      <c r="Q378" s="195">
        <v>58308.47</v>
      </c>
      <c r="R378" s="195">
        <v>478383.01</v>
      </c>
      <c r="S378" s="195">
        <v>330199.8</v>
      </c>
      <c r="T378" s="195">
        <v>52770.71</v>
      </c>
      <c r="U378" s="195">
        <v>119382.88</v>
      </c>
      <c r="V378" s="195">
        <v>8085.11</v>
      </c>
      <c r="W378" s="195">
        <v>127024.44</v>
      </c>
      <c r="X378" s="195">
        <v>4039592.15</v>
      </c>
      <c r="Y378" s="195">
        <v>422533.54</v>
      </c>
      <c r="Z378" s="195">
        <v>91670.03</v>
      </c>
      <c r="AA378" s="195">
        <v>679422.37</v>
      </c>
      <c r="AB378" s="195">
        <v>351755.37</v>
      </c>
      <c r="AC378" s="195">
        <v>114228.34</v>
      </c>
      <c r="AD378" s="195">
        <v>452306.86</v>
      </c>
      <c r="AE378" s="195">
        <v>517891.33</v>
      </c>
      <c r="AF378" s="195">
        <v>21572.43</v>
      </c>
      <c r="AG378" s="195">
        <v>194443.73</v>
      </c>
      <c r="AH378" s="195">
        <v>166562.64000000001</v>
      </c>
      <c r="AI378" s="195">
        <v>314860.94</v>
      </c>
      <c r="AJ378" s="195">
        <v>92717.67</v>
      </c>
      <c r="AK378" s="195">
        <v>130118.28</v>
      </c>
      <c r="AL378" s="195">
        <v>1666794.93</v>
      </c>
      <c r="AM378" s="195">
        <v>168011.54</v>
      </c>
      <c r="AN378" s="195">
        <v>186230.55</v>
      </c>
      <c r="AO378" s="195">
        <v>91204.36</v>
      </c>
      <c r="AP378" s="195">
        <v>149245.57999999999</v>
      </c>
      <c r="AQ378" s="195">
        <v>268088.86</v>
      </c>
      <c r="AR378" s="195">
        <v>0</v>
      </c>
      <c r="AS378" s="195">
        <v>719928.55</v>
      </c>
      <c r="AT378" s="195">
        <v>750</v>
      </c>
      <c r="AU378" s="195">
        <v>460625.8</v>
      </c>
      <c r="AV378" s="195">
        <v>112110.1</v>
      </c>
      <c r="AW378" s="195">
        <v>175153.32</v>
      </c>
      <c r="AX378" s="195">
        <v>2429.56</v>
      </c>
      <c r="AY378" s="195">
        <v>15183.06</v>
      </c>
      <c r="AZ378" s="195">
        <v>107422.16</v>
      </c>
      <c r="BA378" s="195">
        <v>164491.54</v>
      </c>
      <c r="BB378" s="195">
        <v>443012.12</v>
      </c>
      <c r="BC378" s="195">
        <v>89469.79</v>
      </c>
      <c r="BD378" s="195">
        <v>345659.6</v>
      </c>
      <c r="BE378" s="195">
        <v>243199.57</v>
      </c>
      <c r="BF378" s="195">
        <v>5998.22</v>
      </c>
      <c r="BG378" s="195">
        <v>92104.06</v>
      </c>
      <c r="BH378" s="195">
        <v>796318.81</v>
      </c>
      <c r="BI378" s="195">
        <v>63531</v>
      </c>
      <c r="BJ378" s="195">
        <v>115429.47</v>
      </c>
      <c r="BK378" s="195">
        <v>133032.15</v>
      </c>
      <c r="BL378" s="195">
        <v>494542.73</v>
      </c>
      <c r="BM378" s="195">
        <v>393299.17</v>
      </c>
      <c r="BN378" s="195">
        <v>91387.06</v>
      </c>
      <c r="BO378" s="195">
        <v>171372.03</v>
      </c>
      <c r="BP378" s="195">
        <v>145961.92000000001</v>
      </c>
      <c r="BQ378" s="195">
        <v>263908.09999999998</v>
      </c>
      <c r="BR378" s="195">
        <v>317507.23</v>
      </c>
      <c r="BS378" s="195">
        <v>0</v>
      </c>
      <c r="BT378" s="195">
        <v>118502.56</v>
      </c>
      <c r="BU378" s="195">
        <v>16553.34</v>
      </c>
      <c r="BV378" s="195">
        <v>257661.28</v>
      </c>
      <c r="BW378" s="195">
        <v>48710.17</v>
      </c>
      <c r="BX378" s="195">
        <v>91027.29</v>
      </c>
      <c r="BY378" s="195">
        <v>702301.55</v>
      </c>
      <c r="BZ378" s="195">
        <v>36826.94</v>
      </c>
      <c r="CA378" s="195">
        <v>184853.35</v>
      </c>
      <c r="CB378" s="195">
        <v>152054.04999999999</v>
      </c>
      <c r="CC378" s="195">
        <v>33791.69</v>
      </c>
      <c r="CD378" s="195">
        <v>354975.74</v>
      </c>
      <c r="CE378" s="195">
        <v>380878.53</v>
      </c>
      <c r="CF378" s="195">
        <v>211554.83</v>
      </c>
      <c r="CG378" s="195">
        <v>80890.039999999994</v>
      </c>
      <c r="CH378" s="195">
        <v>60638.1</v>
      </c>
      <c r="CI378" s="195">
        <v>234020.96</v>
      </c>
      <c r="CJ378" s="195">
        <v>122882.92</v>
      </c>
      <c r="CK378" s="195">
        <v>636028.99</v>
      </c>
      <c r="CL378" s="195">
        <v>133680.69</v>
      </c>
      <c r="CM378" s="195">
        <v>55763.98</v>
      </c>
    </row>
    <row r="379" spans="1:91" ht="24.6">
      <c r="A379" s="125">
        <v>38</v>
      </c>
      <c r="B379" s="243" t="s">
        <v>1106</v>
      </c>
      <c r="C379" s="128" t="s">
        <v>642</v>
      </c>
      <c r="D379" s="195">
        <v>7004.83</v>
      </c>
      <c r="E379" s="195">
        <v>5170.8999999999996</v>
      </c>
      <c r="F379" s="195">
        <v>43292.82</v>
      </c>
      <c r="G379" s="195">
        <v>15551.89</v>
      </c>
      <c r="H379" s="195">
        <v>0</v>
      </c>
      <c r="I379" s="195">
        <v>28134.95</v>
      </c>
      <c r="J379" s="195">
        <v>0</v>
      </c>
      <c r="K379" s="195">
        <v>16882.2</v>
      </c>
      <c r="L379" s="195">
        <v>0</v>
      </c>
      <c r="M379" s="195">
        <v>3206.8</v>
      </c>
      <c r="N379" s="195">
        <v>22837.72</v>
      </c>
      <c r="O379" s="195">
        <v>0</v>
      </c>
      <c r="P379" s="195">
        <v>27666.720000000001</v>
      </c>
      <c r="Q379" s="195">
        <v>53879.98</v>
      </c>
      <c r="R379" s="195">
        <v>28957.200000000001</v>
      </c>
      <c r="S379" s="195">
        <v>0</v>
      </c>
      <c r="T379" s="195">
        <v>9180</v>
      </c>
      <c r="U379" s="195">
        <v>20046.849999999999</v>
      </c>
      <c r="V379" s="195">
        <v>0</v>
      </c>
      <c r="W379" s="195">
        <v>0</v>
      </c>
      <c r="X379" s="195">
        <v>198527.11</v>
      </c>
      <c r="Y379" s="195">
        <v>8773.9699999999993</v>
      </c>
      <c r="Z379" s="195">
        <v>0</v>
      </c>
      <c r="AA379" s="195">
        <v>7567.21</v>
      </c>
      <c r="AB379" s="195">
        <v>0</v>
      </c>
      <c r="AC379" s="195">
        <v>0</v>
      </c>
      <c r="AD379" s="195">
        <v>21800.01</v>
      </c>
      <c r="AE379" s="195">
        <v>78212.66</v>
      </c>
      <c r="AF379" s="195">
        <v>0</v>
      </c>
      <c r="AG379" s="195">
        <v>0</v>
      </c>
      <c r="AH379" s="195">
        <v>5750</v>
      </c>
      <c r="AI379" s="195">
        <v>26055.54</v>
      </c>
      <c r="AJ379" s="195">
        <v>0</v>
      </c>
      <c r="AK379" s="195">
        <v>0</v>
      </c>
      <c r="AL379" s="195">
        <v>722568.18</v>
      </c>
      <c r="AM379" s="195">
        <v>0</v>
      </c>
      <c r="AN379" s="195">
        <v>7998.02</v>
      </c>
      <c r="AO379" s="195">
        <v>251561.52</v>
      </c>
      <c r="AP379" s="195">
        <v>27513.7</v>
      </c>
      <c r="AQ379" s="195">
        <v>49998.11</v>
      </c>
      <c r="AR379" s="195">
        <v>0</v>
      </c>
      <c r="AS379" s="195">
        <v>74375.02</v>
      </c>
      <c r="AT379" s="195">
        <v>0</v>
      </c>
      <c r="AU379" s="195">
        <v>79176.2</v>
      </c>
      <c r="AV379" s="195">
        <v>0</v>
      </c>
      <c r="AW379" s="195">
        <v>68595</v>
      </c>
      <c r="AX379" s="195">
        <v>0</v>
      </c>
      <c r="AY379" s="195">
        <v>0</v>
      </c>
      <c r="AZ379" s="195">
        <v>4520.6400000000003</v>
      </c>
      <c r="BA379" s="195">
        <v>0</v>
      </c>
      <c r="BB379" s="195">
        <v>27999.94</v>
      </c>
      <c r="BC379" s="195">
        <v>0</v>
      </c>
      <c r="BD379" s="195">
        <v>35207.51</v>
      </c>
      <c r="BE379" s="195">
        <v>0</v>
      </c>
      <c r="BF379" s="195">
        <v>0</v>
      </c>
      <c r="BG379" s="195">
        <v>0</v>
      </c>
      <c r="BH379" s="195">
        <v>160399.51</v>
      </c>
      <c r="BI379" s="195">
        <v>0</v>
      </c>
      <c r="BJ379" s="195">
        <v>0</v>
      </c>
      <c r="BK379" s="195">
        <v>1666.66</v>
      </c>
      <c r="BL379" s="195">
        <v>0</v>
      </c>
      <c r="BM379" s="195">
        <v>65109.08</v>
      </c>
      <c r="BN379" s="195">
        <v>0</v>
      </c>
      <c r="BO379" s="195">
        <v>0</v>
      </c>
      <c r="BP379" s="195">
        <v>0</v>
      </c>
      <c r="BQ379" s="195">
        <v>0</v>
      </c>
      <c r="BR379" s="195">
        <v>78862.320000000007</v>
      </c>
      <c r="BS379" s="195">
        <v>0</v>
      </c>
      <c r="BT379" s="195">
        <v>146661.72</v>
      </c>
      <c r="BU379" s="195">
        <v>5466.72</v>
      </c>
      <c r="BV379" s="195">
        <v>107700</v>
      </c>
      <c r="BW379" s="195">
        <v>448960.55</v>
      </c>
      <c r="BX379" s="195">
        <v>15493.43</v>
      </c>
      <c r="BY379" s="195">
        <v>0</v>
      </c>
      <c r="BZ379" s="195">
        <v>14562.52</v>
      </c>
      <c r="CA379" s="195">
        <v>42438.32</v>
      </c>
      <c r="CB379" s="195">
        <v>145302</v>
      </c>
      <c r="CC379" s="195">
        <v>102757.43</v>
      </c>
      <c r="CD379" s="195">
        <v>1065.68</v>
      </c>
      <c r="CE379" s="195">
        <v>3697.01</v>
      </c>
      <c r="CF379" s="195">
        <v>51287.59</v>
      </c>
      <c r="CG379" s="195">
        <v>9600.01</v>
      </c>
      <c r="CH379" s="195">
        <v>0</v>
      </c>
      <c r="CI379" s="195">
        <v>0</v>
      </c>
      <c r="CJ379" s="195">
        <v>21214.98</v>
      </c>
      <c r="CK379" s="195">
        <v>393692.29</v>
      </c>
      <c r="CL379" s="195">
        <v>5335.8</v>
      </c>
      <c r="CM379" s="195">
        <v>7400.04</v>
      </c>
    </row>
    <row r="380" spans="1:91" ht="24.6">
      <c r="A380" s="125">
        <v>38</v>
      </c>
      <c r="B380" s="243" t="s">
        <v>1107</v>
      </c>
      <c r="C380" s="128" t="s">
        <v>1315</v>
      </c>
      <c r="D380" s="195">
        <v>116034.91</v>
      </c>
      <c r="E380" s="195">
        <v>0</v>
      </c>
      <c r="F380" s="195">
        <v>61726.98</v>
      </c>
      <c r="G380" s="195">
        <v>0</v>
      </c>
      <c r="H380" s="195">
        <v>0</v>
      </c>
      <c r="I380" s="195">
        <v>10264.58</v>
      </c>
      <c r="J380" s="195">
        <v>0</v>
      </c>
      <c r="K380" s="195">
        <v>6003.16</v>
      </c>
      <c r="L380" s="195">
        <v>11566.67</v>
      </c>
      <c r="M380" s="195">
        <v>0</v>
      </c>
      <c r="N380" s="195">
        <v>253777.92000000001</v>
      </c>
      <c r="O380" s="195">
        <v>0</v>
      </c>
      <c r="P380" s="195">
        <v>119666.64</v>
      </c>
      <c r="Q380" s="195">
        <v>0</v>
      </c>
      <c r="R380" s="195">
        <v>110247.23</v>
      </c>
      <c r="S380" s="195">
        <v>0</v>
      </c>
      <c r="T380" s="195">
        <v>225000</v>
      </c>
      <c r="U380" s="195">
        <v>0</v>
      </c>
      <c r="V380" s="195">
        <v>67605.55</v>
      </c>
      <c r="W380" s="195">
        <v>0</v>
      </c>
      <c r="X380" s="195">
        <v>8641.8700000000008</v>
      </c>
      <c r="Y380" s="195">
        <v>225966.67</v>
      </c>
      <c r="Z380" s="195">
        <v>0</v>
      </c>
      <c r="AA380" s="195">
        <v>225966.72</v>
      </c>
      <c r="AB380" s="195">
        <v>82554.539999999994</v>
      </c>
      <c r="AC380" s="195">
        <v>0</v>
      </c>
      <c r="AD380" s="195">
        <v>0</v>
      </c>
      <c r="AE380" s="195">
        <v>78118.83</v>
      </c>
      <c r="AF380" s="195">
        <v>0</v>
      </c>
      <c r="AG380" s="195">
        <v>27742.47</v>
      </c>
      <c r="AH380" s="195">
        <v>74916.69</v>
      </c>
      <c r="AI380" s="195">
        <v>0</v>
      </c>
      <c r="AJ380" s="195">
        <v>77276.02</v>
      </c>
      <c r="AK380" s="195">
        <v>0</v>
      </c>
      <c r="AL380" s="195">
        <v>2091215.38</v>
      </c>
      <c r="AM380" s="195">
        <v>0</v>
      </c>
      <c r="AN380" s="195">
        <v>0</v>
      </c>
      <c r="AO380" s="195">
        <v>0</v>
      </c>
      <c r="AP380" s="195">
        <v>26333.33</v>
      </c>
      <c r="AQ380" s="195">
        <v>40254.129999999997</v>
      </c>
      <c r="AR380" s="195">
        <v>49500</v>
      </c>
      <c r="AS380" s="195">
        <v>0</v>
      </c>
      <c r="AT380" s="195">
        <v>35547.78</v>
      </c>
      <c r="AU380" s="195">
        <v>46366.64</v>
      </c>
      <c r="AV380" s="195">
        <v>121666.67</v>
      </c>
      <c r="AW380" s="195">
        <v>0</v>
      </c>
      <c r="AX380" s="195">
        <v>0</v>
      </c>
      <c r="AY380" s="195">
        <v>0</v>
      </c>
      <c r="AZ380" s="195">
        <v>12483.36</v>
      </c>
      <c r="BA380" s="195">
        <v>194550</v>
      </c>
      <c r="BB380" s="195">
        <v>0</v>
      </c>
      <c r="BC380" s="195">
        <v>16200</v>
      </c>
      <c r="BD380" s="195">
        <v>66597.2</v>
      </c>
      <c r="BE380" s="195">
        <v>0</v>
      </c>
      <c r="BF380" s="195">
        <v>32222</v>
      </c>
      <c r="BG380" s="195">
        <v>14926.5</v>
      </c>
      <c r="BH380" s="195">
        <v>691655.68000000005</v>
      </c>
      <c r="BI380" s="195">
        <v>0</v>
      </c>
      <c r="BJ380" s="195">
        <v>0</v>
      </c>
      <c r="BK380" s="195">
        <v>10000</v>
      </c>
      <c r="BL380" s="195">
        <v>140128.64000000001</v>
      </c>
      <c r="BM380" s="195">
        <v>0</v>
      </c>
      <c r="BN380" s="195">
        <v>0</v>
      </c>
      <c r="BO380" s="195">
        <v>334666.68</v>
      </c>
      <c r="BP380" s="195">
        <v>0</v>
      </c>
      <c r="BQ380" s="195">
        <v>77916.13</v>
      </c>
      <c r="BR380" s="195">
        <v>0</v>
      </c>
      <c r="BS380" s="195">
        <v>0</v>
      </c>
      <c r="BT380" s="195">
        <v>69444.490000000005</v>
      </c>
      <c r="BU380" s="195">
        <v>0</v>
      </c>
      <c r="BV380" s="195">
        <v>0</v>
      </c>
      <c r="BW380" s="195">
        <v>47000</v>
      </c>
      <c r="BX380" s="195">
        <v>19829.79</v>
      </c>
      <c r="BY380" s="195">
        <v>2422444.4</v>
      </c>
      <c r="BZ380" s="195">
        <v>0</v>
      </c>
      <c r="CA380" s="195">
        <v>0</v>
      </c>
      <c r="CB380" s="195">
        <v>194165.71</v>
      </c>
      <c r="CC380" s="195">
        <v>254398.9</v>
      </c>
      <c r="CD380" s="195">
        <v>0</v>
      </c>
      <c r="CE380" s="195">
        <v>0</v>
      </c>
      <c r="CF380" s="195">
        <v>223583.29</v>
      </c>
      <c r="CG380" s="195">
        <v>0</v>
      </c>
      <c r="CH380" s="195">
        <v>4889.22</v>
      </c>
      <c r="CI380" s="195">
        <v>13888.88</v>
      </c>
      <c r="CJ380" s="195">
        <v>0</v>
      </c>
      <c r="CK380" s="195">
        <v>753111.67</v>
      </c>
      <c r="CL380" s="195">
        <v>107163.78</v>
      </c>
      <c r="CM380" s="195">
        <v>606857.76</v>
      </c>
    </row>
    <row r="381" spans="1:91" ht="24.6">
      <c r="A381" s="125">
        <v>38</v>
      </c>
      <c r="B381" s="243" t="s">
        <v>1108</v>
      </c>
      <c r="C381" s="128" t="s">
        <v>1316</v>
      </c>
      <c r="D381" s="195">
        <v>0</v>
      </c>
      <c r="E381" s="195">
        <v>0</v>
      </c>
      <c r="F381" s="195">
        <v>0</v>
      </c>
      <c r="G381" s="195">
        <v>0</v>
      </c>
      <c r="H381" s="195">
        <v>0</v>
      </c>
      <c r="I381" s="195">
        <v>0</v>
      </c>
      <c r="J381" s="195">
        <v>0</v>
      </c>
      <c r="K381" s="195">
        <v>0</v>
      </c>
      <c r="L381" s="195">
        <v>0</v>
      </c>
      <c r="M381" s="195">
        <v>0</v>
      </c>
      <c r="N381" s="195">
        <v>0</v>
      </c>
      <c r="O381" s="195">
        <v>151232.75</v>
      </c>
      <c r="P381" s="195">
        <v>0</v>
      </c>
      <c r="Q381" s="195">
        <v>0</v>
      </c>
      <c r="R381" s="195">
        <v>0</v>
      </c>
      <c r="S381" s="195">
        <v>0</v>
      </c>
      <c r="T381" s="195">
        <v>0</v>
      </c>
      <c r="U381" s="195">
        <v>0</v>
      </c>
      <c r="V381" s="195">
        <v>0</v>
      </c>
      <c r="W381" s="195">
        <v>0</v>
      </c>
      <c r="X381" s="195">
        <v>0</v>
      </c>
      <c r="Y381" s="195">
        <v>0</v>
      </c>
      <c r="Z381" s="195">
        <v>0</v>
      </c>
      <c r="AA381" s="195">
        <v>0</v>
      </c>
      <c r="AB381" s="195">
        <v>0</v>
      </c>
      <c r="AC381" s="195">
        <v>0</v>
      </c>
      <c r="AD381" s="195">
        <v>0</v>
      </c>
      <c r="AE381" s="195">
        <v>0</v>
      </c>
      <c r="AF381" s="195">
        <v>0</v>
      </c>
      <c r="AG381" s="195">
        <v>0</v>
      </c>
      <c r="AH381" s="195">
        <v>0</v>
      </c>
      <c r="AI381" s="195">
        <v>0</v>
      </c>
      <c r="AJ381" s="195">
        <v>0</v>
      </c>
      <c r="AK381" s="195">
        <v>0</v>
      </c>
      <c r="AL381" s="195">
        <v>0</v>
      </c>
      <c r="AM381" s="195">
        <v>0</v>
      </c>
      <c r="AN381" s="195">
        <v>0</v>
      </c>
      <c r="AO381" s="195">
        <v>0</v>
      </c>
      <c r="AP381" s="195">
        <v>0</v>
      </c>
      <c r="AQ381" s="195">
        <v>0</v>
      </c>
      <c r="AR381" s="195">
        <v>0</v>
      </c>
      <c r="AS381" s="195">
        <v>0</v>
      </c>
      <c r="AT381" s="195">
        <v>0</v>
      </c>
      <c r="AU381" s="195">
        <v>0</v>
      </c>
      <c r="AV381" s="195">
        <v>0</v>
      </c>
      <c r="AW381" s="195">
        <v>0</v>
      </c>
      <c r="AX381" s="195">
        <v>0</v>
      </c>
      <c r="AY381" s="195">
        <v>0</v>
      </c>
      <c r="AZ381" s="195">
        <v>0</v>
      </c>
      <c r="BA381" s="195">
        <v>0</v>
      </c>
      <c r="BB381" s="195">
        <v>0</v>
      </c>
      <c r="BC381" s="195">
        <v>0</v>
      </c>
      <c r="BD381" s="195">
        <v>0</v>
      </c>
      <c r="BE381" s="195">
        <v>0</v>
      </c>
      <c r="BF381" s="195">
        <v>0</v>
      </c>
      <c r="BG381" s="195">
        <v>0</v>
      </c>
      <c r="BH381" s="195">
        <v>0</v>
      </c>
      <c r="BI381" s="195">
        <v>0</v>
      </c>
      <c r="BJ381" s="195">
        <v>0</v>
      </c>
      <c r="BK381" s="195">
        <v>0</v>
      </c>
      <c r="BL381" s="195">
        <v>0</v>
      </c>
      <c r="BM381" s="195">
        <v>0</v>
      </c>
      <c r="BN381" s="195">
        <v>0</v>
      </c>
      <c r="BO381" s="195">
        <v>0</v>
      </c>
      <c r="BP381" s="195">
        <v>0</v>
      </c>
      <c r="BQ381" s="195">
        <v>0</v>
      </c>
      <c r="BR381" s="195">
        <v>0</v>
      </c>
      <c r="BS381" s="195">
        <v>0</v>
      </c>
      <c r="BT381" s="195">
        <v>0</v>
      </c>
      <c r="BU381" s="195">
        <v>0</v>
      </c>
      <c r="BV381" s="195">
        <v>0</v>
      </c>
      <c r="BW381" s="195">
        <v>0</v>
      </c>
      <c r="BX381" s="195">
        <v>0</v>
      </c>
      <c r="BY381" s="195">
        <v>0</v>
      </c>
      <c r="BZ381" s="195">
        <v>0</v>
      </c>
      <c r="CA381" s="195">
        <v>0</v>
      </c>
      <c r="CB381" s="195">
        <v>0</v>
      </c>
      <c r="CC381" s="195">
        <v>0</v>
      </c>
      <c r="CD381" s="195">
        <v>0</v>
      </c>
      <c r="CE381" s="195">
        <v>0</v>
      </c>
      <c r="CF381" s="195">
        <v>0</v>
      </c>
      <c r="CG381" s="195">
        <v>0</v>
      </c>
      <c r="CH381" s="195">
        <v>0</v>
      </c>
      <c r="CI381" s="195">
        <v>0</v>
      </c>
      <c r="CJ381" s="195">
        <v>0</v>
      </c>
      <c r="CK381" s="195">
        <v>0</v>
      </c>
      <c r="CL381" s="195">
        <v>0</v>
      </c>
      <c r="CM381" s="195">
        <v>0</v>
      </c>
    </row>
    <row r="382" spans="1:91" ht="24.6">
      <c r="A382" s="125">
        <v>38</v>
      </c>
      <c r="B382" s="243" t="s">
        <v>1109</v>
      </c>
      <c r="C382" s="128" t="s">
        <v>1317</v>
      </c>
      <c r="D382" s="195">
        <v>0</v>
      </c>
      <c r="E382" s="195">
        <v>0</v>
      </c>
      <c r="F382" s="195">
        <v>0</v>
      </c>
      <c r="G382" s="195">
        <v>0</v>
      </c>
      <c r="H382" s="195">
        <v>0</v>
      </c>
      <c r="I382" s="195">
        <v>0</v>
      </c>
      <c r="J382" s="195">
        <v>0</v>
      </c>
      <c r="K382" s="195">
        <v>0</v>
      </c>
      <c r="L382" s="195">
        <v>0</v>
      </c>
      <c r="M382" s="195">
        <v>0</v>
      </c>
      <c r="N382" s="195">
        <v>0</v>
      </c>
      <c r="O382" s="195">
        <v>0</v>
      </c>
      <c r="P382" s="195">
        <v>0</v>
      </c>
      <c r="Q382" s="195">
        <v>0</v>
      </c>
      <c r="R382" s="195">
        <v>0</v>
      </c>
      <c r="S382" s="195">
        <v>0</v>
      </c>
      <c r="T382" s="195">
        <v>0</v>
      </c>
      <c r="U382" s="195">
        <v>0</v>
      </c>
      <c r="V382" s="195">
        <v>0</v>
      </c>
      <c r="W382" s="195">
        <v>0</v>
      </c>
      <c r="X382" s="195">
        <v>0</v>
      </c>
      <c r="Y382" s="195">
        <v>0</v>
      </c>
      <c r="Z382" s="195">
        <v>0</v>
      </c>
      <c r="AA382" s="195">
        <v>0</v>
      </c>
      <c r="AB382" s="195">
        <v>0</v>
      </c>
      <c r="AC382" s="195">
        <v>0</v>
      </c>
      <c r="AD382" s="195">
        <v>0</v>
      </c>
      <c r="AE382" s="195">
        <v>0</v>
      </c>
      <c r="AF382" s="195">
        <v>0</v>
      </c>
      <c r="AG382" s="195">
        <v>0</v>
      </c>
      <c r="AH382" s="195">
        <v>0</v>
      </c>
      <c r="AI382" s="195">
        <v>0</v>
      </c>
      <c r="AJ382" s="195">
        <v>0</v>
      </c>
      <c r="AK382" s="195">
        <v>0</v>
      </c>
      <c r="AL382" s="195">
        <v>0</v>
      </c>
      <c r="AM382" s="195">
        <v>0</v>
      </c>
      <c r="AN382" s="195">
        <v>0</v>
      </c>
      <c r="AO382" s="195">
        <v>0</v>
      </c>
      <c r="AP382" s="195">
        <v>0</v>
      </c>
      <c r="AQ382" s="195">
        <v>0</v>
      </c>
      <c r="AR382" s="195">
        <v>0</v>
      </c>
      <c r="AS382" s="195">
        <v>0</v>
      </c>
      <c r="AT382" s="195">
        <v>0</v>
      </c>
      <c r="AU382" s="195">
        <v>0</v>
      </c>
      <c r="AV382" s="195">
        <v>0</v>
      </c>
      <c r="AW382" s="195">
        <v>0</v>
      </c>
      <c r="AX382" s="195">
        <v>0</v>
      </c>
      <c r="AY382" s="195">
        <v>0</v>
      </c>
      <c r="AZ382" s="195">
        <v>0</v>
      </c>
      <c r="BA382" s="195">
        <v>0</v>
      </c>
      <c r="BB382" s="195">
        <v>0</v>
      </c>
      <c r="BC382" s="195">
        <v>0</v>
      </c>
      <c r="BD382" s="195">
        <v>0</v>
      </c>
      <c r="BE382" s="195">
        <v>0</v>
      </c>
      <c r="BF382" s="195">
        <v>0</v>
      </c>
      <c r="BG382" s="195">
        <v>0</v>
      </c>
      <c r="BH382" s="195">
        <v>0</v>
      </c>
      <c r="BI382" s="195">
        <v>0</v>
      </c>
      <c r="BJ382" s="195">
        <v>0</v>
      </c>
      <c r="BK382" s="195">
        <v>0</v>
      </c>
      <c r="BL382" s="195">
        <v>0</v>
      </c>
      <c r="BM382" s="195">
        <v>0</v>
      </c>
      <c r="BN382" s="195">
        <v>0</v>
      </c>
      <c r="BO382" s="195">
        <v>0</v>
      </c>
      <c r="BP382" s="195">
        <v>0</v>
      </c>
      <c r="BQ382" s="195">
        <v>0</v>
      </c>
      <c r="BR382" s="195">
        <v>0</v>
      </c>
      <c r="BS382" s="195">
        <v>0</v>
      </c>
      <c r="BT382" s="195">
        <v>0</v>
      </c>
      <c r="BU382" s="195">
        <v>0</v>
      </c>
      <c r="BV382" s="195">
        <v>0</v>
      </c>
      <c r="BW382" s="195">
        <v>0</v>
      </c>
      <c r="BX382" s="195">
        <v>0</v>
      </c>
      <c r="BY382" s="195">
        <v>0</v>
      </c>
      <c r="BZ382" s="195">
        <v>0</v>
      </c>
      <c r="CA382" s="195">
        <v>0</v>
      </c>
      <c r="CB382" s="195">
        <v>0</v>
      </c>
      <c r="CC382" s="195">
        <v>0</v>
      </c>
      <c r="CD382" s="195">
        <v>0</v>
      </c>
      <c r="CE382" s="195">
        <v>0</v>
      </c>
      <c r="CF382" s="195">
        <v>0</v>
      </c>
      <c r="CG382" s="195">
        <v>0</v>
      </c>
      <c r="CH382" s="195">
        <v>0</v>
      </c>
      <c r="CI382" s="195">
        <v>0</v>
      </c>
      <c r="CJ382" s="195">
        <v>0</v>
      </c>
      <c r="CK382" s="195">
        <v>0</v>
      </c>
      <c r="CL382" s="195">
        <v>0</v>
      </c>
      <c r="CM382" s="195">
        <v>0</v>
      </c>
    </row>
    <row r="383" spans="1:91" ht="24.6">
      <c r="A383" s="125">
        <v>38</v>
      </c>
      <c r="B383" s="243" t="s">
        <v>1110</v>
      </c>
      <c r="C383" s="128" t="s">
        <v>1318</v>
      </c>
      <c r="D383" s="195">
        <v>0</v>
      </c>
      <c r="E383" s="195">
        <v>0</v>
      </c>
      <c r="F383" s="195">
        <v>0</v>
      </c>
      <c r="G383" s="195">
        <v>0</v>
      </c>
      <c r="H383" s="195">
        <v>0</v>
      </c>
      <c r="I383" s="195">
        <v>0</v>
      </c>
      <c r="J383" s="195">
        <v>0</v>
      </c>
      <c r="K383" s="195">
        <v>0</v>
      </c>
      <c r="L383" s="195">
        <v>0</v>
      </c>
      <c r="M383" s="195">
        <v>0</v>
      </c>
      <c r="N383" s="195">
        <v>0</v>
      </c>
      <c r="O383" s="195">
        <v>0</v>
      </c>
      <c r="P383" s="195">
        <v>0</v>
      </c>
      <c r="Q383" s="195">
        <v>0</v>
      </c>
      <c r="R383" s="195">
        <v>0</v>
      </c>
      <c r="S383" s="195">
        <v>0</v>
      </c>
      <c r="T383" s="195">
        <v>0</v>
      </c>
      <c r="U383" s="195">
        <v>0</v>
      </c>
      <c r="V383" s="195">
        <v>0</v>
      </c>
      <c r="W383" s="195">
        <v>0</v>
      </c>
      <c r="X383" s="195">
        <v>0</v>
      </c>
      <c r="Y383" s="195">
        <v>0</v>
      </c>
      <c r="Z383" s="195">
        <v>0</v>
      </c>
      <c r="AA383" s="195">
        <v>0</v>
      </c>
      <c r="AB383" s="195">
        <v>0</v>
      </c>
      <c r="AC383" s="195">
        <v>0</v>
      </c>
      <c r="AD383" s="195">
        <v>0</v>
      </c>
      <c r="AE383" s="195">
        <v>0</v>
      </c>
      <c r="AF383" s="195">
        <v>0</v>
      </c>
      <c r="AG383" s="195">
        <v>0</v>
      </c>
      <c r="AH383" s="195">
        <v>0</v>
      </c>
      <c r="AI383" s="195">
        <v>0</v>
      </c>
      <c r="AJ383" s="195">
        <v>0</v>
      </c>
      <c r="AK383" s="195">
        <v>0</v>
      </c>
      <c r="AL383" s="195">
        <v>0</v>
      </c>
      <c r="AM383" s="195">
        <v>0</v>
      </c>
      <c r="AN383" s="195">
        <v>0</v>
      </c>
      <c r="AO383" s="195">
        <v>0</v>
      </c>
      <c r="AP383" s="195">
        <v>0</v>
      </c>
      <c r="AQ383" s="195">
        <v>0</v>
      </c>
      <c r="AR383" s="195">
        <v>0</v>
      </c>
      <c r="AS383" s="195">
        <v>0</v>
      </c>
      <c r="AT383" s="195">
        <v>0</v>
      </c>
      <c r="AU383" s="195">
        <v>0</v>
      </c>
      <c r="AV383" s="195">
        <v>0</v>
      </c>
      <c r="AW383" s="195">
        <v>0</v>
      </c>
      <c r="AX383" s="195">
        <v>0</v>
      </c>
      <c r="AY383" s="195">
        <v>0</v>
      </c>
      <c r="AZ383" s="195">
        <v>0</v>
      </c>
      <c r="BA383" s="195">
        <v>0</v>
      </c>
      <c r="BB383" s="195">
        <v>0</v>
      </c>
      <c r="BC383" s="195">
        <v>0</v>
      </c>
      <c r="BD383" s="195">
        <v>0</v>
      </c>
      <c r="BE383" s="195">
        <v>0</v>
      </c>
      <c r="BF383" s="195">
        <v>0</v>
      </c>
      <c r="BG383" s="195">
        <v>0</v>
      </c>
      <c r="BH383" s="195">
        <v>0</v>
      </c>
      <c r="BI383" s="195">
        <v>0</v>
      </c>
      <c r="BJ383" s="195">
        <v>0</v>
      </c>
      <c r="BK383" s="195">
        <v>0</v>
      </c>
      <c r="BL383" s="195">
        <v>0</v>
      </c>
      <c r="BM383" s="195">
        <v>0</v>
      </c>
      <c r="BN383" s="195">
        <v>0</v>
      </c>
      <c r="BO383" s="195">
        <v>0</v>
      </c>
      <c r="BP383" s="195">
        <v>0</v>
      </c>
      <c r="BQ383" s="195">
        <v>0</v>
      </c>
      <c r="BR383" s="195">
        <v>0</v>
      </c>
      <c r="BS383" s="195">
        <v>0</v>
      </c>
      <c r="BT383" s="195">
        <v>0</v>
      </c>
      <c r="BU383" s="195">
        <v>0</v>
      </c>
      <c r="BV383" s="195">
        <v>0</v>
      </c>
      <c r="BW383" s="195">
        <v>0</v>
      </c>
      <c r="BX383" s="195">
        <v>0</v>
      </c>
      <c r="BY383" s="195">
        <v>0</v>
      </c>
      <c r="BZ383" s="195">
        <v>0</v>
      </c>
      <c r="CA383" s="195">
        <v>0</v>
      </c>
      <c r="CB383" s="195">
        <v>0</v>
      </c>
      <c r="CC383" s="195">
        <v>0</v>
      </c>
      <c r="CD383" s="195">
        <v>0</v>
      </c>
      <c r="CE383" s="195">
        <v>0</v>
      </c>
      <c r="CF383" s="195">
        <v>0</v>
      </c>
      <c r="CG383" s="195">
        <v>0</v>
      </c>
      <c r="CH383" s="195">
        <v>0</v>
      </c>
      <c r="CI383" s="195">
        <v>0</v>
      </c>
      <c r="CJ383" s="195">
        <v>0</v>
      </c>
      <c r="CK383" s="195">
        <v>0</v>
      </c>
      <c r="CL383" s="195">
        <v>0</v>
      </c>
      <c r="CM383" s="195">
        <v>0</v>
      </c>
    </row>
    <row r="384" spans="1:91" ht="24.6">
      <c r="A384" s="125">
        <v>34</v>
      </c>
      <c r="B384" s="243" t="s">
        <v>1111</v>
      </c>
      <c r="C384" s="128" t="s">
        <v>643</v>
      </c>
      <c r="D384" s="195">
        <v>0</v>
      </c>
      <c r="E384" s="195">
        <v>0</v>
      </c>
      <c r="F384" s="195">
        <v>0</v>
      </c>
      <c r="G384" s="195">
        <v>0</v>
      </c>
      <c r="H384" s="195">
        <v>0</v>
      </c>
      <c r="I384" s="195">
        <v>0</v>
      </c>
      <c r="J384" s="195">
        <v>0</v>
      </c>
      <c r="K384" s="195">
        <v>0</v>
      </c>
      <c r="L384" s="195">
        <v>0</v>
      </c>
      <c r="M384" s="195">
        <v>0</v>
      </c>
      <c r="N384" s="195">
        <v>0</v>
      </c>
      <c r="O384" s="195">
        <v>0</v>
      </c>
      <c r="P384" s="195">
        <v>0</v>
      </c>
      <c r="Q384" s="195">
        <v>0</v>
      </c>
      <c r="R384" s="195">
        <v>0</v>
      </c>
      <c r="S384" s="195">
        <v>0</v>
      </c>
      <c r="T384" s="195">
        <v>0</v>
      </c>
      <c r="U384" s="195">
        <v>0</v>
      </c>
      <c r="V384" s="195">
        <v>0</v>
      </c>
      <c r="W384" s="195">
        <v>0</v>
      </c>
      <c r="X384" s="195">
        <v>0</v>
      </c>
      <c r="Y384" s="195">
        <v>0</v>
      </c>
      <c r="Z384" s="195">
        <v>0</v>
      </c>
      <c r="AA384" s="195">
        <v>0</v>
      </c>
      <c r="AB384" s="195">
        <v>0</v>
      </c>
      <c r="AC384" s="195">
        <v>0</v>
      </c>
      <c r="AD384" s="195">
        <v>0</v>
      </c>
      <c r="AE384" s="195">
        <v>0</v>
      </c>
      <c r="AF384" s="195">
        <v>0</v>
      </c>
      <c r="AG384" s="195">
        <v>0</v>
      </c>
      <c r="AH384" s="195">
        <v>0</v>
      </c>
      <c r="AI384" s="195">
        <v>0</v>
      </c>
      <c r="AJ384" s="195">
        <v>0</v>
      </c>
      <c r="AK384" s="195">
        <v>0</v>
      </c>
      <c r="AL384" s="195">
        <v>0</v>
      </c>
      <c r="AM384" s="195">
        <v>128740</v>
      </c>
      <c r="AN384" s="195">
        <v>0</v>
      </c>
      <c r="AO384" s="195">
        <v>0</v>
      </c>
      <c r="AP384" s="195">
        <v>0</v>
      </c>
      <c r="AQ384" s="195">
        <v>0</v>
      </c>
      <c r="AR384" s="195">
        <v>0</v>
      </c>
      <c r="AS384" s="195">
        <v>1356538</v>
      </c>
      <c r="AT384" s="195">
        <v>0</v>
      </c>
      <c r="AU384" s="195">
        <v>150000</v>
      </c>
      <c r="AV384" s="195">
        <v>0</v>
      </c>
      <c r="AW384" s="195">
        <v>0</v>
      </c>
      <c r="AX384" s="195">
        <v>608384</v>
      </c>
      <c r="AY384" s="195">
        <v>0</v>
      </c>
      <c r="AZ384" s="195">
        <v>0</v>
      </c>
      <c r="BA384" s="195">
        <v>0</v>
      </c>
      <c r="BB384" s="195">
        <v>0</v>
      </c>
      <c r="BC384" s="195">
        <v>224600</v>
      </c>
      <c r="BD384" s="195">
        <v>0</v>
      </c>
      <c r="BE384" s="195">
        <v>0</v>
      </c>
      <c r="BF384" s="195">
        <v>1247524.3899999999</v>
      </c>
      <c r="BG384" s="195">
        <v>0</v>
      </c>
      <c r="BH384" s="195">
        <v>6407000</v>
      </c>
      <c r="BI384" s="195">
        <v>0</v>
      </c>
      <c r="BJ384" s="195">
        <v>995250</v>
      </c>
      <c r="BK384" s="195">
        <v>0</v>
      </c>
      <c r="BL384" s="195">
        <v>0</v>
      </c>
      <c r="BM384" s="195">
        <v>0</v>
      </c>
      <c r="BN384" s="195">
        <v>0</v>
      </c>
      <c r="BO384" s="195">
        <v>0</v>
      </c>
      <c r="BP384" s="195">
        <v>0</v>
      </c>
      <c r="BQ384" s="195">
        <v>0</v>
      </c>
      <c r="BR384" s="195">
        <v>0</v>
      </c>
      <c r="BS384" s="195">
        <v>0</v>
      </c>
      <c r="BT384" s="195">
        <v>0</v>
      </c>
      <c r="BU384" s="195">
        <v>0</v>
      </c>
      <c r="BV384" s="195">
        <v>0</v>
      </c>
      <c r="BW384" s="195">
        <v>0</v>
      </c>
      <c r="BX384" s="195">
        <v>0</v>
      </c>
      <c r="BY384" s="195">
        <v>0</v>
      </c>
      <c r="BZ384" s="195">
        <v>3542.49</v>
      </c>
      <c r="CA384" s="195">
        <v>0</v>
      </c>
      <c r="CB384" s="195">
        <v>0</v>
      </c>
      <c r="CC384" s="195">
        <v>0</v>
      </c>
      <c r="CD384" s="195">
        <v>0</v>
      </c>
      <c r="CE384" s="195">
        <v>0</v>
      </c>
      <c r="CF384" s="195">
        <v>0</v>
      </c>
      <c r="CG384" s="195">
        <v>0</v>
      </c>
      <c r="CH384" s="195">
        <v>0</v>
      </c>
      <c r="CI384" s="195">
        <v>0</v>
      </c>
      <c r="CJ384" s="195">
        <v>0</v>
      </c>
      <c r="CK384" s="195">
        <v>0</v>
      </c>
      <c r="CL384" s="195">
        <v>0</v>
      </c>
      <c r="CM384" s="195">
        <v>0</v>
      </c>
    </row>
    <row r="385" spans="1:91" ht="24.6">
      <c r="A385" s="125">
        <v>34</v>
      </c>
      <c r="B385" s="243" t="s">
        <v>1112</v>
      </c>
      <c r="C385" s="128" t="s">
        <v>644</v>
      </c>
      <c r="D385" s="195">
        <v>0</v>
      </c>
      <c r="E385" s="195">
        <v>0</v>
      </c>
      <c r="F385" s="195">
        <v>0</v>
      </c>
      <c r="G385" s="195">
        <v>0</v>
      </c>
      <c r="H385" s="195">
        <v>0</v>
      </c>
      <c r="I385" s="195">
        <v>0</v>
      </c>
      <c r="J385" s="195">
        <v>0</v>
      </c>
      <c r="K385" s="195">
        <v>0</v>
      </c>
      <c r="L385" s="195">
        <v>0</v>
      </c>
      <c r="M385" s="195">
        <v>0</v>
      </c>
      <c r="N385" s="195">
        <v>0</v>
      </c>
      <c r="O385" s="195">
        <v>0</v>
      </c>
      <c r="P385" s="195">
        <v>0</v>
      </c>
      <c r="Q385" s="195">
        <v>0</v>
      </c>
      <c r="R385" s="195">
        <v>0</v>
      </c>
      <c r="S385" s="195">
        <v>0</v>
      </c>
      <c r="T385" s="195">
        <v>0</v>
      </c>
      <c r="U385" s="195">
        <v>0</v>
      </c>
      <c r="V385" s="195">
        <v>0</v>
      </c>
      <c r="W385" s="195">
        <v>0</v>
      </c>
      <c r="X385" s="195">
        <v>0</v>
      </c>
      <c r="Y385" s="195">
        <v>0</v>
      </c>
      <c r="Z385" s="195">
        <v>0</v>
      </c>
      <c r="AA385" s="195">
        <v>0</v>
      </c>
      <c r="AB385" s="195">
        <v>0</v>
      </c>
      <c r="AC385" s="195">
        <v>0</v>
      </c>
      <c r="AD385" s="195">
        <v>0</v>
      </c>
      <c r="AE385" s="195">
        <v>0</v>
      </c>
      <c r="AF385" s="195">
        <v>0</v>
      </c>
      <c r="AG385" s="195">
        <v>0</v>
      </c>
      <c r="AH385" s="195">
        <v>0</v>
      </c>
      <c r="AI385" s="195">
        <v>0</v>
      </c>
      <c r="AJ385" s="195">
        <v>0</v>
      </c>
      <c r="AK385" s="195">
        <v>0</v>
      </c>
      <c r="AL385" s="195">
        <v>0</v>
      </c>
      <c r="AM385" s="195">
        <v>0</v>
      </c>
      <c r="AN385" s="195">
        <v>0</v>
      </c>
      <c r="AO385" s="195">
        <v>0</v>
      </c>
      <c r="AP385" s="195">
        <v>0</v>
      </c>
      <c r="AQ385" s="195">
        <v>0</v>
      </c>
      <c r="AR385" s="195">
        <v>0</v>
      </c>
      <c r="AS385" s="195">
        <v>0</v>
      </c>
      <c r="AT385" s="195">
        <v>0</v>
      </c>
      <c r="AU385" s="195">
        <v>0</v>
      </c>
      <c r="AV385" s="195">
        <v>0</v>
      </c>
      <c r="AW385" s="195">
        <v>0</v>
      </c>
      <c r="AX385" s="195">
        <v>0</v>
      </c>
      <c r="AY385" s="195">
        <v>0</v>
      </c>
      <c r="AZ385" s="195">
        <v>0</v>
      </c>
      <c r="BA385" s="195">
        <v>0</v>
      </c>
      <c r="BB385" s="195">
        <v>0</v>
      </c>
      <c r="BC385" s="195">
        <v>0</v>
      </c>
      <c r="BD385" s="195">
        <v>0</v>
      </c>
      <c r="BE385" s="195">
        <v>0</v>
      </c>
      <c r="BF385" s="195">
        <v>0</v>
      </c>
      <c r="BG385" s="195">
        <v>0</v>
      </c>
      <c r="BH385" s="195">
        <v>0</v>
      </c>
      <c r="BI385" s="195">
        <v>0</v>
      </c>
      <c r="BJ385" s="195">
        <v>0</v>
      </c>
      <c r="BK385" s="195">
        <v>0</v>
      </c>
      <c r="BL385" s="195">
        <v>0</v>
      </c>
      <c r="BM385" s="195">
        <v>0</v>
      </c>
      <c r="BN385" s="195">
        <v>0</v>
      </c>
      <c r="BO385" s="195">
        <v>0</v>
      </c>
      <c r="BP385" s="195">
        <v>0</v>
      </c>
      <c r="BQ385" s="195">
        <v>0</v>
      </c>
      <c r="BR385" s="195">
        <v>0</v>
      </c>
      <c r="BS385" s="195">
        <v>0</v>
      </c>
      <c r="BT385" s="195">
        <v>0</v>
      </c>
      <c r="BU385" s="195">
        <v>0</v>
      </c>
      <c r="BV385" s="195">
        <v>0</v>
      </c>
      <c r="BW385" s="195">
        <v>0</v>
      </c>
      <c r="BX385" s="195">
        <v>0</v>
      </c>
      <c r="BY385" s="195">
        <v>0</v>
      </c>
      <c r="BZ385" s="195">
        <v>0</v>
      </c>
      <c r="CA385" s="195">
        <v>0</v>
      </c>
      <c r="CB385" s="195">
        <v>0</v>
      </c>
      <c r="CC385" s="195">
        <v>0</v>
      </c>
      <c r="CD385" s="195">
        <v>0</v>
      </c>
      <c r="CE385" s="195">
        <v>0</v>
      </c>
      <c r="CF385" s="195">
        <v>0</v>
      </c>
      <c r="CG385" s="195">
        <v>0</v>
      </c>
      <c r="CH385" s="195">
        <v>0</v>
      </c>
      <c r="CI385" s="195">
        <v>0</v>
      </c>
      <c r="CJ385" s="195">
        <v>0</v>
      </c>
      <c r="CK385" s="195">
        <v>0</v>
      </c>
      <c r="CL385" s="195">
        <v>0</v>
      </c>
      <c r="CM385" s="195">
        <v>0</v>
      </c>
    </row>
    <row r="386" spans="1:91" ht="24.6">
      <c r="A386" s="125">
        <v>34</v>
      </c>
      <c r="B386" s="243" t="s">
        <v>1113</v>
      </c>
      <c r="C386" s="128" t="s">
        <v>645</v>
      </c>
      <c r="D386" s="195">
        <v>0</v>
      </c>
      <c r="E386" s="195">
        <v>0</v>
      </c>
      <c r="F386" s="195">
        <v>0</v>
      </c>
      <c r="G386" s="195">
        <v>0</v>
      </c>
      <c r="H386" s="195">
        <v>0</v>
      </c>
      <c r="I386" s="195">
        <v>0</v>
      </c>
      <c r="J386" s="195">
        <v>0</v>
      </c>
      <c r="K386" s="195">
        <v>0</v>
      </c>
      <c r="L386" s="195">
        <v>0</v>
      </c>
      <c r="M386" s="195">
        <v>0</v>
      </c>
      <c r="N386" s="195">
        <v>0</v>
      </c>
      <c r="O386" s="195">
        <v>0</v>
      </c>
      <c r="P386" s="195">
        <v>0</v>
      </c>
      <c r="Q386" s="195">
        <v>0</v>
      </c>
      <c r="R386" s="195">
        <v>0</v>
      </c>
      <c r="S386" s="195">
        <v>0</v>
      </c>
      <c r="T386" s="195">
        <v>0</v>
      </c>
      <c r="U386" s="195">
        <v>0</v>
      </c>
      <c r="V386" s="195">
        <v>0</v>
      </c>
      <c r="W386" s="195">
        <v>0</v>
      </c>
      <c r="X386" s="195">
        <v>0</v>
      </c>
      <c r="Y386" s="195">
        <v>0</v>
      </c>
      <c r="Z386" s="195">
        <v>0</v>
      </c>
      <c r="AA386" s="195">
        <v>0</v>
      </c>
      <c r="AB386" s="195">
        <v>0</v>
      </c>
      <c r="AC386" s="195">
        <v>0</v>
      </c>
      <c r="AD386" s="195">
        <v>0</v>
      </c>
      <c r="AE386" s="195">
        <v>0</v>
      </c>
      <c r="AF386" s="195">
        <v>0</v>
      </c>
      <c r="AG386" s="195">
        <v>0</v>
      </c>
      <c r="AH386" s="195">
        <v>0</v>
      </c>
      <c r="AI386" s="195">
        <v>0</v>
      </c>
      <c r="AJ386" s="195">
        <v>0</v>
      </c>
      <c r="AK386" s="195">
        <v>0</v>
      </c>
      <c r="AL386" s="195">
        <v>0</v>
      </c>
      <c r="AM386" s="195">
        <v>0</v>
      </c>
      <c r="AN386" s="195">
        <v>0</v>
      </c>
      <c r="AO386" s="195">
        <v>0</v>
      </c>
      <c r="AP386" s="195">
        <v>0</v>
      </c>
      <c r="AQ386" s="195">
        <v>0</v>
      </c>
      <c r="AR386" s="195">
        <v>0</v>
      </c>
      <c r="AS386" s="195">
        <v>0</v>
      </c>
      <c r="AT386" s="195">
        <v>0</v>
      </c>
      <c r="AU386" s="195">
        <v>0</v>
      </c>
      <c r="AV386" s="195">
        <v>0</v>
      </c>
      <c r="AW386" s="195">
        <v>0</v>
      </c>
      <c r="AX386" s="195">
        <v>0</v>
      </c>
      <c r="AY386" s="195">
        <v>0</v>
      </c>
      <c r="AZ386" s="195">
        <v>0</v>
      </c>
      <c r="BA386" s="195">
        <v>0</v>
      </c>
      <c r="BB386" s="195">
        <v>0</v>
      </c>
      <c r="BC386" s="195">
        <v>0</v>
      </c>
      <c r="BD386" s="195">
        <v>0</v>
      </c>
      <c r="BE386" s="195">
        <v>0</v>
      </c>
      <c r="BF386" s="195">
        <v>0</v>
      </c>
      <c r="BG386" s="195">
        <v>0</v>
      </c>
      <c r="BH386" s="195">
        <v>0</v>
      </c>
      <c r="BI386" s="195">
        <v>0</v>
      </c>
      <c r="BJ386" s="195">
        <v>0</v>
      </c>
      <c r="BK386" s="195">
        <v>0</v>
      </c>
      <c r="BL386" s="195">
        <v>0</v>
      </c>
      <c r="BM386" s="195">
        <v>0</v>
      </c>
      <c r="BN386" s="195">
        <v>0</v>
      </c>
      <c r="BO386" s="195">
        <v>0</v>
      </c>
      <c r="BP386" s="195">
        <v>0</v>
      </c>
      <c r="BQ386" s="195">
        <v>0</v>
      </c>
      <c r="BR386" s="195">
        <v>0</v>
      </c>
      <c r="BS386" s="195">
        <v>26607000</v>
      </c>
      <c r="BT386" s="195">
        <v>0</v>
      </c>
      <c r="BU386" s="195">
        <v>0</v>
      </c>
      <c r="BV386" s="195">
        <v>0</v>
      </c>
      <c r="BW386" s="195">
        <v>0</v>
      </c>
      <c r="BX386" s="195">
        <v>0</v>
      </c>
      <c r="BY386" s="195">
        <v>0</v>
      </c>
      <c r="BZ386" s="195">
        <v>0</v>
      </c>
      <c r="CA386" s="195">
        <v>0</v>
      </c>
      <c r="CB386" s="195">
        <v>0</v>
      </c>
      <c r="CC386" s="195">
        <v>0</v>
      </c>
      <c r="CD386" s="195">
        <v>0</v>
      </c>
      <c r="CE386" s="195">
        <v>0</v>
      </c>
      <c r="CF386" s="195">
        <v>0</v>
      </c>
      <c r="CG386" s="195">
        <v>0</v>
      </c>
      <c r="CH386" s="195">
        <v>0</v>
      </c>
      <c r="CI386" s="195">
        <v>0</v>
      </c>
      <c r="CJ386" s="195">
        <v>0</v>
      </c>
      <c r="CK386" s="195">
        <v>0</v>
      </c>
      <c r="CL386" s="195">
        <v>0</v>
      </c>
      <c r="CM386" s="195">
        <v>0</v>
      </c>
    </row>
    <row r="387" spans="1:91" ht="24.6">
      <c r="A387" s="125">
        <v>37</v>
      </c>
      <c r="B387" s="243" t="s">
        <v>1114</v>
      </c>
      <c r="C387" s="141" t="s">
        <v>646</v>
      </c>
      <c r="D387" s="195">
        <v>0</v>
      </c>
      <c r="E387" s="195">
        <v>0</v>
      </c>
      <c r="F387" s="195">
        <v>0</v>
      </c>
      <c r="G387" s="195">
        <v>0</v>
      </c>
      <c r="H387" s="195">
        <v>0</v>
      </c>
      <c r="I387" s="195">
        <v>0</v>
      </c>
      <c r="J387" s="195">
        <v>0</v>
      </c>
      <c r="K387" s="195">
        <v>0</v>
      </c>
      <c r="L387" s="195">
        <v>0</v>
      </c>
      <c r="M387" s="195">
        <v>0</v>
      </c>
      <c r="N387" s="195">
        <v>0</v>
      </c>
      <c r="O387" s="195">
        <v>0</v>
      </c>
      <c r="P387" s="195">
        <v>0</v>
      </c>
      <c r="Q387" s="195">
        <v>0</v>
      </c>
      <c r="R387" s="195">
        <v>0</v>
      </c>
      <c r="S387" s="195">
        <v>0</v>
      </c>
      <c r="T387" s="195">
        <v>0</v>
      </c>
      <c r="U387" s="195">
        <v>0</v>
      </c>
      <c r="V387" s="195">
        <v>0</v>
      </c>
      <c r="W387" s="195">
        <v>0</v>
      </c>
      <c r="X387" s="195">
        <v>0</v>
      </c>
      <c r="Y387" s="195">
        <v>0</v>
      </c>
      <c r="Z387" s="195">
        <v>0</v>
      </c>
      <c r="AA387" s="195">
        <v>0</v>
      </c>
      <c r="AB387" s="195">
        <v>0</v>
      </c>
      <c r="AC387" s="195">
        <v>0</v>
      </c>
      <c r="AD387" s="195">
        <v>0</v>
      </c>
      <c r="AE387" s="195">
        <v>0</v>
      </c>
      <c r="AF387" s="195">
        <v>0</v>
      </c>
      <c r="AG387" s="195">
        <v>0</v>
      </c>
      <c r="AH387" s="195">
        <v>0</v>
      </c>
      <c r="AI387" s="195">
        <v>0</v>
      </c>
      <c r="AJ387" s="195">
        <v>0</v>
      </c>
      <c r="AK387" s="195">
        <v>0</v>
      </c>
      <c r="AL387" s="195">
        <v>0</v>
      </c>
      <c r="AM387" s="195">
        <v>0</v>
      </c>
      <c r="AN387" s="195">
        <v>0</v>
      </c>
      <c r="AO387" s="195">
        <v>0</v>
      </c>
      <c r="AP387" s="195">
        <v>0</v>
      </c>
      <c r="AQ387" s="195">
        <v>0</v>
      </c>
      <c r="AR387" s="195">
        <v>0</v>
      </c>
      <c r="AS387" s="195">
        <v>0</v>
      </c>
      <c r="AT387" s="195">
        <v>0</v>
      </c>
      <c r="AU387" s="195">
        <v>0</v>
      </c>
      <c r="AV387" s="195">
        <v>0</v>
      </c>
      <c r="AW387" s="195">
        <v>0</v>
      </c>
      <c r="AX387" s="195">
        <v>0</v>
      </c>
      <c r="AY387" s="195">
        <v>0</v>
      </c>
      <c r="AZ387" s="195">
        <v>0</v>
      </c>
      <c r="BA387" s="195">
        <v>0</v>
      </c>
      <c r="BB387" s="195">
        <v>0</v>
      </c>
      <c r="BC387" s="195">
        <v>0</v>
      </c>
      <c r="BD387" s="195">
        <v>0</v>
      </c>
      <c r="BE387" s="195">
        <v>0</v>
      </c>
      <c r="BF387" s="195">
        <v>0</v>
      </c>
      <c r="BG387" s="195">
        <v>0</v>
      </c>
      <c r="BH387" s="195">
        <v>0</v>
      </c>
      <c r="BI387" s="195">
        <v>0</v>
      </c>
      <c r="BJ387" s="195">
        <v>0</v>
      </c>
      <c r="BK387" s="195">
        <v>0</v>
      </c>
      <c r="BL387" s="195">
        <v>0</v>
      </c>
      <c r="BM387" s="195">
        <v>0</v>
      </c>
      <c r="BN387" s="195">
        <v>0</v>
      </c>
      <c r="BO387" s="195">
        <v>0</v>
      </c>
      <c r="BP387" s="195">
        <v>0</v>
      </c>
      <c r="BQ387" s="195">
        <v>0</v>
      </c>
      <c r="BR387" s="195">
        <v>0</v>
      </c>
      <c r="BS387" s="195">
        <v>0</v>
      </c>
      <c r="BT387" s="195">
        <v>0</v>
      </c>
      <c r="BU387" s="195">
        <v>0</v>
      </c>
      <c r="BV387" s="195">
        <v>0</v>
      </c>
      <c r="BW387" s="195">
        <v>0</v>
      </c>
      <c r="BX387" s="195">
        <v>0</v>
      </c>
      <c r="BY387" s="195">
        <v>0</v>
      </c>
      <c r="BZ387" s="195">
        <v>0</v>
      </c>
      <c r="CA387" s="195">
        <v>0</v>
      </c>
      <c r="CB387" s="195">
        <v>0</v>
      </c>
      <c r="CC387" s="195">
        <v>0</v>
      </c>
      <c r="CD387" s="195">
        <v>0</v>
      </c>
      <c r="CE387" s="195">
        <v>0</v>
      </c>
      <c r="CF387" s="195">
        <v>0</v>
      </c>
      <c r="CG387" s="195">
        <v>0</v>
      </c>
      <c r="CH387" s="195">
        <v>0</v>
      </c>
      <c r="CI387" s="195">
        <v>0</v>
      </c>
      <c r="CJ387" s="195">
        <v>0</v>
      </c>
      <c r="CK387" s="195">
        <v>0</v>
      </c>
      <c r="CL387" s="195">
        <v>0</v>
      </c>
      <c r="CM387" s="195">
        <v>0</v>
      </c>
    </row>
    <row r="388" spans="1:91" ht="24.6">
      <c r="A388" s="125">
        <v>37</v>
      </c>
      <c r="B388" s="243" t="s">
        <v>1115</v>
      </c>
      <c r="C388" s="131" t="s">
        <v>647</v>
      </c>
      <c r="D388" s="195">
        <v>0</v>
      </c>
      <c r="E388" s="195">
        <v>0</v>
      </c>
      <c r="F388" s="195">
        <v>0</v>
      </c>
      <c r="G388" s="195">
        <v>0</v>
      </c>
      <c r="H388" s="195">
        <v>0</v>
      </c>
      <c r="I388" s="195">
        <v>0</v>
      </c>
      <c r="J388" s="195">
        <v>0</v>
      </c>
      <c r="K388" s="195">
        <v>0</v>
      </c>
      <c r="L388" s="195">
        <v>0</v>
      </c>
      <c r="M388" s="195">
        <v>0</v>
      </c>
      <c r="N388" s="195">
        <v>0</v>
      </c>
      <c r="O388" s="195">
        <v>0</v>
      </c>
      <c r="P388" s="195">
        <v>0</v>
      </c>
      <c r="Q388" s="195">
        <v>0</v>
      </c>
      <c r="R388" s="195">
        <v>0</v>
      </c>
      <c r="S388" s="195">
        <v>0</v>
      </c>
      <c r="T388" s="195">
        <v>0</v>
      </c>
      <c r="U388" s="195">
        <v>0</v>
      </c>
      <c r="V388" s="195">
        <v>0</v>
      </c>
      <c r="W388" s="195">
        <v>0</v>
      </c>
      <c r="X388" s="195">
        <v>0</v>
      </c>
      <c r="Y388" s="195">
        <v>0</v>
      </c>
      <c r="Z388" s="195">
        <v>0</v>
      </c>
      <c r="AA388" s="195">
        <v>0</v>
      </c>
      <c r="AB388" s="195">
        <v>0</v>
      </c>
      <c r="AC388" s="195">
        <v>0</v>
      </c>
      <c r="AD388" s="195">
        <v>0</v>
      </c>
      <c r="AE388" s="195">
        <v>0</v>
      </c>
      <c r="AF388" s="195">
        <v>0</v>
      </c>
      <c r="AG388" s="195">
        <v>0</v>
      </c>
      <c r="AH388" s="195">
        <v>0</v>
      </c>
      <c r="AI388" s="195">
        <v>0</v>
      </c>
      <c r="AJ388" s="195">
        <v>0</v>
      </c>
      <c r="AK388" s="195">
        <v>0</v>
      </c>
      <c r="AL388" s="195">
        <v>0</v>
      </c>
      <c r="AM388" s="195">
        <v>0</v>
      </c>
      <c r="AN388" s="195">
        <v>0</v>
      </c>
      <c r="AO388" s="195">
        <v>0</v>
      </c>
      <c r="AP388" s="195">
        <v>0</v>
      </c>
      <c r="AQ388" s="195">
        <v>0</v>
      </c>
      <c r="AR388" s="195">
        <v>0</v>
      </c>
      <c r="AS388" s="195">
        <v>0</v>
      </c>
      <c r="AT388" s="195">
        <v>0</v>
      </c>
      <c r="AU388" s="195">
        <v>0</v>
      </c>
      <c r="AV388" s="195">
        <v>0</v>
      </c>
      <c r="AW388" s="195">
        <v>0</v>
      </c>
      <c r="AX388" s="195">
        <v>0</v>
      </c>
      <c r="AY388" s="195">
        <v>0</v>
      </c>
      <c r="AZ388" s="195">
        <v>0</v>
      </c>
      <c r="BA388" s="195">
        <v>0</v>
      </c>
      <c r="BB388" s="195">
        <v>0</v>
      </c>
      <c r="BC388" s="195">
        <v>0</v>
      </c>
      <c r="BD388" s="195">
        <v>0</v>
      </c>
      <c r="BE388" s="195">
        <v>0</v>
      </c>
      <c r="BF388" s="195">
        <v>0</v>
      </c>
      <c r="BG388" s="195">
        <v>0</v>
      </c>
      <c r="BH388" s="195">
        <v>0</v>
      </c>
      <c r="BI388" s="195">
        <v>0</v>
      </c>
      <c r="BJ388" s="195">
        <v>0</v>
      </c>
      <c r="BK388" s="195">
        <v>0</v>
      </c>
      <c r="BL388" s="195">
        <v>0</v>
      </c>
      <c r="BM388" s="195">
        <v>0</v>
      </c>
      <c r="BN388" s="195">
        <v>0</v>
      </c>
      <c r="BO388" s="195">
        <v>0</v>
      </c>
      <c r="BP388" s="195">
        <v>0</v>
      </c>
      <c r="BQ388" s="195">
        <v>0</v>
      </c>
      <c r="BR388" s="195">
        <v>0</v>
      </c>
      <c r="BS388" s="195">
        <v>0</v>
      </c>
      <c r="BT388" s="195">
        <v>0</v>
      </c>
      <c r="BU388" s="195">
        <v>0</v>
      </c>
      <c r="BV388" s="195">
        <v>0</v>
      </c>
      <c r="BW388" s="195">
        <v>0</v>
      </c>
      <c r="BX388" s="195">
        <v>0</v>
      </c>
      <c r="BY388" s="195">
        <v>0</v>
      </c>
      <c r="BZ388" s="195">
        <v>0</v>
      </c>
      <c r="CA388" s="195">
        <v>0</v>
      </c>
      <c r="CB388" s="195">
        <v>0</v>
      </c>
      <c r="CC388" s="195">
        <v>0</v>
      </c>
      <c r="CD388" s="195">
        <v>0</v>
      </c>
      <c r="CE388" s="195">
        <v>0</v>
      </c>
      <c r="CF388" s="195">
        <v>0</v>
      </c>
      <c r="CG388" s="195">
        <v>0</v>
      </c>
      <c r="CH388" s="195">
        <v>0</v>
      </c>
      <c r="CI388" s="195">
        <v>0</v>
      </c>
      <c r="CJ388" s="195">
        <v>0</v>
      </c>
      <c r="CK388" s="195">
        <v>0</v>
      </c>
      <c r="CL388" s="195">
        <v>0</v>
      </c>
      <c r="CM388" s="195">
        <v>0</v>
      </c>
    </row>
    <row r="389" spans="1:91" ht="24.6">
      <c r="A389" s="125">
        <v>37</v>
      </c>
      <c r="B389" s="243" t="s">
        <v>1116</v>
      </c>
      <c r="C389" s="131" t="s">
        <v>648</v>
      </c>
      <c r="D389" s="195">
        <v>0</v>
      </c>
      <c r="E389" s="195">
        <v>0</v>
      </c>
      <c r="F389" s="195">
        <v>0</v>
      </c>
      <c r="G389" s="195">
        <v>0</v>
      </c>
      <c r="H389" s="195">
        <v>0</v>
      </c>
      <c r="I389" s="195">
        <v>0</v>
      </c>
      <c r="J389" s="195">
        <v>0</v>
      </c>
      <c r="K389" s="195">
        <v>0</v>
      </c>
      <c r="L389" s="195">
        <v>0</v>
      </c>
      <c r="M389" s="195">
        <v>0</v>
      </c>
      <c r="N389" s="195">
        <v>0</v>
      </c>
      <c r="O389" s="195">
        <v>0</v>
      </c>
      <c r="P389" s="195">
        <v>0</v>
      </c>
      <c r="Q389" s="195">
        <v>0</v>
      </c>
      <c r="R389" s="195">
        <v>0</v>
      </c>
      <c r="S389" s="195">
        <v>0</v>
      </c>
      <c r="T389" s="195">
        <v>0</v>
      </c>
      <c r="U389" s="195">
        <v>0</v>
      </c>
      <c r="V389" s="195">
        <v>0</v>
      </c>
      <c r="W389" s="195">
        <v>0</v>
      </c>
      <c r="X389" s="195">
        <v>0</v>
      </c>
      <c r="Y389" s="195">
        <v>0</v>
      </c>
      <c r="Z389" s="195">
        <v>0</v>
      </c>
      <c r="AA389" s="195">
        <v>0</v>
      </c>
      <c r="AB389" s="195">
        <v>0</v>
      </c>
      <c r="AC389" s="195">
        <v>0</v>
      </c>
      <c r="AD389" s="195">
        <v>0</v>
      </c>
      <c r="AE389" s="195">
        <v>0</v>
      </c>
      <c r="AF389" s="195">
        <v>0</v>
      </c>
      <c r="AG389" s="195">
        <v>0</v>
      </c>
      <c r="AH389" s="195">
        <v>0</v>
      </c>
      <c r="AI389" s="195">
        <v>0</v>
      </c>
      <c r="AJ389" s="195">
        <v>0</v>
      </c>
      <c r="AK389" s="195">
        <v>0</v>
      </c>
      <c r="AL389" s="195">
        <v>0</v>
      </c>
      <c r="AM389" s="195">
        <v>0</v>
      </c>
      <c r="AN389" s="195">
        <v>0</v>
      </c>
      <c r="AO389" s="195">
        <v>0</v>
      </c>
      <c r="AP389" s="195">
        <v>0</v>
      </c>
      <c r="AQ389" s="195">
        <v>0</v>
      </c>
      <c r="AR389" s="195">
        <v>0</v>
      </c>
      <c r="AS389" s="195">
        <v>0</v>
      </c>
      <c r="AT389" s="195">
        <v>0</v>
      </c>
      <c r="AU389" s="195">
        <v>0</v>
      </c>
      <c r="AV389" s="195">
        <v>0</v>
      </c>
      <c r="AW389" s="195">
        <v>0</v>
      </c>
      <c r="AX389" s="195">
        <v>0</v>
      </c>
      <c r="AY389" s="195">
        <v>0</v>
      </c>
      <c r="AZ389" s="195">
        <v>0</v>
      </c>
      <c r="BA389" s="195">
        <v>0</v>
      </c>
      <c r="BB389" s="195">
        <v>0</v>
      </c>
      <c r="BC389" s="195">
        <v>0</v>
      </c>
      <c r="BD389" s="195">
        <v>0</v>
      </c>
      <c r="BE389" s="195">
        <v>0</v>
      </c>
      <c r="BF389" s="195">
        <v>0</v>
      </c>
      <c r="BG389" s="195">
        <v>0</v>
      </c>
      <c r="BH389" s="195">
        <v>0</v>
      </c>
      <c r="BI389" s="195">
        <v>0</v>
      </c>
      <c r="BJ389" s="195">
        <v>0</v>
      </c>
      <c r="BK389" s="195">
        <v>0</v>
      </c>
      <c r="BL389" s="195">
        <v>0</v>
      </c>
      <c r="BM389" s="195">
        <v>0</v>
      </c>
      <c r="BN389" s="195">
        <v>0</v>
      </c>
      <c r="BO389" s="195">
        <v>0</v>
      </c>
      <c r="BP389" s="195">
        <v>0</v>
      </c>
      <c r="BQ389" s="195">
        <v>0</v>
      </c>
      <c r="BR389" s="195">
        <v>0</v>
      </c>
      <c r="BS389" s="195">
        <v>0</v>
      </c>
      <c r="BT389" s="195">
        <v>0</v>
      </c>
      <c r="BU389" s="195">
        <v>0</v>
      </c>
      <c r="BV389" s="195">
        <v>0</v>
      </c>
      <c r="BW389" s="195">
        <v>0</v>
      </c>
      <c r="BX389" s="195">
        <v>0</v>
      </c>
      <c r="BY389" s="195">
        <v>0</v>
      </c>
      <c r="BZ389" s="195">
        <v>0</v>
      </c>
      <c r="CA389" s="195">
        <v>0</v>
      </c>
      <c r="CB389" s="195">
        <v>0</v>
      </c>
      <c r="CC389" s="195">
        <v>0</v>
      </c>
      <c r="CD389" s="195">
        <v>0</v>
      </c>
      <c r="CE389" s="195">
        <v>0</v>
      </c>
      <c r="CF389" s="195">
        <v>0</v>
      </c>
      <c r="CG389" s="195">
        <v>0</v>
      </c>
      <c r="CH389" s="195">
        <v>0</v>
      </c>
      <c r="CI389" s="195">
        <v>0</v>
      </c>
      <c r="CJ389" s="195">
        <v>0</v>
      </c>
      <c r="CK389" s="195">
        <v>0</v>
      </c>
      <c r="CL389" s="195">
        <v>0</v>
      </c>
      <c r="CM389" s="195">
        <v>0</v>
      </c>
    </row>
    <row r="390" spans="1:91" ht="24.6">
      <c r="A390" s="125">
        <v>37</v>
      </c>
      <c r="B390" s="243" t="s">
        <v>1117</v>
      </c>
      <c r="C390" s="131" t="s">
        <v>649</v>
      </c>
      <c r="D390" s="195">
        <v>0</v>
      </c>
      <c r="E390" s="195">
        <v>0</v>
      </c>
      <c r="F390" s="195">
        <v>0</v>
      </c>
      <c r="G390" s="195">
        <v>0</v>
      </c>
      <c r="H390" s="195">
        <v>0</v>
      </c>
      <c r="I390" s="195">
        <v>0</v>
      </c>
      <c r="J390" s="195">
        <v>0</v>
      </c>
      <c r="K390" s="195">
        <v>0</v>
      </c>
      <c r="L390" s="195">
        <v>0</v>
      </c>
      <c r="M390" s="195">
        <v>0</v>
      </c>
      <c r="N390" s="195">
        <v>0</v>
      </c>
      <c r="O390" s="195">
        <v>0</v>
      </c>
      <c r="P390" s="195">
        <v>0</v>
      </c>
      <c r="Q390" s="195">
        <v>0</v>
      </c>
      <c r="R390" s="195">
        <v>0</v>
      </c>
      <c r="S390" s="195">
        <v>0</v>
      </c>
      <c r="T390" s="195">
        <v>0</v>
      </c>
      <c r="U390" s="195">
        <v>0</v>
      </c>
      <c r="V390" s="195">
        <v>0</v>
      </c>
      <c r="W390" s="195">
        <v>0</v>
      </c>
      <c r="X390" s="195">
        <v>0</v>
      </c>
      <c r="Y390" s="195">
        <v>0</v>
      </c>
      <c r="Z390" s="195">
        <v>0</v>
      </c>
      <c r="AA390" s="195">
        <v>0</v>
      </c>
      <c r="AB390" s="195">
        <v>0</v>
      </c>
      <c r="AC390" s="195">
        <v>0</v>
      </c>
      <c r="AD390" s="195">
        <v>0</v>
      </c>
      <c r="AE390" s="195">
        <v>0</v>
      </c>
      <c r="AF390" s="195">
        <v>0</v>
      </c>
      <c r="AG390" s="195">
        <v>0</v>
      </c>
      <c r="AH390" s="195">
        <v>0</v>
      </c>
      <c r="AI390" s="195">
        <v>0</v>
      </c>
      <c r="AJ390" s="195">
        <v>0</v>
      </c>
      <c r="AK390" s="195">
        <v>0</v>
      </c>
      <c r="AL390" s="195">
        <v>0</v>
      </c>
      <c r="AM390" s="195">
        <v>0</v>
      </c>
      <c r="AN390" s="195">
        <v>0</v>
      </c>
      <c r="AO390" s="195">
        <v>0</v>
      </c>
      <c r="AP390" s="195">
        <v>0</v>
      </c>
      <c r="AQ390" s="195">
        <v>0</v>
      </c>
      <c r="AR390" s="195">
        <v>0</v>
      </c>
      <c r="AS390" s="195">
        <v>0</v>
      </c>
      <c r="AT390" s="195">
        <v>0</v>
      </c>
      <c r="AU390" s="195">
        <v>0</v>
      </c>
      <c r="AV390" s="195">
        <v>0</v>
      </c>
      <c r="AW390" s="195">
        <v>0</v>
      </c>
      <c r="AX390" s="195">
        <v>0</v>
      </c>
      <c r="AY390" s="195">
        <v>0</v>
      </c>
      <c r="AZ390" s="195">
        <v>0</v>
      </c>
      <c r="BA390" s="195">
        <v>0</v>
      </c>
      <c r="BB390" s="195">
        <v>0</v>
      </c>
      <c r="BC390" s="195">
        <v>0</v>
      </c>
      <c r="BD390" s="195">
        <v>0</v>
      </c>
      <c r="BE390" s="195">
        <v>0</v>
      </c>
      <c r="BF390" s="195">
        <v>0</v>
      </c>
      <c r="BG390" s="195">
        <v>0</v>
      </c>
      <c r="BH390" s="195">
        <v>0</v>
      </c>
      <c r="BI390" s="195">
        <v>0</v>
      </c>
      <c r="BJ390" s="195">
        <v>0</v>
      </c>
      <c r="BK390" s="195">
        <v>0</v>
      </c>
      <c r="BL390" s="195">
        <v>0</v>
      </c>
      <c r="BM390" s="195">
        <v>0</v>
      </c>
      <c r="BN390" s="195">
        <v>0</v>
      </c>
      <c r="BO390" s="195">
        <v>0</v>
      </c>
      <c r="BP390" s="195">
        <v>0</v>
      </c>
      <c r="BQ390" s="195">
        <v>0</v>
      </c>
      <c r="BR390" s="195">
        <v>0</v>
      </c>
      <c r="BS390" s="195">
        <v>0</v>
      </c>
      <c r="BT390" s="195">
        <v>0</v>
      </c>
      <c r="BU390" s="195">
        <v>0</v>
      </c>
      <c r="BV390" s="195">
        <v>0</v>
      </c>
      <c r="BW390" s="195">
        <v>0</v>
      </c>
      <c r="BX390" s="195">
        <v>0</v>
      </c>
      <c r="BY390" s="195">
        <v>0</v>
      </c>
      <c r="BZ390" s="195">
        <v>0</v>
      </c>
      <c r="CA390" s="195">
        <v>0</v>
      </c>
      <c r="CB390" s="195">
        <v>0</v>
      </c>
      <c r="CC390" s="195">
        <v>0</v>
      </c>
      <c r="CD390" s="195">
        <v>0</v>
      </c>
      <c r="CE390" s="195">
        <v>0</v>
      </c>
      <c r="CF390" s="195">
        <v>0</v>
      </c>
      <c r="CG390" s="195">
        <v>0</v>
      </c>
      <c r="CH390" s="195">
        <v>0</v>
      </c>
      <c r="CI390" s="195">
        <v>0</v>
      </c>
      <c r="CJ390" s="195">
        <v>0</v>
      </c>
      <c r="CK390" s="195">
        <v>0</v>
      </c>
      <c r="CL390" s="195">
        <v>0</v>
      </c>
      <c r="CM390" s="195">
        <v>0</v>
      </c>
    </row>
    <row r="391" spans="1:91" ht="24.6">
      <c r="A391" s="125">
        <v>37</v>
      </c>
      <c r="B391" s="243" t="s">
        <v>1118</v>
      </c>
      <c r="C391" s="128" t="s">
        <v>650</v>
      </c>
      <c r="D391" s="195">
        <v>0</v>
      </c>
      <c r="E391" s="195">
        <v>0</v>
      </c>
      <c r="F391" s="195">
        <v>0</v>
      </c>
      <c r="G391" s="195">
        <v>0</v>
      </c>
      <c r="H391" s="195">
        <v>0</v>
      </c>
      <c r="I391" s="195">
        <v>0</v>
      </c>
      <c r="J391" s="195">
        <v>0</v>
      </c>
      <c r="K391" s="195">
        <v>0</v>
      </c>
      <c r="L391" s="195">
        <v>0</v>
      </c>
      <c r="M391" s="195">
        <v>0</v>
      </c>
      <c r="N391" s="195">
        <v>0</v>
      </c>
      <c r="O391" s="195">
        <v>0</v>
      </c>
      <c r="P391" s="195">
        <v>0</v>
      </c>
      <c r="Q391" s="195">
        <v>0</v>
      </c>
      <c r="R391" s="195">
        <v>0</v>
      </c>
      <c r="S391" s="195">
        <v>0</v>
      </c>
      <c r="T391" s="195">
        <v>0</v>
      </c>
      <c r="U391" s="195">
        <v>0</v>
      </c>
      <c r="V391" s="195">
        <v>0</v>
      </c>
      <c r="W391" s="195">
        <v>0</v>
      </c>
      <c r="X391" s="195">
        <v>0</v>
      </c>
      <c r="Y391" s="195">
        <v>0</v>
      </c>
      <c r="Z391" s="195">
        <v>0</v>
      </c>
      <c r="AA391" s="195">
        <v>0</v>
      </c>
      <c r="AB391" s="195">
        <v>0</v>
      </c>
      <c r="AC391" s="195">
        <v>0</v>
      </c>
      <c r="AD391" s="195">
        <v>0</v>
      </c>
      <c r="AE391" s="195">
        <v>0</v>
      </c>
      <c r="AF391" s="195">
        <v>0</v>
      </c>
      <c r="AG391" s="195">
        <v>0</v>
      </c>
      <c r="AH391" s="195">
        <v>0</v>
      </c>
      <c r="AI391" s="195">
        <v>0</v>
      </c>
      <c r="AJ391" s="195">
        <v>0</v>
      </c>
      <c r="AK391" s="195">
        <v>0</v>
      </c>
      <c r="AL391" s="195">
        <v>0</v>
      </c>
      <c r="AM391" s="195">
        <v>0</v>
      </c>
      <c r="AN391" s="195">
        <v>0</v>
      </c>
      <c r="AO391" s="195">
        <v>0</v>
      </c>
      <c r="AP391" s="195">
        <v>0</v>
      </c>
      <c r="AQ391" s="195">
        <v>0</v>
      </c>
      <c r="AR391" s="195">
        <v>0</v>
      </c>
      <c r="AS391" s="195">
        <v>0</v>
      </c>
      <c r="AT391" s="195">
        <v>0</v>
      </c>
      <c r="AU391" s="195">
        <v>0</v>
      </c>
      <c r="AV391" s="195">
        <v>0</v>
      </c>
      <c r="AW391" s="195">
        <v>0</v>
      </c>
      <c r="AX391" s="195">
        <v>0</v>
      </c>
      <c r="AY391" s="195">
        <v>0</v>
      </c>
      <c r="AZ391" s="195">
        <v>0</v>
      </c>
      <c r="BA391" s="195">
        <v>0</v>
      </c>
      <c r="BB391" s="195">
        <v>0</v>
      </c>
      <c r="BC391" s="195">
        <v>0</v>
      </c>
      <c r="BD391" s="195">
        <v>0</v>
      </c>
      <c r="BE391" s="195">
        <v>0</v>
      </c>
      <c r="BF391" s="195">
        <v>0</v>
      </c>
      <c r="BG391" s="195">
        <v>0</v>
      </c>
      <c r="BH391" s="195">
        <v>0</v>
      </c>
      <c r="BI391" s="195">
        <v>0</v>
      </c>
      <c r="BJ391" s="195">
        <v>0</v>
      </c>
      <c r="BK391" s="195">
        <v>0</v>
      </c>
      <c r="BL391" s="195">
        <v>0</v>
      </c>
      <c r="BM391" s="195">
        <v>0</v>
      </c>
      <c r="BN391" s="195">
        <v>0</v>
      </c>
      <c r="BO391" s="195">
        <v>0</v>
      </c>
      <c r="BP391" s="195">
        <v>0</v>
      </c>
      <c r="BQ391" s="195">
        <v>0</v>
      </c>
      <c r="BR391" s="195">
        <v>0</v>
      </c>
      <c r="BS391" s="195">
        <v>0</v>
      </c>
      <c r="BT391" s="195">
        <v>0</v>
      </c>
      <c r="BU391" s="195">
        <v>0</v>
      </c>
      <c r="BV391" s="195">
        <v>0</v>
      </c>
      <c r="BW391" s="195">
        <v>0</v>
      </c>
      <c r="BX391" s="195">
        <v>0</v>
      </c>
      <c r="BY391" s="195">
        <v>0</v>
      </c>
      <c r="BZ391" s="195">
        <v>0</v>
      </c>
      <c r="CA391" s="195">
        <v>0</v>
      </c>
      <c r="CB391" s="195">
        <v>0</v>
      </c>
      <c r="CC391" s="195">
        <v>0</v>
      </c>
      <c r="CD391" s="195">
        <v>0</v>
      </c>
      <c r="CE391" s="195">
        <v>0</v>
      </c>
      <c r="CF391" s="195">
        <v>0</v>
      </c>
      <c r="CG391" s="195">
        <v>0</v>
      </c>
      <c r="CH391" s="195">
        <v>0</v>
      </c>
      <c r="CI391" s="195">
        <v>0</v>
      </c>
      <c r="CJ391" s="195">
        <v>0</v>
      </c>
      <c r="CK391" s="195">
        <v>0</v>
      </c>
      <c r="CL391" s="195">
        <v>0</v>
      </c>
      <c r="CM391" s="195">
        <v>0</v>
      </c>
    </row>
    <row r="392" spans="1:91" ht="24.6">
      <c r="A392" s="125">
        <v>37</v>
      </c>
      <c r="B392" s="243" t="s">
        <v>1119</v>
      </c>
      <c r="C392" s="128" t="s">
        <v>651</v>
      </c>
      <c r="D392" s="195">
        <v>0</v>
      </c>
      <c r="E392" s="195">
        <v>0</v>
      </c>
      <c r="F392" s="195">
        <v>0</v>
      </c>
      <c r="G392" s="195">
        <v>0</v>
      </c>
      <c r="H392" s="195">
        <v>0</v>
      </c>
      <c r="I392" s="195">
        <v>0</v>
      </c>
      <c r="J392" s="195">
        <v>0</v>
      </c>
      <c r="K392" s="195">
        <v>0</v>
      </c>
      <c r="L392" s="195">
        <v>0</v>
      </c>
      <c r="M392" s="195">
        <v>0</v>
      </c>
      <c r="N392" s="195">
        <v>0</v>
      </c>
      <c r="O392" s="195">
        <v>0</v>
      </c>
      <c r="P392" s="195">
        <v>0</v>
      </c>
      <c r="Q392" s="195">
        <v>0</v>
      </c>
      <c r="R392" s="195">
        <v>0</v>
      </c>
      <c r="S392" s="195">
        <v>0</v>
      </c>
      <c r="T392" s="195">
        <v>0</v>
      </c>
      <c r="U392" s="195">
        <v>0</v>
      </c>
      <c r="V392" s="195">
        <v>0</v>
      </c>
      <c r="W392" s="195">
        <v>0</v>
      </c>
      <c r="X392" s="195">
        <v>0</v>
      </c>
      <c r="Y392" s="195">
        <v>0</v>
      </c>
      <c r="Z392" s="195">
        <v>0</v>
      </c>
      <c r="AA392" s="195">
        <v>0</v>
      </c>
      <c r="AB392" s="195">
        <v>0</v>
      </c>
      <c r="AC392" s="195">
        <v>0</v>
      </c>
      <c r="AD392" s="195">
        <v>0</v>
      </c>
      <c r="AE392" s="195">
        <v>0</v>
      </c>
      <c r="AF392" s="195">
        <v>0</v>
      </c>
      <c r="AG392" s="195">
        <v>0</v>
      </c>
      <c r="AH392" s="195">
        <v>0</v>
      </c>
      <c r="AI392" s="195">
        <v>0</v>
      </c>
      <c r="AJ392" s="195">
        <v>0</v>
      </c>
      <c r="AK392" s="195">
        <v>0</v>
      </c>
      <c r="AL392" s="195">
        <v>0</v>
      </c>
      <c r="AM392" s="195">
        <v>0</v>
      </c>
      <c r="AN392" s="195">
        <v>0</v>
      </c>
      <c r="AO392" s="195">
        <v>0</v>
      </c>
      <c r="AP392" s="195">
        <v>0</v>
      </c>
      <c r="AQ392" s="195">
        <v>0</v>
      </c>
      <c r="AR392" s="195">
        <v>0</v>
      </c>
      <c r="AS392" s="195">
        <v>0</v>
      </c>
      <c r="AT392" s="195">
        <v>0</v>
      </c>
      <c r="AU392" s="195">
        <v>0</v>
      </c>
      <c r="AV392" s="195">
        <v>0</v>
      </c>
      <c r="AW392" s="195">
        <v>0</v>
      </c>
      <c r="AX392" s="195">
        <v>0</v>
      </c>
      <c r="AY392" s="195">
        <v>0</v>
      </c>
      <c r="AZ392" s="195">
        <v>0</v>
      </c>
      <c r="BA392" s="195">
        <v>0</v>
      </c>
      <c r="BB392" s="195">
        <v>0</v>
      </c>
      <c r="BC392" s="195">
        <v>0</v>
      </c>
      <c r="BD392" s="195">
        <v>0</v>
      </c>
      <c r="BE392" s="195">
        <v>0</v>
      </c>
      <c r="BF392" s="195">
        <v>0</v>
      </c>
      <c r="BG392" s="195">
        <v>0</v>
      </c>
      <c r="BH392" s="195">
        <v>0</v>
      </c>
      <c r="BI392" s="195">
        <v>0</v>
      </c>
      <c r="BJ392" s="195">
        <v>0</v>
      </c>
      <c r="BK392" s="195">
        <v>0</v>
      </c>
      <c r="BL392" s="195">
        <v>0</v>
      </c>
      <c r="BM392" s="195">
        <v>0</v>
      </c>
      <c r="BN392" s="195">
        <v>0</v>
      </c>
      <c r="BO392" s="195">
        <v>0</v>
      </c>
      <c r="BP392" s="195">
        <v>0</v>
      </c>
      <c r="BQ392" s="195">
        <v>0</v>
      </c>
      <c r="BR392" s="195">
        <v>0</v>
      </c>
      <c r="BS392" s="195">
        <v>0</v>
      </c>
      <c r="BT392" s="195">
        <v>0</v>
      </c>
      <c r="BU392" s="195">
        <v>0</v>
      </c>
      <c r="BV392" s="195">
        <v>0</v>
      </c>
      <c r="BW392" s="195">
        <v>0</v>
      </c>
      <c r="BX392" s="195">
        <v>0</v>
      </c>
      <c r="BY392" s="195">
        <v>0</v>
      </c>
      <c r="BZ392" s="195">
        <v>0</v>
      </c>
      <c r="CA392" s="195">
        <v>0</v>
      </c>
      <c r="CB392" s="195">
        <v>0</v>
      </c>
      <c r="CC392" s="195">
        <v>0</v>
      </c>
      <c r="CD392" s="195">
        <v>0</v>
      </c>
      <c r="CE392" s="195">
        <v>0</v>
      </c>
      <c r="CF392" s="195">
        <v>0</v>
      </c>
      <c r="CG392" s="195">
        <v>0</v>
      </c>
      <c r="CH392" s="195">
        <v>0</v>
      </c>
      <c r="CI392" s="195">
        <v>0</v>
      </c>
      <c r="CJ392" s="195">
        <v>0</v>
      </c>
      <c r="CK392" s="195">
        <v>0</v>
      </c>
      <c r="CL392" s="195">
        <v>0</v>
      </c>
      <c r="CM392" s="195">
        <v>0</v>
      </c>
    </row>
    <row r="393" spans="1:91" ht="24.6">
      <c r="A393" s="125">
        <v>37</v>
      </c>
      <c r="B393" s="243" t="s">
        <v>1120</v>
      </c>
      <c r="C393" s="128" t="s">
        <v>652</v>
      </c>
      <c r="D393" s="195">
        <v>0</v>
      </c>
      <c r="E393" s="195">
        <v>0</v>
      </c>
      <c r="F393" s="195">
        <v>0</v>
      </c>
      <c r="G393" s="195">
        <v>0</v>
      </c>
      <c r="H393" s="195">
        <v>0</v>
      </c>
      <c r="I393" s="195">
        <v>0</v>
      </c>
      <c r="J393" s="195">
        <v>0</v>
      </c>
      <c r="K393" s="195">
        <v>0</v>
      </c>
      <c r="L393" s="195">
        <v>0</v>
      </c>
      <c r="M393" s="195">
        <v>0</v>
      </c>
      <c r="N393" s="195">
        <v>0</v>
      </c>
      <c r="O393" s="195">
        <v>0</v>
      </c>
      <c r="P393" s="195">
        <v>0</v>
      </c>
      <c r="Q393" s="195">
        <v>0</v>
      </c>
      <c r="R393" s="195">
        <v>0</v>
      </c>
      <c r="S393" s="195">
        <v>0</v>
      </c>
      <c r="T393" s="195">
        <v>0</v>
      </c>
      <c r="U393" s="195">
        <v>0</v>
      </c>
      <c r="V393" s="195">
        <v>0</v>
      </c>
      <c r="W393" s="195">
        <v>0</v>
      </c>
      <c r="X393" s="195">
        <v>0</v>
      </c>
      <c r="Y393" s="195">
        <v>0</v>
      </c>
      <c r="Z393" s="195">
        <v>0</v>
      </c>
      <c r="AA393" s="195">
        <v>0</v>
      </c>
      <c r="AB393" s="195">
        <v>0</v>
      </c>
      <c r="AC393" s="195">
        <v>0</v>
      </c>
      <c r="AD393" s="195">
        <v>0</v>
      </c>
      <c r="AE393" s="195">
        <v>0</v>
      </c>
      <c r="AF393" s="195">
        <v>0</v>
      </c>
      <c r="AG393" s="195">
        <v>0</v>
      </c>
      <c r="AH393" s="195">
        <v>0</v>
      </c>
      <c r="AI393" s="195">
        <v>0</v>
      </c>
      <c r="AJ393" s="195">
        <v>0</v>
      </c>
      <c r="AK393" s="195">
        <v>0</v>
      </c>
      <c r="AL393" s="195">
        <v>0</v>
      </c>
      <c r="AM393" s="195">
        <v>0</v>
      </c>
      <c r="AN393" s="195">
        <v>0</v>
      </c>
      <c r="AO393" s="195">
        <v>0</v>
      </c>
      <c r="AP393" s="195">
        <v>0</v>
      </c>
      <c r="AQ393" s="195">
        <v>0</v>
      </c>
      <c r="AR393" s="195">
        <v>0</v>
      </c>
      <c r="AS393" s="195">
        <v>0</v>
      </c>
      <c r="AT393" s="195">
        <v>0</v>
      </c>
      <c r="AU393" s="195">
        <v>0</v>
      </c>
      <c r="AV393" s="195">
        <v>0</v>
      </c>
      <c r="AW393" s="195">
        <v>0</v>
      </c>
      <c r="AX393" s="195">
        <v>0</v>
      </c>
      <c r="AY393" s="195">
        <v>0</v>
      </c>
      <c r="AZ393" s="195">
        <v>0</v>
      </c>
      <c r="BA393" s="195">
        <v>0</v>
      </c>
      <c r="BB393" s="195">
        <v>0</v>
      </c>
      <c r="BC393" s="195">
        <v>0</v>
      </c>
      <c r="BD393" s="195">
        <v>0</v>
      </c>
      <c r="BE393" s="195">
        <v>0</v>
      </c>
      <c r="BF393" s="195">
        <v>0</v>
      </c>
      <c r="BG393" s="195">
        <v>0</v>
      </c>
      <c r="BH393" s="195">
        <v>0</v>
      </c>
      <c r="BI393" s="195">
        <v>0</v>
      </c>
      <c r="BJ393" s="195">
        <v>0</v>
      </c>
      <c r="BK393" s="195">
        <v>0</v>
      </c>
      <c r="BL393" s="195">
        <v>0</v>
      </c>
      <c r="BM393" s="195">
        <v>0</v>
      </c>
      <c r="BN393" s="195">
        <v>0</v>
      </c>
      <c r="BO393" s="195">
        <v>0</v>
      </c>
      <c r="BP393" s="195">
        <v>0</v>
      </c>
      <c r="BQ393" s="195">
        <v>0</v>
      </c>
      <c r="BR393" s="195">
        <v>0</v>
      </c>
      <c r="BS393" s="195">
        <v>0</v>
      </c>
      <c r="BT393" s="195">
        <v>0</v>
      </c>
      <c r="BU393" s="195">
        <v>0</v>
      </c>
      <c r="BV393" s="195">
        <v>0</v>
      </c>
      <c r="BW393" s="195">
        <v>0</v>
      </c>
      <c r="BX393" s="195">
        <v>0</v>
      </c>
      <c r="BY393" s="195">
        <v>0</v>
      </c>
      <c r="BZ393" s="195">
        <v>0</v>
      </c>
      <c r="CA393" s="195">
        <v>0</v>
      </c>
      <c r="CB393" s="195">
        <v>0</v>
      </c>
      <c r="CC393" s="195">
        <v>0</v>
      </c>
      <c r="CD393" s="195">
        <v>0</v>
      </c>
      <c r="CE393" s="195">
        <v>0</v>
      </c>
      <c r="CF393" s="195">
        <v>0</v>
      </c>
      <c r="CG393" s="195">
        <v>0</v>
      </c>
      <c r="CH393" s="195">
        <v>0</v>
      </c>
      <c r="CI393" s="195">
        <v>0</v>
      </c>
      <c r="CJ393" s="195">
        <v>0</v>
      </c>
      <c r="CK393" s="195">
        <v>0</v>
      </c>
      <c r="CL393" s="195">
        <v>0</v>
      </c>
      <c r="CM393" s="195">
        <v>0</v>
      </c>
    </row>
    <row r="394" spans="1:91" ht="24.6">
      <c r="A394" s="125">
        <v>37</v>
      </c>
      <c r="B394" s="243" t="s">
        <v>1121</v>
      </c>
      <c r="C394" s="128" t="s">
        <v>653</v>
      </c>
      <c r="D394" s="195">
        <v>202711.7</v>
      </c>
      <c r="E394" s="195">
        <v>0</v>
      </c>
      <c r="F394" s="195">
        <v>0</v>
      </c>
      <c r="G394" s="195">
        <v>0</v>
      </c>
      <c r="H394" s="195">
        <v>0</v>
      </c>
      <c r="I394" s="195">
        <v>0</v>
      </c>
      <c r="J394" s="195">
        <v>0</v>
      </c>
      <c r="K394" s="195">
        <v>0</v>
      </c>
      <c r="L394" s="195">
        <v>0</v>
      </c>
      <c r="M394" s="195">
        <v>0</v>
      </c>
      <c r="N394" s="195">
        <v>0</v>
      </c>
      <c r="O394" s="195">
        <v>0</v>
      </c>
      <c r="P394" s="195">
        <v>7478.4</v>
      </c>
      <c r="Q394" s="195">
        <v>0</v>
      </c>
      <c r="R394" s="195">
        <v>0</v>
      </c>
      <c r="S394" s="195">
        <v>0</v>
      </c>
      <c r="T394" s="195">
        <v>0</v>
      </c>
      <c r="U394" s="195">
        <v>0</v>
      </c>
      <c r="V394" s="195">
        <v>0</v>
      </c>
      <c r="W394" s="195">
        <v>0</v>
      </c>
      <c r="X394" s="195">
        <v>533974.43999999994</v>
      </c>
      <c r="Y394" s="195">
        <v>0</v>
      </c>
      <c r="Z394" s="195">
        <v>0</v>
      </c>
      <c r="AA394" s="195">
        <v>0</v>
      </c>
      <c r="AB394" s="195">
        <v>0</v>
      </c>
      <c r="AC394" s="195">
        <v>0</v>
      </c>
      <c r="AD394" s="195">
        <v>0</v>
      </c>
      <c r="AE394" s="195">
        <v>0</v>
      </c>
      <c r="AF394" s="195">
        <v>0</v>
      </c>
      <c r="AG394" s="195">
        <v>0</v>
      </c>
      <c r="AH394" s="195">
        <v>0</v>
      </c>
      <c r="AI394" s="195">
        <v>4156.6000000000004</v>
      </c>
      <c r="AJ394" s="195">
        <v>0</v>
      </c>
      <c r="AK394" s="195">
        <v>0</v>
      </c>
      <c r="AL394" s="195">
        <v>135109.39000000001</v>
      </c>
      <c r="AM394" s="195">
        <v>0</v>
      </c>
      <c r="AN394" s="195">
        <v>0</v>
      </c>
      <c r="AO394" s="195">
        <v>0</v>
      </c>
      <c r="AP394" s="195">
        <v>0</v>
      </c>
      <c r="AQ394" s="195">
        <v>0</v>
      </c>
      <c r="AR394" s="195">
        <v>0</v>
      </c>
      <c r="AS394" s="195">
        <v>0</v>
      </c>
      <c r="AT394" s="195">
        <v>0</v>
      </c>
      <c r="AU394" s="195">
        <v>0</v>
      </c>
      <c r="AV394" s="195">
        <v>0</v>
      </c>
      <c r="AW394" s="195">
        <v>0</v>
      </c>
      <c r="AX394" s="195">
        <v>0</v>
      </c>
      <c r="AY394" s="195">
        <v>0</v>
      </c>
      <c r="AZ394" s="195">
        <v>0</v>
      </c>
      <c r="BA394" s="195">
        <v>0</v>
      </c>
      <c r="BB394" s="195">
        <v>32894.800000000003</v>
      </c>
      <c r="BC394" s="195">
        <v>0</v>
      </c>
      <c r="BD394" s="195">
        <v>37467</v>
      </c>
      <c r="BE394" s="195">
        <v>3247.2</v>
      </c>
      <c r="BF394" s="195">
        <v>0</v>
      </c>
      <c r="BG394" s="195">
        <v>0</v>
      </c>
      <c r="BH394" s="195">
        <v>4732.2</v>
      </c>
      <c r="BI394" s="195">
        <v>0</v>
      </c>
      <c r="BJ394" s="195">
        <v>0</v>
      </c>
      <c r="BK394" s="195">
        <v>0</v>
      </c>
      <c r="BL394" s="195">
        <v>0</v>
      </c>
      <c r="BM394" s="195">
        <v>2354.4</v>
      </c>
      <c r="BN394" s="195">
        <v>0</v>
      </c>
      <c r="BO394" s="195">
        <v>0</v>
      </c>
      <c r="BP394" s="195">
        <v>0</v>
      </c>
      <c r="BQ394" s="195">
        <v>0</v>
      </c>
      <c r="BR394" s="195">
        <v>0</v>
      </c>
      <c r="BS394" s="195">
        <v>615262.4</v>
      </c>
      <c r="BT394" s="195">
        <v>0</v>
      </c>
      <c r="BU394" s="195">
        <v>0</v>
      </c>
      <c r="BV394" s="195">
        <v>12497.21</v>
      </c>
      <c r="BW394" s="195">
        <v>0</v>
      </c>
      <c r="BX394" s="195">
        <v>0</v>
      </c>
      <c r="BY394" s="195">
        <v>1894.44</v>
      </c>
      <c r="BZ394" s="195">
        <v>0</v>
      </c>
      <c r="CA394" s="195">
        <v>0</v>
      </c>
      <c r="CB394" s="195">
        <v>0</v>
      </c>
      <c r="CC394" s="195">
        <v>0</v>
      </c>
      <c r="CD394" s="195">
        <v>0</v>
      </c>
      <c r="CE394" s="195">
        <v>0</v>
      </c>
      <c r="CF394" s="195">
        <v>223.2</v>
      </c>
      <c r="CG394" s="195">
        <v>0</v>
      </c>
      <c r="CH394" s="195">
        <v>0</v>
      </c>
      <c r="CI394" s="195">
        <v>0</v>
      </c>
      <c r="CJ394" s="195">
        <v>0</v>
      </c>
      <c r="CK394" s="195">
        <v>0</v>
      </c>
      <c r="CL394" s="195">
        <v>0</v>
      </c>
      <c r="CM394" s="195">
        <v>0</v>
      </c>
    </row>
    <row r="395" spans="1:91" ht="24.6">
      <c r="A395" s="125">
        <v>37</v>
      </c>
      <c r="B395" s="243" t="s">
        <v>1122</v>
      </c>
      <c r="C395" s="128" t="s">
        <v>654</v>
      </c>
      <c r="D395" s="195">
        <v>34153.480000000003</v>
      </c>
      <c r="E395" s="195">
        <v>0</v>
      </c>
      <c r="F395" s="195">
        <v>0</v>
      </c>
      <c r="G395" s="195">
        <v>0</v>
      </c>
      <c r="H395" s="195">
        <v>0</v>
      </c>
      <c r="I395" s="195">
        <v>0</v>
      </c>
      <c r="J395" s="195">
        <v>0</v>
      </c>
      <c r="K395" s="195">
        <v>0</v>
      </c>
      <c r="L395" s="195">
        <v>0</v>
      </c>
      <c r="M395" s="195">
        <v>0</v>
      </c>
      <c r="N395" s="195">
        <v>0</v>
      </c>
      <c r="O395" s="195">
        <v>0</v>
      </c>
      <c r="P395" s="195">
        <v>9954.4</v>
      </c>
      <c r="Q395" s="195">
        <v>0</v>
      </c>
      <c r="R395" s="195">
        <v>0</v>
      </c>
      <c r="S395" s="195">
        <v>0</v>
      </c>
      <c r="T395" s="195">
        <v>0</v>
      </c>
      <c r="U395" s="195">
        <v>0</v>
      </c>
      <c r="V395" s="195">
        <v>0</v>
      </c>
      <c r="W395" s="195">
        <v>0</v>
      </c>
      <c r="X395" s="195">
        <v>33416.28</v>
      </c>
      <c r="Y395" s="195">
        <v>0</v>
      </c>
      <c r="Z395" s="195">
        <v>0</v>
      </c>
      <c r="AA395" s="195">
        <v>0</v>
      </c>
      <c r="AB395" s="195">
        <v>0</v>
      </c>
      <c r="AC395" s="195">
        <v>0</v>
      </c>
      <c r="AD395" s="195">
        <v>0</v>
      </c>
      <c r="AE395" s="195">
        <v>0</v>
      </c>
      <c r="AF395" s="195">
        <v>0</v>
      </c>
      <c r="AG395" s="195">
        <v>0</v>
      </c>
      <c r="AH395" s="195">
        <v>0</v>
      </c>
      <c r="AI395" s="195">
        <v>0</v>
      </c>
      <c r="AJ395" s="195">
        <v>0</v>
      </c>
      <c r="AK395" s="195">
        <v>0</v>
      </c>
      <c r="AL395" s="195">
        <v>0</v>
      </c>
      <c r="AM395" s="195">
        <v>0</v>
      </c>
      <c r="AN395" s="195">
        <v>0</v>
      </c>
      <c r="AO395" s="195">
        <v>0</v>
      </c>
      <c r="AP395" s="195">
        <v>0</v>
      </c>
      <c r="AQ395" s="195">
        <v>0</v>
      </c>
      <c r="AR395" s="195">
        <v>0</v>
      </c>
      <c r="AS395" s="195">
        <v>0</v>
      </c>
      <c r="AT395" s="195">
        <v>0</v>
      </c>
      <c r="AU395" s="195">
        <v>0</v>
      </c>
      <c r="AV395" s="195">
        <v>0</v>
      </c>
      <c r="AW395" s="195">
        <v>0</v>
      </c>
      <c r="AX395" s="195">
        <v>0</v>
      </c>
      <c r="AY395" s="195">
        <v>0</v>
      </c>
      <c r="AZ395" s="195">
        <v>0</v>
      </c>
      <c r="BA395" s="195">
        <v>0</v>
      </c>
      <c r="BB395" s="195">
        <v>0</v>
      </c>
      <c r="BC395" s="195">
        <v>0</v>
      </c>
      <c r="BD395" s="195">
        <v>0</v>
      </c>
      <c r="BE395" s="195">
        <v>4368.4799999999996</v>
      </c>
      <c r="BF395" s="195">
        <v>0</v>
      </c>
      <c r="BG395" s="195">
        <v>0</v>
      </c>
      <c r="BH395" s="195">
        <v>0</v>
      </c>
      <c r="BI395" s="195">
        <v>0</v>
      </c>
      <c r="BJ395" s="195">
        <v>0</v>
      </c>
      <c r="BK395" s="195">
        <v>0</v>
      </c>
      <c r="BL395" s="195">
        <v>0</v>
      </c>
      <c r="BM395" s="195">
        <v>200455.8</v>
      </c>
      <c r="BN395" s="195">
        <v>0</v>
      </c>
      <c r="BO395" s="195">
        <v>0</v>
      </c>
      <c r="BP395" s="195">
        <v>0</v>
      </c>
      <c r="BQ395" s="195">
        <v>0</v>
      </c>
      <c r="BR395" s="195">
        <v>0</v>
      </c>
      <c r="BS395" s="197">
        <v>166337.20000000001</v>
      </c>
      <c r="BT395" s="195">
        <v>0</v>
      </c>
      <c r="BU395" s="195">
        <v>0</v>
      </c>
      <c r="BV395" s="195">
        <v>11647.51</v>
      </c>
      <c r="BW395" s="195">
        <v>0</v>
      </c>
      <c r="BX395" s="195">
        <v>0</v>
      </c>
      <c r="BY395" s="195">
        <v>0</v>
      </c>
      <c r="BZ395" s="195">
        <v>0</v>
      </c>
      <c r="CA395" s="195">
        <v>0</v>
      </c>
      <c r="CB395" s="195">
        <v>0</v>
      </c>
      <c r="CC395" s="195">
        <v>0</v>
      </c>
      <c r="CD395" s="195">
        <v>0</v>
      </c>
      <c r="CE395" s="195">
        <v>0</v>
      </c>
      <c r="CF395" s="195">
        <v>0</v>
      </c>
      <c r="CG395" s="195">
        <v>0</v>
      </c>
      <c r="CH395" s="195">
        <v>0</v>
      </c>
      <c r="CI395" s="195">
        <v>0</v>
      </c>
      <c r="CJ395" s="195">
        <v>0</v>
      </c>
      <c r="CK395" s="195">
        <v>0</v>
      </c>
      <c r="CL395" s="195">
        <v>0</v>
      </c>
      <c r="CM395" s="195">
        <v>0</v>
      </c>
    </row>
    <row r="396" spans="1:91" ht="24.6">
      <c r="A396" s="125">
        <v>37</v>
      </c>
      <c r="B396" s="243" t="s">
        <v>1123</v>
      </c>
      <c r="C396" s="128" t="s">
        <v>655</v>
      </c>
      <c r="D396" s="195">
        <v>0</v>
      </c>
      <c r="E396" s="195">
        <v>0</v>
      </c>
      <c r="F396" s="195">
        <v>0</v>
      </c>
      <c r="G396" s="195">
        <v>0</v>
      </c>
      <c r="H396" s="195">
        <v>0</v>
      </c>
      <c r="I396" s="195">
        <v>0</v>
      </c>
      <c r="J396" s="195">
        <v>0</v>
      </c>
      <c r="K396" s="195">
        <v>0</v>
      </c>
      <c r="L396" s="195">
        <v>0</v>
      </c>
      <c r="M396" s="195">
        <v>0</v>
      </c>
      <c r="N396" s="195">
        <v>0</v>
      </c>
      <c r="O396" s="195">
        <v>0</v>
      </c>
      <c r="P396" s="195">
        <v>0</v>
      </c>
      <c r="Q396" s="195">
        <v>0</v>
      </c>
      <c r="R396" s="195">
        <v>0</v>
      </c>
      <c r="S396" s="195">
        <v>0</v>
      </c>
      <c r="T396" s="195">
        <v>0</v>
      </c>
      <c r="U396" s="195">
        <v>0</v>
      </c>
      <c r="V396" s="195">
        <v>0</v>
      </c>
      <c r="W396" s="195">
        <v>0</v>
      </c>
      <c r="X396" s="195">
        <v>0</v>
      </c>
      <c r="Y396" s="195">
        <v>0</v>
      </c>
      <c r="Z396" s="195">
        <v>0</v>
      </c>
      <c r="AA396" s="195">
        <v>0</v>
      </c>
      <c r="AB396" s="195">
        <v>0</v>
      </c>
      <c r="AC396" s="195">
        <v>0</v>
      </c>
      <c r="AD396" s="195">
        <v>0</v>
      </c>
      <c r="AE396" s="195">
        <v>0</v>
      </c>
      <c r="AF396" s="195">
        <v>0</v>
      </c>
      <c r="AG396" s="195">
        <v>0</v>
      </c>
      <c r="AH396" s="195">
        <v>0</v>
      </c>
      <c r="AI396" s="195">
        <v>0</v>
      </c>
      <c r="AJ396" s="195">
        <v>0</v>
      </c>
      <c r="AK396" s="195">
        <v>0</v>
      </c>
      <c r="AL396" s="195">
        <v>0</v>
      </c>
      <c r="AM396" s="195">
        <v>0</v>
      </c>
      <c r="AN396" s="195">
        <v>0</v>
      </c>
      <c r="AO396" s="195">
        <v>465976.68</v>
      </c>
      <c r="AP396" s="195">
        <v>0</v>
      </c>
      <c r="AQ396" s="195">
        <v>0</v>
      </c>
      <c r="AR396" s="195">
        <v>0</v>
      </c>
      <c r="AS396" s="195">
        <v>0</v>
      </c>
      <c r="AT396" s="195">
        <v>0</v>
      </c>
      <c r="AU396" s="195">
        <v>0</v>
      </c>
      <c r="AV396" s="195">
        <v>0</v>
      </c>
      <c r="AW396" s="195">
        <v>0</v>
      </c>
      <c r="AX396" s="195">
        <v>0</v>
      </c>
      <c r="AY396" s="195">
        <v>0</v>
      </c>
      <c r="AZ396" s="195">
        <v>0</v>
      </c>
      <c r="BA396" s="195">
        <v>0</v>
      </c>
      <c r="BB396" s="195">
        <v>0</v>
      </c>
      <c r="BC396" s="195">
        <v>0</v>
      </c>
      <c r="BD396" s="195">
        <v>0</v>
      </c>
      <c r="BE396" s="195">
        <v>0</v>
      </c>
      <c r="BF396" s="195">
        <v>0</v>
      </c>
      <c r="BG396" s="195">
        <v>0</v>
      </c>
      <c r="BH396" s="195">
        <v>0</v>
      </c>
      <c r="BI396" s="195">
        <v>0</v>
      </c>
      <c r="BJ396" s="195">
        <v>0</v>
      </c>
      <c r="BK396" s="195">
        <v>0</v>
      </c>
      <c r="BL396" s="195">
        <v>0</v>
      </c>
      <c r="BM396" s="195">
        <v>7479.3</v>
      </c>
      <c r="BN396" s="195">
        <v>0</v>
      </c>
      <c r="BO396" s="195">
        <v>0</v>
      </c>
      <c r="BP396" s="195">
        <v>0</v>
      </c>
      <c r="BQ396" s="195">
        <v>0</v>
      </c>
      <c r="BR396" s="195">
        <v>0</v>
      </c>
      <c r="BS396" s="197">
        <v>299326.78000000003</v>
      </c>
      <c r="BT396" s="195">
        <v>0</v>
      </c>
      <c r="BU396" s="195">
        <v>0</v>
      </c>
      <c r="BV396" s="195">
        <v>0</v>
      </c>
      <c r="BW396" s="195">
        <v>560</v>
      </c>
      <c r="BX396" s="195">
        <v>0</v>
      </c>
      <c r="BY396" s="195">
        <v>0</v>
      </c>
      <c r="BZ396" s="195">
        <v>0</v>
      </c>
      <c r="CA396" s="195">
        <v>0</v>
      </c>
      <c r="CB396" s="195">
        <v>0</v>
      </c>
      <c r="CC396" s="195">
        <v>0</v>
      </c>
      <c r="CD396" s="195">
        <v>0</v>
      </c>
      <c r="CE396" s="195">
        <v>0</v>
      </c>
      <c r="CF396" s="195">
        <v>0</v>
      </c>
      <c r="CG396" s="195">
        <v>0</v>
      </c>
      <c r="CH396" s="195">
        <v>0</v>
      </c>
      <c r="CI396" s="195">
        <v>0</v>
      </c>
      <c r="CJ396" s="195">
        <v>0</v>
      </c>
      <c r="CK396" s="195">
        <v>0</v>
      </c>
      <c r="CL396" s="195">
        <v>0</v>
      </c>
      <c r="CM396" s="195">
        <v>0</v>
      </c>
    </row>
    <row r="397" spans="1:91" ht="24.6">
      <c r="A397" s="125">
        <v>37</v>
      </c>
      <c r="B397" s="243" t="s">
        <v>1124</v>
      </c>
      <c r="C397" s="128" t="s">
        <v>656</v>
      </c>
      <c r="D397" s="195">
        <v>1417887.78</v>
      </c>
      <c r="E397" s="195">
        <v>13636.81</v>
      </c>
      <c r="F397" s="195">
        <v>22365.56</v>
      </c>
      <c r="G397" s="195">
        <v>17761.2</v>
      </c>
      <c r="H397" s="195">
        <v>7240.76</v>
      </c>
      <c r="I397" s="195">
        <v>5765.04</v>
      </c>
      <c r="J397" s="195">
        <v>360.3</v>
      </c>
      <c r="K397" s="195">
        <v>84503.44</v>
      </c>
      <c r="L397" s="195">
        <v>44767.6</v>
      </c>
      <c r="M397" s="195">
        <v>86405.39</v>
      </c>
      <c r="N397" s="195">
        <v>18263.38</v>
      </c>
      <c r="O397" s="195">
        <v>657.44</v>
      </c>
      <c r="P397" s="195">
        <v>15829.86</v>
      </c>
      <c r="Q397" s="195">
        <v>2175.88</v>
      </c>
      <c r="R397" s="195">
        <v>1655.36</v>
      </c>
      <c r="S397" s="195">
        <v>205237.61</v>
      </c>
      <c r="T397" s="195">
        <v>33501.160000000003</v>
      </c>
      <c r="U397" s="195">
        <v>14416.49</v>
      </c>
      <c r="V397" s="195">
        <v>37502.959999999999</v>
      </c>
      <c r="W397" s="195">
        <v>4721.2</v>
      </c>
      <c r="X397" s="195">
        <v>198367.35999999999</v>
      </c>
      <c r="Y397" s="195">
        <v>16037.88</v>
      </c>
      <c r="Z397" s="195">
        <v>136280</v>
      </c>
      <c r="AA397" s="195">
        <v>20481.18</v>
      </c>
      <c r="AB397" s="195">
        <v>17983.52</v>
      </c>
      <c r="AC397" s="195">
        <v>59759.92</v>
      </c>
      <c r="AD397" s="195">
        <v>310728.08</v>
      </c>
      <c r="AE397" s="195">
        <v>151568</v>
      </c>
      <c r="AF397" s="195">
        <v>25212.400000000001</v>
      </c>
      <c r="AG397" s="195">
        <v>27599.759999999998</v>
      </c>
      <c r="AH397" s="195">
        <v>19002.72</v>
      </c>
      <c r="AI397" s="195">
        <v>31236.28</v>
      </c>
      <c r="AJ397" s="195">
        <v>33187.9</v>
      </c>
      <c r="AK397" s="195">
        <v>102399.03999999999</v>
      </c>
      <c r="AL397" s="195">
        <v>574903.53</v>
      </c>
      <c r="AM397" s="195">
        <v>69029.919999999998</v>
      </c>
      <c r="AN397" s="195">
        <v>15133.16</v>
      </c>
      <c r="AO397" s="195">
        <v>25077.68</v>
      </c>
      <c r="AP397" s="195">
        <v>26041.68</v>
      </c>
      <c r="AQ397" s="195">
        <v>30512.639999999999</v>
      </c>
      <c r="AR397" s="195">
        <v>3685.2</v>
      </c>
      <c r="AS397" s="195">
        <v>210277.67</v>
      </c>
      <c r="AT397" s="195">
        <v>36813.08</v>
      </c>
      <c r="AU397" s="195">
        <v>66809.119999999995</v>
      </c>
      <c r="AV397" s="195">
        <v>50299.17</v>
      </c>
      <c r="AW397" s="195">
        <v>34548.480000000003</v>
      </c>
      <c r="AX397" s="195">
        <v>91.2</v>
      </c>
      <c r="AY397" s="195">
        <v>12425.4</v>
      </c>
      <c r="AZ397" s="195">
        <v>42598.559999999998</v>
      </c>
      <c r="BA397" s="195">
        <v>4419.12</v>
      </c>
      <c r="BB397" s="195">
        <v>154823.18</v>
      </c>
      <c r="BC397" s="195">
        <v>10030.24</v>
      </c>
      <c r="BD397" s="195">
        <v>256602.23999999999</v>
      </c>
      <c r="BE397" s="195">
        <v>83068.37</v>
      </c>
      <c r="BF397" s="195">
        <v>13561.94</v>
      </c>
      <c r="BG397" s="195">
        <v>27483.64</v>
      </c>
      <c r="BH397" s="195">
        <v>117192.1</v>
      </c>
      <c r="BI397" s="195">
        <v>7407.48</v>
      </c>
      <c r="BJ397" s="195">
        <v>2117.44</v>
      </c>
      <c r="BK397" s="195">
        <v>20260.759999999998</v>
      </c>
      <c r="BL397" s="195">
        <v>4835.76</v>
      </c>
      <c r="BM397" s="195">
        <v>346438.14</v>
      </c>
      <c r="BN397" s="195">
        <v>67223.14</v>
      </c>
      <c r="BO397" s="195">
        <v>9274.26</v>
      </c>
      <c r="BP397" s="195">
        <v>92704.72</v>
      </c>
      <c r="BQ397" s="195">
        <v>50390.64</v>
      </c>
      <c r="BR397" s="195">
        <v>35383.120000000003</v>
      </c>
      <c r="BS397" s="195">
        <v>0</v>
      </c>
      <c r="BT397" s="195">
        <v>15878.32</v>
      </c>
      <c r="BU397" s="195">
        <v>40898.25</v>
      </c>
      <c r="BV397" s="195">
        <v>100231.9</v>
      </c>
      <c r="BW397" s="195">
        <v>6310</v>
      </c>
      <c r="BX397" s="195">
        <v>29064.44</v>
      </c>
      <c r="BY397" s="195">
        <v>56278.080000000002</v>
      </c>
      <c r="BZ397" s="195">
        <v>19869.98</v>
      </c>
      <c r="CA397" s="195">
        <v>20553.2</v>
      </c>
      <c r="CB397" s="195">
        <v>63916.56</v>
      </c>
      <c r="CC397" s="195">
        <v>129006.48</v>
      </c>
      <c r="CD397" s="195">
        <v>113909.8</v>
      </c>
      <c r="CE397" s="195">
        <v>30354.16</v>
      </c>
      <c r="CF397" s="195">
        <v>67255.92</v>
      </c>
      <c r="CG397" s="195">
        <v>7112</v>
      </c>
      <c r="CH397" s="195">
        <v>23519.68</v>
      </c>
      <c r="CI397" s="195">
        <v>14708.08</v>
      </c>
      <c r="CJ397" s="195">
        <v>7140.4</v>
      </c>
      <c r="CK397" s="195">
        <v>52411.28</v>
      </c>
      <c r="CL397" s="195">
        <v>4776.32</v>
      </c>
      <c r="CM397" s="195">
        <v>13288.92</v>
      </c>
    </row>
    <row r="398" spans="1:91" ht="24.6">
      <c r="A398" s="125">
        <v>37</v>
      </c>
      <c r="B398" s="243" t="s">
        <v>1125</v>
      </c>
      <c r="C398" s="128" t="s">
        <v>657</v>
      </c>
      <c r="D398" s="195">
        <v>335492.19</v>
      </c>
      <c r="E398" s="195">
        <v>543.67999999999995</v>
      </c>
      <c r="F398" s="195">
        <v>5887.72</v>
      </c>
      <c r="G398" s="195">
        <v>11968.96</v>
      </c>
      <c r="H398" s="195">
        <v>4210.92</v>
      </c>
      <c r="I398" s="195">
        <v>1577.28</v>
      </c>
      <c r="J398" s="195">
        <v>4355.8999999999996</v>
      </c>
      <c r="K398" s="195">
        <v>14003.68</v>
      </c>
      <c r="L398" s="195">
        <v>3532.56</v>
      </c>
      <c r="M398" s="195">
        <v>17243.54</v>
      </c>
      <c r="N398" s="195">
        <v>22349.1</v>
      </c>
      <c r="O398" s="195">
        <v>0</v>
      </c>
      <c r="P398" s="195">
        <v>59746.04</v>
      </c>
      <c r="Q398" s="195">
        <v>706.74</v>
      </c>
      <c r="R398" s="195">
        <v>12550.88</v>
      </c>
      <c r="S398" s="195">
        <v>55507.4</v>
      </c>
      <c r="T398" s="195">
        <v>13162.3</v>
      </c>
      <c r="U398" s="195">
        <v>7098.75</v>
      </c>
      <c r="V398" s="195">
        <v>6315.76</v>
      </c>
      <c r="W398" s="195">
        <v>2097.04</v>
      </c>
      <c r="X398" s="195">
        <v>1495435.12</v>
      </c>
      <c r="Y398" s="195">
        <v>16171.28</v>
      </c>
      <c r="Z398" s="195">
        <v>153309.35999999999</v>
      </c>
      <c r="AA398" s="195">
        <v>17631.759999999998</v>
      </c>
      <c r="AB398" s="195">
        <v>3479.76</v>
      </c>
      <c r="AC398" s="195">
        <v>14321.32</v>
      </c>
      <c r="AD398" s="195">
        <v>214672</v>
      </c>
      <c r="AE398" s="195">
        <v>130274.96</v>
      </c>
      <c r="AF398" s="195">
        <v>11858.56</v>
      </c>
      <c r="AG398" s="195">
        <v>20235.84</v>
      </c>
      <c r="AH398" s="195">
        <v>15284</v>
      </c>
      <c r="AI398" s="195">
        <v>9284.56</v>
      </c>
      <c r="AJ398" s="195">
        <v>26607.599999999999</v>
      </c>
      <c r="AK398" s="195">
        <v>12968.08</v>
      </c>
      <c r="AL398" s="195">
        <v>1273124.8500000001</v>
      </c>
      <c r="AM398" s="195">
        <v>11846</v>
      </c>
      <c r="AN398" s="195">
        <v>5205</v>
      </c>
      <c r="AO398" s="195">
        <v>14412.8</v>
      </c>
      <c r="AP398" s="195">
        <v>15072.08</v>
      </c>
      <c r="AQ398" s="195">
        <v>1822.24</v>
      </c>
      <c r="AR398" s="195">
        <v>4535.92</v>
      </c>
      <c r="AS398" s="195">
        <v>403493.16</v>
      </c>
      <c r="AT398" s="195">
        <v>19949.48</v>
      </c>
      <c r="AU398" s="195">
        <v>28674.720000000001</v>
      </c>
      <c r="AV398" s="195">
        <v>27361.439999999999</v>
      </c>
      <c r="AW398" s="195">
        <v>20178.8</v>
      </c>
      <c r="AX398" s="195">
        <v>541.20000000000005</v>
      </c>
      <c r="AY398" s="195">
        <v>1949.12</v>
      </c>
      <c r="AZ398" s="195">
        <v>8725.68</v>
      </c>
      <c r="BA398" s="195">
        <v>403.84</v>
      </c>
      <c r="BB398" s="195">
        <v>26572.6</v>
      </c>
      <c r="BC398" s="195">
        <v>2753.44</v>
      </c>
      <c r="BD398" s="195">
        <v>376054.44</v>
      </c>
      <c r="BE398" s="195">
        <v>89237.440000000002</v>
      </c>
      <c r="BF398" s="195">
        <v>5828.4</v>
      </c>
      <c r="BG398" s="195">
        <v>1931.36</v>
      </c>
      <c r="BH398" s="195">
        <v>271328.52</v>
      </c>
      <c r="BI398" s="195">
        <v>3592.08</v>
      </c>
      <c r="BJ398" s="195">
        <v>275.83999999999997</v>
      </c>
      <c r="BK398" s="195">
        <v>17869.84</v>
      </c>
      <c r="BL398" s="195">
        <v>1651.52</v>
      </c>
      <c r="BM398" s="195">
        <v>576637.68000000005</v>
      </c>
      <c r="BN398" s="195">
        <v>26363.759999999998</v>
      </c>
      <c r="BO398" s="195">
        <v>4541.76</v>
      </c>
      <c r="BP398" s="195">
        <v>53076.12</v>
      </c>
      <c r="BQ398" s="195">
        <v>11754.64</v>
      </c>
      <c r="BR398" s="195">
        <v>15907.92</v>
      </c>
      <c r="BS398" s="195">
        <v>0</v>
      </c>
      <c r="BT398" s="195">
        <v>5945.76</v>
      </c>
      <c r="BU398" s="195">
        <v>22190.22</v>
      </c>
      <c r="BV398" s="195">
        <v>143917.28</v>
      </c>
      <c r="BW398" s="195">
        <v>0</v>
      </c>
      <c r="BX398" s="195">
        <v>8645.24</v>
      </c>
      <c r="BY398" s="195">
        <v>86840.82</v>
      </c>
      <c r="BZ398" s="195">
        <v>6645.44</v>
      </c>
      <c r="CA398" s="195">
        <v>5478.36</v>
      </c>
      <c r="CB398" s="195">
        <v>7475.68</v>
      </c>
      <c r="CC398" s="195">
        <v>59814.400000000001</v>
      </c>
      <c r="CD398" s="195">
        <v>166210.57999999999</v>
      </c>
      <c r="CE398" s="195">
        <v>27061.279999999999</v>
      </c>
      <c r="CF398" s="195">
        <v>66697.16</v>
      </c>
      <c r="CG398" s="195">
        <v>643.36</v>
      </c>
      <c r="CH398" s="195">
        <v>7931.52</v>
      </c>
      <c r="CI398" s="195">
        <v>0</v>
      </c>
      <c r="CJ398" s="195">
        <v>925.44</v>
      </c>
      <c r="CK398" s="195">
        <v>23693.040000000001</v>
      </c>
      <c r="CL398" s="195">
        <v>5364.32</v>
      </c>
      <c r="CM398" s="195">
        <v>3862.4</v>
      </c>
    </row>
    <row r="399" spans="1:91" ht="24.6">
      <c r="A399" s="125">
        <v>37</v>
      </c>
      <c r="B399" s="243" t="s">
        <v>1126</v>
      </c>
      <c r="C399" s="128" t="s">
        <v>658</v>
      </c>
      <c r="D399" s="195">
        <v>207919.14</v>
      </c>
      <c r="E399" s="195">
        <v>0</v>
      </c>
      <c r="F399" s="195">
        <v>0</v>
      </c>
      <c r="G399" s="195">
        <v>0</v>
      </c>
      <c r="H399" s="195">
        <v>0</v>
      </c>
      <c r="I399" s="195">
        <v>0</v>
      </c>
      <c r="J399" s="195">
        <v>361.17</v>
      </c>
      <c r="K399" s="195">
        <v>0</v>
      </c>
      <c r="L399" s="195">
        <v>0</v>
      </c>
      <c r="M399" s="195">
        <v>0</v>
      </c>
      <c r="N399" s="195">
        <v>0</v>
      </c>
      <c r="O399" s="195">
        <v>736.43</v>
      </c>
      <c r="P399" s="195">
        <v>206538.54</v>
      </c>
      <c r="Q399" s="195">
        <v>7747.64</v>
      </c>
      <c r="R399" s="195">
        <v>22898.26</v>
      </c>
      <c r="S399" s="195">
        <v>7861.73</v>
      </c>
      <c r="T399" s="195">
        <v>21796.6</v>
      </c>
      <c r="U399" s="195">
        <v>1557.54</v>
      </c>
      <c r="V399" s="195">
        <v>4525.43</v>
      </c>
      <c r="W399" s="195">
        <v>1656.54</v>
      </c>
      <c r="X399" s="195">
        <v>235945.99</v>
      </c>
      <c r="Y399" s="195">
        <v>0</v>
      </c>
      <c r="Z399" s="195">
        <v>0</v>
      </c>
      <c r="AA399" s="195">
        <v>0</v>
      </c>
      <c r="AB399" s="195">
        <v>1689.87</v>
      </c>
      <c r="AC399" s="195">
        <v>0</v>
      </c>
      <c r="AD399" s="195">
        <v>0</v>
      </c>
      <c r="AE399" s="195">
        <v>0</v>
      </c>
      <c r="AF399" s="195">
        <v>0</v>
      </c>
      <c r="AG399" s="195">
        <v>0</v>
      </c>
      <c r="AH399" s="195">
        <v>0</v>
      </c>
      <c r="AI399" s="195">
        <v>0</v>
      </c>
      <c r="AJ399" s="195">
        <v>0</v>
      </c>
      <c r="AK399" s="195">
        <v>0</v>
      </c>
      <c r="AL399" s="195">
        <v>4840188.0999999996</v>
      </c>
      <c r="AM399" s="195">
        <v>0</v>
      </c>
      <c r="AN399" s="195">
        <v>0</v>
      </c>
      <c r="AO399" s="195">
        <v>284.10000000000002</v>
      </c>
      <c r="AP399" s="195">
        <v>32274.84</v>
      </c>
      <c r="AQ399" s="195">
        <v>0</v>
      </c>
      <c r="AR399" s="195">
        <v>0</v>
      </c>
      <c r="AS399" s="195">
        <v>0</v>
      </c>
      <c r="AT399" s="195">
        <v>8207.7800000000007</v>
      </c>
      <c r="AU399" s="195">
        <v>0</v>
      </c>
      <c r="AV399" s="195">
        <v>0</v>
      </c>
      <c r="AW399" s="195">
        <v>9996.0300000000007</v>
      </c>
      <c r="AX399" s="195">
        <v>0</v>
      </c>
      <c r="AY399" s="195">
        <v>0</v>
      </c>
      <c r="AZ399" s="195">
        <v>0</v>
      </c>
      <c r="BA399" s="195">
        <v>0</v>
      </c>
      <c r="BB399" s="195">
        <v>1741.21</v>
      </c>
      <c r="BC399" s="195">
        <v>0</v>
      </c>
      <c r="BD399" s="195">
        <v>293846.71000000002</v>
      </c>
      <c r="BE399" s="195">
        <v>0</v>
      </c>
      <c r="BF399" s="195">
        <v>0</v>
      </c>
      <c r="BG399" s="195">
        <v>0</v>
      </c>
      <c r="BH399" s="195">
        <v>0</v>
      </c>
      <c r="BI399" s="195">
        <v>0</v>
      </c>
      <c r="BJ399" s="195">
        <v>0</v>
      </c>
      <c r="BK399" s="195">
        <v>0</v>
      </c>
      <c r="BL399" s="195">
        <v>0</v>
      </c>
      <c r="BM399" s="195">
        <v>1355408.71</v>
      </c>
      <c r="BN399" s="195">
        <v>0</v>
      </c>
      <c r="BO399" s="195">
        <v>0</v>
      </c>
      <c r="BP399" s="195">
        <v>0</v>
      </c>
      <c r="BQ399" s="195">
        <v>0</v>
      </c>
      <c r="BR399" s="195">
        <v>0</v>
      </c>
      <c r="BS399" s="195">
        <v>2463167.7000000002</v>
      </c>
      <c r="BT399" s="195">
        <v>482.19</v>
      </c>
      <c r="BU399" s="195">
        <v>816.54</v>
      </c>
      <c r="BV399" s="195">
        <v>104065.26</v>
      </c>
      <c r="BW399" s="195">
        <v>5871.45</v>
      </c>
      <c r="BX399" s="195">
        <v>23310.48</v>
      </c>
      <c r="BY399" s="195">
        <v>141755.76999999999</v>
      </c>
      <c r="BZ399" s="195">
        <v>354.79</v>
      </c>
      <c r="CA399" s="195">
        <v>6387.44</v>
      </c>
      <c r="CB399" s="195">
        <v>1586.91</v>
      </c>
      <c r="CC399" s="195">
        <v>6339.06</v>
      </c>
      <c r="CD399" s="195">
        <v>33377.120000000003</v>
      </c>
      <c r="CE399" s="195">
        <v>2825.91</v>
      </c>
      <c r="CF399" s="195">
        <v>51517.88</v>
      </c>
      <c r="CG399" s="195">
        <v>0</v>
      </c>
      <c r="CH399" s="195">
        <v>46581.11</v>
      </c>
      <c r="CI399" s="195">
        <v>966.35</v>
      </c>
      <c r="CJ399" s="195">
        <v>3086.28</v>
      </c>
      <c r="CK399" s="195">
        <v>2903.61</v>
      </c>
      <c r="CL399" s="195">
        <v>2530.2199999999998</v>
      </c>
      <c r="CM399" s="195">
        <v>2744.85</v>
      </c>
    </row>
    <row r="400" spans="1:91" ht="24.6">
      <c r="A400" s="125">
        <v>37</v>
      </c>
      <c r="B400" s="243" t="s">
        <v>1127</v>
      </c>
      <c r="C400" s="137" t="s">
        <v>659</v>
      </c>
      <c r="D400" s="195">
        <v>0</v>
      </c>
      <c r="E400" s="195">
        <v>0</v>
      </c>
      <c r="F400" s="195">
        <v>0</v>
      </c>
      <c r="G400" s="195">
        <v>0</v>
      </c>
      <c r="H400" s="195">
        <v>0</v>
      </c>
      <c r="I400" s="195">
        <v>0</v>
      </c>
      <c r="J400" s="195">
        <v>0</v>
      </c>
      <c r="K400" s="195">
        <v>0</v>
      </c>
      <c r="L400" s="195">
        <v>0</v>
      </c>
      <c r="M400" s="195">
        <v>0</v>
      </c>
      <c r="N400" s="195">
        <v>0</v>
      </c>
      <c r="O400" s="195">
        <v>0</v>
      </c>
      <c r="P400" s="195">
        <v>0</v>
      </c>
      <c r="Q400" s="195">
        <v>0</v>
      </c>
      <c r="R400" s="195">
        <v>0</v>
      </c>
      <c r="S400" s="195">
        <v>0</v>
      </c>
      <c r="T400" s="195">
        <v>0</v>
      </c>
      <c r="U400" s="195">
        <v>0</v>
      </c>
      <c r="V400" s="195">
        <v>0</v>
      </c>
      <c r="W400" s="195">
        <v>0</v>
      </c>
      <c r="X400" s="195">
        <v>0</v>
      </c>
      <c r="Y400" s="195">
        <v>0</v>
      </c>
      <c r="Z400" s="195">
        <v>0</v>
      </c>
      <c r="AA400" s="195">
        <v>0</v>
      </c>
      <c r="AB400" s="195">
        <v>0</v>
      </c>
      <c r="AC400" s="195">
        <v>0</v>
      </c>
      <c r="AD400" s="195">
        <v>0</v>
      </c>
      <c r="AE400" s="195">
        <v>0</v>
      </c>
      <c r="AF400" s="195">
        <v>0</v>
      </c>
      <c r="AG400" s="195">
        <v>0</v>
      </c>
      <c r="AH400" s="195">
        <v>0</v>
      </c>
      <c r="AI400" s="195">
        <v>0</v>
      </c>
      <c r="AJ400" s="195">
        <v>0</v>
      </c>
      <c r="AK400" s="195">
        <v>0</v>
      </c>
      <c r="AL400" s="195">
        <v>0</v>
      </c>
      <c r="AM400" s="195">
        <v>0</v>
      </c>
      <c r="AN400" s="195">
        <v>0</v>
      </c>
      <c r="AO400" s="195">
        <v>0</v>
      </c>
      <c r="AP400" s="195">
        <v>0</v>
      </c>
      <c r="AQ400" s="195">
        <v>0</v>
      </c>
      <c r="AR400" s="195">
        <v>0</v>
      </c>
      <c r="AS400" s="195">
        <v>0</v>
      </c>
      <c r="AT400" s="195">
        <v>0</v>
      </c>
      <c r="AU400" s="195">
        <v>0</v>
      </c>
      <c r="AV400" s="195">
        <v>0</v>
      </c>
      <c r="AW400" s="195">
        <v>0</v>
      </c>
      <c r="AX400" s="195">
        <v>0</v>
      </c>
      <c r="AY400" s="195">
        <v>0</v>
      </c>
      <c r="AZ400" s="195">
        <v>0</v>
      </c>
      <c r="BA400" s="195">
        <v>0</v>
      </c>
      <c r="BB400" s="195">
        <v>0</v>
      </c>
      <c r="BC400" s="195">
        <v>0</v>
      </c>
      <c r="BD400" s="195">
        <v>0</v>
      </c>
      <c r="BE400" s="195">
        <v>0</v>
      </c>
      <c r="BF400" s="195">
        <v>0</v>
      </c>
      <c r="BG400" s="195">
        <v>0</v>
      </c>
      <c r="BH400" s="195">
        <v>0</v>
      </c>
      <c r="BI400" s="195">
        <v>0</v>
      </c>
      <c r="BJ400" s="195">
        <v>0</v>
      </c>
      <c r="BK400" s="195">
        <v>0</v>
      </c>
      <c r="BL400" s="195">
        <v>0</v>
      </c>
      <c r="BM400" s="195">
        <v>0</v>
      </c>
      <c r="BN400" s="195">
        <v>0</v>
      </c>
      <c r="BO400" s="195">
        <v>0</v>
      </c>
      <c r="BP400" s="195">
        <v>0</v>
      </c>
      <c r="BQ400" s="195">
        <v>0</v>
      </c>
      <c r="BR400" s="195">
        <v>0</v>
      </c>
      <c r="BS400" s="195">
        <v>0</v>
      </c>
      <c r="BT400" s="195">
        <v>0</v>
      </c>
      <c r="BU400" s="195">
        <v>0</v>
      </c>
      <c r="BV400" s="195">
        <v>0</v>
      </c>
      <c r="BW400" s="195">
        <v>0</v>
      </c>
      <c r="BX400" s="195">
        <v>0</v>
      </c>
      <c r="BY400" s="195">
        <v>0</v>
      </c>
      <c r="BZ400" s="195">
        <v>0</v>
      </c>
      <c r="CA400" s="195">
        <v>0</v>
      </c>
      <c r="CB400" s="195">
        <v>0</v>
      </c>
      <c r="CC400" s="195">
        <v>0</v>
      </c>
      <c r="CD400" s="195">
        <v>0</v>
      </c>
      <c r="CE400" s="195">
        <v>0</v>
      </c>
      <c r="CF400" s="195">
        <v>0</v>
      </c>
      <c r="CG400" s="195">
        <v>0</v>
      </c>
      <c r="CH400" s="195">
        <v>0</v>
      </c>
      <c r="CI400" s="195">
        <v>0</v>
      </c>
      <c r="CJ400" s="195">
        <v>0</v>
      </c>
      <c r="CK400" s="195">
        <v>0</v>
      </c>
      <c r="CL400" s="195">
        <v>0</v>
      </c>
      <c r="CM400" s="195">
        <v>0</v>
      </c>
    </row>
    <row r="401" spans="1:91" ht="24.6">
      <c r="A401" s="125">
        <v>37</v>
      </c>
      <c r="B401" s="243" t="s">
        <v>1128</v>
      </c>
      <c r="C401" s="128" t="s">
        <v>1319</v>
      </c>
      <c r="D401" s="195">
        <v>1417331</v>
      </c>
      <c r="E401" s="195">
        <v>0</v>
      </c>
      <c r="F401" s="195">
        <v>3045</v>
      </c>
      <c r="G401" s="195">
        <v>0</v>
      </c>
      <c r="H401" s="195">
        <v>6400840.8399999999</v>
      </c>
      <c r="I401" s="195">
        <v>768594.07</v>
      </c>
      <c r="J401" s="195">
        <v>518110.35</v>
      </c>
      <c r="K401" s="195">
        <v>5805214.4500000002</v>
      </c>
      <c r="L401" s="195">
        <v>0</v>
      </c>
      <c r="M401" s="195">
        <v>90885.01</v>
      </c>
      <c r="N401" s="195">
        <v>749698.9</v>
      </c>
      <c r="O401" s="195">
        <v>9268</v>
      </c>
      <c r="P401" s="195">
        <v>2730700.15</v>
      </c>
      <c r="Q401" s="195">
        <v>1208705.3</v>
      </c>
      <c r="R401" s="195">
        <v>620805.38</v>
      </c>
      <c r="S401" s="195">
        <v>648212.5</v>
      </c>
      <c r="T401" s="195">
        <v>150432.79</v>
      </c>
      <c r="U401" s="195">
        <v>950860.94</v>
      </c>
      <c r="V401" s="195">
        <v>207345.5</v>
      </c>
      <c r="W401" s="195">
        <v>381311.05</v>
      </c>
      <c r="X401" s="195">
        <v>1884384.4</v>
      </c>
      <c r="Y401" s="195">
        <v>245882.54</v>
      </c>
      <c r="Z401" s="195">
        <v>199835.15</v>
      </c>
      <c r="AA401" s="195">
        <v>131646.04</v>
      </c>
      <c r="AB401" s="195">
        <v>3967</v>
      </c>
      <c r="AC401" s="195">
        <v>29904</v>
      </c>
      <c r="AD401" s="195">
        <v>2000</v>
      </c>
      <c r="AE401" s="195">
        <v>156171</v>
      </c>
      <c r="AF401" s="195">
        <v>373913.4</v>
      </c>
      <c r="AG401" s="195">
        <v>436915.68</v>
      </c>
      <c r="AH401" s="195">
        <v>5290</v>
      </c>
      <c r="AI401" s="195">
        <v>1615438.1</v>
      </c>
      <c r="AJ401" s="195">
        <v>3788.5</v>
      </c>
      <c r="AK401" s="195">
        <v>114298.95</v>
      </c>
      <c r="AL401" s="195">
        <v>0</v>
      </c>
      <c r="AM401" s="195">
        <v>145242</v>
      </c>
      <c r="AN401" s="195">
        <v>35999</v>
      </c>
      <c r="AO401" s="195">
        <v>9645867.7400000002</v>
      </c>
      <c r="AP401" s="195">
        <v>236662.2</v>
      </c>
      <c r="AQ401" s="195">
        <v>54376.05</v>
      </c>
      <c r="AR401" s="195">
        <v>19362.5</v>
      </c>
      <c r="AS401" s="195">
        <v>120410</v>
      </c>
      <c r="AT401" s="195">
        <v>742771.5</v>
      </c>
      <c r="AU401" s="195">
        <v>402036</v>
      </c>
      <c r="AV401" s="195">
        <v>24304</v>
      </c>
      <c r="AW401" s="195">
        <v>218310.49</v>
      </c>
      <c r="AX401" s="195">
        <v>150234.29</v>
      </c>
      <c r="AY401" s="195">
        <v>1847038.9</v>
      </c>
      <c r="AZ401" s="195">
        <v>111114</v>
      </c>
      <c r="BA401" s="195">
        <v>125931</v>
      </c>
      <c r="BB401" s="195">
        <v>2916416.55</v>
      </c>
      <c r="BC401" s="195">
        <v>272518.5</v>
      </c>
      <c r="BD401" s="195">
        <v>356962</v>
      </c>
      <c r="BE401" s="195">
        <v>7945921.5</v>
      </c>
      <c r="BF401" s="195">
        <v>828864</v>
      </c>
      <c r="BG401" s="195">
        <v>1835546.8</v>
      </c>
      <c r="BH401" s="195">
        <v>22849</v>
      </c>
      <c r="BI401" s="195">
        <v>0</v>
      </c>
      <c r="BJ401" s="195">
        <v>422630</v>
      </c>
      <c r="BK401" s="195">
        <v>1806991.75</v>
      </c>
      <c r="BL401" s="195">
        <v>2502066.5</v>
      </c>
      <c r="BM401" s="195">
        <v>1391</v>
      </c>
      <c r="BN401" s="195">
        <v>0</v>
      </c>
      <c r="BO401" s="195">
        <v>799728.5</v>
      </c>
      <c r="BP401" s="195">
        <v>1142590.5</v>
      </c>
      <c r="BQ401" s="195">
        <v>1650957.85</v>
      </c>
      <c r="BR401" s="195">
        <v>4144881.25</v>
      </c>
      <c r="BS401" s="197">
        <v>14204513.960000001</v>
      </c>
      <c r="BT401" s="195">
        <v>677418.4</v>
      </c>
      <c r="BU401" s="195">
        <v>124423.98</v>
      </c>
      <c r="BV401" s="195">
        <v>10118732.210000001</v>
      </c>
      <c r="BW401" s="195">
        <v>31200</v>
      </c>
      <c r="BX401" s="195">
        <v>1598716.3</v>
      </c>
      <c r="BY401" s="195">
        <v>635826.62</v>
      </c>
      <c r="BZ401" s="195">
        <v>698042.94</v>
      </c>
      <c r="CA401" s="195">
        <v>1838919.61</v>
      </c>
      <c r="CB401" s="195">
        <v>1228160</v>
      </c>
      <c r="CC401" s="195">
        <v>1835938.9</v>
      </c>
      <c r="CD401" s="195">
        <v>797743.4</v>
      </c>
      <c r="CE401" s="195">
        <v>1356753.31</v>
      </c>
      <c r="CF401" s="195">
        <v>203395</v>
      </c>
      <c r="CG401" s="195">
        <v>102985</v>
      </c>
      <c r="CH401" s="195">
        <v>0</v>
      </c>
      <c r="CI401" s="195">
        <v>125571.22</v>
      </c>
      <c r="CJ401" s="195">
        <v>140537.5</v>
      </c>
      <c r="CK401" s="195">
        <v>1512551.01</v>
      </c>
      <c r="CL401" s="195">
        <v>790439.47</v>
      </c>
      <c r="CM401" s="195">
        <v>1049932.42</v>
      </c>
    </row>
    <row r="402" spans="1:91" ht="24.6">
      <c r="A402" s="125">
        <v>35</v>
      </c>
      <c r="B402" s="243" t="s">
        <v>1129</v>
      </c>
      <c r="C402" s="128" t="s">
        <v>660</v>
      </c>
      <c r="D402" s="195">
        <v>0</v>
      </c>
      <c r="E402" s="195">
        <v>0</v>
      </c>
      <c r="F402" s="195">
        <v>0</v>
      </c>
      <c r="G402" s="195">
        <v>0</v>
      </c>
      <c r="H402" s="195">
        <v>0</v>
      </c>
      <c r="I402" s="195">
        <v>0</v>
      </c>
      <c r="J402" s="195">
        <v>0</v>
      </c>
      <c r="K402" s="195">
        <v>0</v>
      </c>
      <c r="L402" s="195">
        <v>0</v>
      </c>
      <c r="M402" s="195">
        <v>0</v>
      </c>
      <c r="N402" s="195">
        <v>0</v>
      </c>
      <c r="O402" s="195">
        <v>0</v>
      </c>
      <c r="P402" s="195">
        <v>0</v>
      </c>
      <c r="Q402" s="195">
        <v>0</v>
      </c>
      <c r="R402" s="195">
        <v>0</v>
      </c>
      <c r="S402" s="195">
        <v>0</v>
      </c>
      <c r="T402" s="195">
        <v>0</v>
      </c>
      <c r="U402" s="195">
        <v>0</v>
      </c>
      <c r="V402" s="195">
        <v>0</v>
      </c>
      <c r="W402" s="195">
        <v>0</v>
      </c>
      <c r="X402" s="195">
        <v>0</v>
      </c>
      <c r="Y402" s="195">
        <v>0</v>
      </c>
      <c r="Z402" s="195">
        <v>0</v>
      </c>
      <c r="AA402" s="195">
        <v>0</v>
      </c>
      <c r="AB402" s="195">
        <v>0</v>
      </c>
      <c r="AC402" s="195">
        <v>0</v>
      </c>
      <c r="AD402" s="195">
        <v>0</v>
      </c>
      <c r="AE402" s="195">
        <v>2</v>
      </c>
      <c r="AF402" s="195">
        <v>0</v>
      </c>
      <c r="AG402" s="195">
        <v>0</v>
      </c>
      <c r="AH402" s="195">
        <v>0</v>
      </c>
      <c r="AI402" s="195">
        <v>0</v>
      </c>
      <c r="AJ402" s="195">
        <v>0</v>
      </c>
      <c r="AK402" s="195">
        <v>0</v>
      </c>
      <c r="AL402" s="195">
        <v>0</v>
      </c>
      <c r="AM402" s="195">
        <v>0</v>
      </c>
      <c r="AN402" s="195">
        <v>0</v>
      </c>
      <c r="AO402" s="195">
        <v>1</v>
      </c>
      <c r="AP402" s="195">
        <v>2</v>
      </c>
      <c r="AQ402" s="195">
        <v>0</v>
      </c>
      <c r="AR402" s="195">
        <v>0</v>
      </c>
      <c r="AS402" s="195">
        <v>0</v>
      </c>
      <c r="AT402" s="195">
        <v>0</v>
      </c>
      <c r="AU402" s="195">
        <v>0</v>
      </c>
      <c r="AV402" s="195">
        <v>0</v>
      </c>
      <c r="AW402" s="195">
        <v>1</v>
      </c>
      <c r="AX402" s="195">
        <v>0</v>
      </c>
      <c r="AY402" s="195">
        <v>0</v>
      </c>
      <c r="AZ402" s="195">
        <v>0</v>
      </c>
      <c r="BA402" s="195">
        <v>1</v>
      </c>
      <c r="BB402" s="195">
        <v>0</v>
      </c>
      <c r="BC402" s="195">
        <v>0</v>
      </c>
      <c r="BD402" s="195">
        <v>0</v>
      </c>
      <c r="BE402" s="195">
        <v>0</v>
      </c>
      <c r="BF402" s="195">
        <v>0</v>
      </c>
      <c r="BG402" s="195">
        <v>0</v>
      </c>
      <c r="BH402" s="195">
        <v>0</v>
      </c>
      <c r="BI402" s="195">
        <v>0</v>
      </c>
      <c r="BJ402" s="195">
        <v>0</v>
      </c>
      <c r="BK402" s="195">
        <v>0</v>
      </c>
      <c r="BL402" s="195">
        <v>0</v>
      </c>
      <c r="BM402" s="195">
        <v>0</v>
      </c>
      <c r="BN402" s="195">
        <v>0</v>
      </c>
      <c r="BO402" s="195">
        <v>0</v>
      </c>
      <c r="BP402" s="195">
        <v>0</v>
      </c>
      <c r="BQ402" s="195">
        <v>0</v>
      </c>
      <c r="BR402" s="195">
        <v>0</v>
      </c>
      <c r="BS402" s="195">
        <v>0</v>
      </c>
      <c r="BT402" s="195">
        <v>0</v>
      </c>
      <c r="BU402" s="195">
        <v>0</v>
      </c>
      <c r="BV402" s="195">
        <v>3</v>
      </c>
      <c r="BW402" s="195">
        <v>0</v>
      </c>
      <c r="BX402" s="195">
        <v>0</v>
      </c>
      <c r="BY402" s="195">
        <v>0</v>
      </c>
      <c r="BZ402" s="195">
        <v>2</v>
      </c>
      <c r="CA402" s="195">
        <v>0</v>
      </c>
      <c r="CB402" s="195">
        <v>0</v>
      </c>
      <c r="CC402" s="195">
        <v>0</v>
      </c>
      <c r="CD402" s="195">
        <v>0</v>
      </c>
      <c r="CE402" s="195">
        <v>0</v>
      </c>
      <c r="CF402" s="195">
        <v>0</v>
      </c>
      <c r="CG402" s="195">
        <v>0</v>
      </c>
      <c r="CH402" s="195">
        <v>0</v>
      </c>
      <c r="CI402" s="195">
        <v>0</v>
      </c>
      <c r="CJ402" s="195">
        <v>0</v>
      </c>
      <c r="CK402" s="195">
        <v>0</v>
      </c>
      <c r="CL402" s="197">
        <v>0</v>
      </c>
      <c r="CM402" s="195">
        <v>0</v>
      </c>
    </row>
    <row r="403" spans="1:91" ht="24.6">
      <c r="A403" s="125">
        <v>35</v>
      </c>
      <c r="B403" s="243" t="s">
        <v>1130</v>
      </c>
      <c r="C403" s="137" t="s">
        <v>661</v>
      </c>
      <c r="D403" s="195">
        <v>0</v>
      </c>
      <c r="E403" s="195">
        <v>0</v>
      </c>
      <c r="F403" s="195">
        <v>0</v>
      </c>
      <c r="G403" s="195">
        <v>0</v>
      </c>
      <c r="H403" s="195">
        <v>0</v>
      </c>
      <c r="I403" s="195">
        <v>0</v>
      </c>
      <c r="J403" s="195">
        <v>0</v>
      </c>
      <c r="K403" s="195">
        <v>0</v>
      </c>
      <c r="L403" s="195">
        <v>0</v>
      </c>
      <c r="M403" s="195">
        <v>0</v>
      </c>
      <c r="N403" s="195">
        <v>0</v>
      </c>
      <c r="O403" s="195">
        <v>0</v>
      </c>
      <c r="P403" s="195">
        <v>0</v>
      </c>
      <c r="Q403" s="195">
        <v>0</v>
      </c>
      <c r="R403" s="195">
        <v>0</v>
      </c>
      <c r="S403" s="195">
        <v>0</v>
      </c>
      <c r="T403" s="195">
        <v>0</v>
      </c>
      <c r="U403" s="195">
        <v>0</v>
      </c>
      <c r="V403" s="195">
        <v>0</v>
      </c>
      <c r="W403" s="195">
        <v>0</v>
      </c>
      <c r="X403" s="195">
        <v>0</v>
      </c>
      <c r="Y403" s="195">
        <v>0</v>
      </c>
      <c r="Z403" s="195">
        <v>0</v>
      </c>
      <c r="AA403" s="195">
        <v>0</v>
      </c>
      <c r="AB403" s="195">
        <v>0</v>
      </c>
      <c r="AC403" s="195">
        <v>0</v>
      </c>
      <c r="AD403" s="195">
        <v>0</v>
      </c>
      <c r="AE403" s="195">
        <v>0</v>
      </c>
      <c r="AF403" s="195">
        <v>0</v>
      </c>
      <c r="AG403" s="195">
        <v>0</v>
      </c>
      <c r="AH403" s="195">
        <v>0</v>
      </c>
      <c r="AI403" s="195">
        <v>0</v>
      </c>
      <c r="AJ403" s="195">
        <v>0</v>
      </c>
      <c r="AK403" s="195">
        <v>0</v>
      </c>
      <c r="AL403" s="195">
        <v>0</v>
      </c>
      <c r="AM403" s="195">
        <v>0</v>
      </c>
      <c r="AN403" s="195">
        <v>0</v>
      </c>
      <c r="AO403" s="195">
        <v>0</v>
      </c>
      <c r="AP403" s="195">
        <v>0</v>
      </c>
      <c r="AQ403" s="195">
        <v>0</v>
      </c>
      <c r="AR403" s="195">
        <v>0</v>
      </c>
      <c r="AS403" s="195">
        <v>0</v>
      </c>
      <c r="AT403" s="195">
        <v>0</v>
      </c>
      <c r="AU403" s="195">
        <v>0</v>
      </c>
      <c r="AV403" s="195">
        <v>0</v>
      </c>
      <c r="AW403" s="195">
        <v>0</v>
      </c>
      <c r="AX403" s="195">
        <v>0</v>
      </c>
      <c r="AY403" s="195">
        <v>0</v>
      </c>
      <c r="AZ403" s="195">
        <v>0</v>
      </c>
      <c r="BA403" s="195">
        <v>0</v>
      </c>
      <c r="BB403" s="195">
        <v>0</v>
      </c>
      <c r="BC403" s="195">
        <v>0</v>
      </c>
      <c r="BD403" s="195">
        <v>0</v>
      </c>
      <c r="BE403" s="195">
        <v>0</v>
      </c>
      <c r="BF403" s="195">
        <v>0</v>
      </c>
      <c r="BG403" s="195">
        <v>0</v>
      </c>
      <c r="BH403" s="195">
        <v>0</v>
      </c>
      <c r="BI403" s="195">
        <v>0</v>
      </c>
      <c r="BJ403" s="195">
        <v>0</v>
      </c>
      <c r="BK403" s="195">
        <v>0</v>
      </c>
      <c r="BL403" s="195">
        <v>0</v>
      </c>
      <c r="BM403" s="195">
        <v>0</v>
      </c>
      <c r="BN403" s="195">
        <v>0</v>
      </c>
      <c r="BO403" s="195">
        <v>0</v>
      </c>
      <c r="BP403" s="195">
        <v>0</v>
      </c>
      <c r="BQ403" s="195">
        <v>0</v>
      </c>
      <c r="BR403" s="195">
        <v>0</v>
      </c>
      <c r="BS403" s="195">
        <v>0</v>
      </c>
      <c r="BT403" s="195">
        <v>0</v>
      </c>
      <c r="BU403" s="195">
        <v>0</v>
      </c>
      <c r="BV403" s="195">
        <v>0</v>
      </c>
      <c r="BW403" s="195">
        <v>0.84</v>
      </c>
      <c r="BX403" s="195">
        <v>0</v>
      </c>
      <c r="BY403" s="195">
        <v>0</v>
      </c>
      <c r="BZ403" s="195">
        <v>0</v>
      </c>
      <c r="CA403" s="195">
        <v>0</v>
      </c>
      <c r="CB403" s="195">
        <v>0</v>
      </c>
      <c r="CC403" s="195">
        <v>0</v>
      </c>
      <c r="CD403" s="195">
        <v>0</v>
      </c>
      <c r="CE403" s="195">
        <v>0</v>
      </c>
      <c r="CF403" s="195">
        <v>0</v>
      </c>
      <c r="CG403" s="195">
        <v>0</v>
      </c>
      <c r="CH403" s="195">
        <v>0</v>
      </c>
      <c r="CI403" s="195">
        <v>0</v>
      </c>
      <c r="CJ403" s="195">
        <v>0</v>
      </c>
      <c r="CK403" s="195">
        <v>0</v>
      </c>
      <c r="CL403" s="195">
        <v>0</v>
      </c>
      <c r="CM403" s="195">
        <v>0</v>
      </c>
    </row>
    <row r="404" spans="1:91" ht="24.6">
      <c r="A404" s="125">
        <v>35</v>
      </c>
      <c r="B404" s="243" t="s">
        <v>1131</v>
      </c>
      <c r="C404" s="137" t="s">
        <v>662</v>
      </c>
      <c r="D404" s="195">
        <v>0</v>
      </c>
      <c r="E404" s="195">
        <v>0</v>
      </c>
      <c r="F404" s="195">
        <v>0</v>
      </c>
      <c r="G404" s="195">
        <v>0</v>
      </c>
      <c r="H404" s="195">
        <v>0</v>
      </c>
      <c r="I404" s="195">
        <v>0</v>
      </c>
      <c r="J404" s="195">
        <v>0</v>
      </c>
      <c r="K404" s="195">
        <v>0</v>
      </c>
      <c r="L404" s="195">
        <v>0</v>
      </c>
      <c r="M404" s="195">
        <v>0</v>
      </c>
      <c r="N404" s="195">
        <v>0</v>
      </c>
      <c r="O404" s="195">
        <v>0</v>
      </c>
      <c r="P404" s="195">
        <v>0</v>
      </c>
      <c r="Q404" s="195">
        <v>0</v>
      </c>
      <c r="R404" s="195">
        <v>0</v>
      </c>
      <c r="S404" s="195">
        <v>0</v>
      </c>
      <c r="T404" s="195">
        <v>0</v>
      </c>
      <c r="U404" s="195">
        <v>0</v>
      </c>
      <c r="V404" s="195">
        <v>0</v>
      </c>
      <c r="W404" s="195">
        <v>0</v>
      </c>
      <c r="X404" s="195">
        <v>0</v>
      </c>
      <c r="Y404" s="195">
        <v>62905.57</v>
      </c>
      <c r="Z404" s="195">
        <v>0</v>
      </c>
      <c r="AA404" s="195">
        <v>0</v>
      </c>
      <c r="AB404" s="195">
        <v>0</v>
      </c>
      <c r="AC404" s="195">
        <v>0</v>
      </c>
      <c r="AD404" s="195">
        <v>0</v>
      </c>
      <c r="AE404" s="195">
        <v>0</v>
      </c>
      <c r="AF404" s="195">
        <v>0</v>
      </c>
      <c r="AG404" s="195">
        <v>0</v>
      </c>
      <c r="AH404" s="195">
        <v>0</v>
      </c>
      <c r="AI404" s="195">
        <v>0</v>
      </c>
      <c r="AJ404" s="195">
        <v>0</v>
      </c>
      <c r="AK404" s="195">
        <v>0</v>
      </c>
      <c r="AL404" s="195">
        <v>0</v>
      </c>
      <c r="AM404" s="195">
        <v>0</v>
      </c>
      <c r="AN404" s="195">
        <v>0</v>
      </c>
      <c r="AO404" s="195">
        <v>0</v>
      </c>
      <c r="AP404" s="195">
        <v>2</v>
      </c>
      <c r="AQ404" s="195">
        <v>0</v>
      </c>
      <c r="AR404" s="195">
        <v>0</v>
      </c>
      <c r="AS404" s="195">
        <v>0</v>
      </c>
      <c r="AT404" s="195">
        <v>1</v>
      </c>
      <c r="AU404" s="195">
        <v>3</v>
      </c>
      <c r="AV404" s="195">
        <v>0</v>
      </c>
      <c r="AW404" s="195">
        <v>0</v>
      </c>
      <c r="AX404" s="195">
        <v>0</v>
      </c>
      <c r="AY404" s="195">
        <v>0</v>
      </c>
      <c r="AZ404" s="195">
        <v>0</v>
      </c>
      <c r="BA404" s="195">
        <v>0</v>
      </c>
      <c r="BB404" s="195">
        <v>0</v>
      </c>
      <c r="BC404" s="195">
        <v>0</v>
      </c>
      <c r="BD404" s="195">
        <v>0</v>
      </c>
      <c r="BE404" s="195">
        <v>0</v>
      </c>
      <c r="BF404" s="195">
        <v>0</v>
      </c>
      <c r="BG404" s="195">
        <v>0</v>
      </c>
      <c r="BH404" s="195">
        <v>0</v>
      </c>
      <c r="BI404" s="195">
        <v>0</v>
      </c>
      <c r="BJ404" s="195">
        <v>0</v>
      </c>
      <c r="BK404" s="195">
        <v>0</v>
      </c>
      <c r="BL404" s="195">
        <v>0</v>
      </c>
      <c r="BM404" s="195">
        <v>0</v>
      </c>
      <c r="BN404" s="195">
        <v>0</v>
      </c>
      <c r="BO404" s="195">
        <v>0</v>
      </c>
      <c r="BP404" s="195">
        <v>0</v>
      </c>
      <c r="BQ404" s="195">
        <v>0</v>
      </c>
      <c r="BR404" s="195">
        <v>0</v>
      </c>
      <c r="BS404" s="197">
        <v>0</v>
      </c>
      <c r="BT404" s="195">
        <v>0</v>
      </c>
      <c r="BU404" s="195">
        <v>0</v>
      </c>
      <c r="BV404" s="197">
        <v>0</v>
      </c>
      <c r="BW404" s="195">
        <v>147336.14000000001</v>
      </c>
      <c r="BX404" s="197">
        <v>0</v>
      </c>
      <c r="BY404" s="197">
        <v>0</v>
      </c>
      <c r="BZ404" s="195">
        <v>0</v>
      </c>
      <c r="CA404" s="197">
        <v>0</v>
      </c>
      <c r="CB404" s="197">
        <v>0</v>
      </c>
      <c r="CC404" s="197">
        <v>0</v>
      </c>
      <c r="CD404" s="197">
        <v>0</v>
      </c>
      <c r="CE404" s="195">
        <v>0</v>
      </c>
      <c r="CF404" s="195">
        <v>0</v>
      </c>
      <c r="CG404" s="195">
        <v>0</v>
      </c>
      <c r="CH404" s="197">
        <v>0</v>
      </c>
      <c r="CI404" s="195">
        <v>0</v>
      </c>
      <c r="CJ404" s="197">
        <v>0</v>
      </c>
      <c r="CK404" s="197">
        <v>0</v>
      </c>
      <c r="CL404" s="195">
        <v>0</v>
      </c>
      <c r="CM404" s="195">
        <v>0</v>
      </c>
    </row>
    <row r="405" spans="1:91" ht="24.6">
      <c r="A405" s="125">
        <v>35</v>
      </c>
      <c r="B405" s="243" t="s">
        <v>1132</v>
      </c>
      <c r="C405" s="128" t="s">
        <v>663</v>
      </c>
      <c r="D405" s="195">
        <v>0</v>
      </c>
      <c r="E405" s="195">
        <v>0</v>
      </c>
      <c r="F405" s="195">
        <v>0</v>
      </c>
      <c r="G405" s="195">
        <v>0</v>
      </c>
      <c r="H405" s="195">
        <v>0</v>
      </c>
      <c r="I405" s="195">
        <v>0</v>
      </c>
      <c r="J405" s="195">
        <v>0</v>
      </c>
      <c r="K405" s="195">
        <v>0</v>
      </c>
      <c r="L405" s="195">
        <v>0</v>
      </c>
      <c r="M405" s="195">
        <v>0</v>
      </c>
      <c r="N405" s="195">
        <v>0</v>
      </c>
      <c r="O405" s="195">
        <v>0</v>
      </c>
      <c r="P405" s="195">
        <v>0</v>
      </c>
      <c r="Q405" s="195">
        <v>0</v>
      </c>
      <c r="R405" s="195">
        <v>0</v>
      </c>
      <c r="S405" s="195">
        <v>0</v>
      </c>
      <c r="T405" s="195">
        <v>0</v>
      </c>
      <c r="U405" s="195">
        <v>0</v>
      </c>
      <c r="V405" s="195">
        <v>0</v>
      </c>
      <c r="W405" s="195">
        <v>0</v>
      </c>
      <c r="X405" s="195">
        <v>0</v>
      </c>
      <c r="Y405" s="195">
        <v>5</v>
      </c>
      <c r="Z405" s="195">
        <v>0</v>
      </c>
      <c r="AA405" s="195">
        <v>0</v>
      </c>
      <c r="AB405" s="195">
        <v>0</v>
      </c>
      <c r="AC405" s="195">
        <v>0</v>
      </c>
      <c r="AD405" s="195">
        <v>0</v>
      </c>
      <c r="AE405" s="195">
        <v>0</v>
      </c>
      <c r="AF405" s="195">
        <v>0</v>
      </c>
      <c r="AG405" s="195">
        <v>0</v>
      </c>
      <c r="AH405" s="195">
        <v>0</v>
      </c>
      <c r="AI405" s="195">
        <v>0</v>
      </c>
      <c r="AJ405" s="195">
        <v>0</v>
      </c>
      <c r="AK405" s="195">
        <v>0</v>
      </c>
      <c r="AL405" s="195">
        <v>0</v>
      </c>
      <c r="AM405" s="195">
        <v>0</v>
      </c>
      <c r="AN405" s="195">
        <v>0</v>
      </c>
      <c r="AO405" s="195">
        <v>0</v>
      </c>
      <c r="AP405" s="195">
        <v>0</v>
      </c>
      <c r="AQ405" s="195">
        <v>0</v>
      </c>
      <c r="AR405" s="195">
        <v>0</v>
      </c>
      <c r="AS405" s="195">
        <v>0</v>
      </c>
      <c r="AT405" s="195">
        <v>0</v>
      </c>
      <c r="AU405" s="195">
        <v>3</v>
      </c>
      <c r="AV405" s="195">
        <v>0</v>
      </c>
      <c r="AW405" s="195">
        <v>1</v>
      </c>
      <c r="AX405" s="195">
        <v>0</v>
      </c>
      <c r="AY405" s="195">
        <v>0</v>
      </c>
      <c r="AZ405" s="195">
        <v>0</v>
      </c>
      <c r="BA405" s="195">
        <v>0</v>
      </c>
      <c r="BB405" s="195">
        <v>0</v>
      </c>
      <c r="BC405" s="195">
        <v>0</v>
      </c>
      <c r="BD405" s="195">
        <v>0</v>
      </c>
      <c r="BE405" s="195">
        <v>0</v>
      </c>
      <c r="BF405" s="195">
        <v>0</v>
      </c>
      <c r="BG405" s="195">
        <v>0</v>
      </c>
      <c r="BH405" s="195">
        <v>0</v>
      </c>
      <c r="BI405" s="195">
        <v>0</v>
      </c>
      <c r="BJ405" s="195">
        <v>0</v>
      </c>
      <c r="BK405" s="195">
        <v>0</v>
      </c>
      <c r="BL405" s="195">
        <v>0</v>
      </c>
      <c r="BM405" s="195">
        <v>0</v>
      </c>
      <c r="BN405" s="195">
        <v>0</v>
      </c>
      <c r="BO405" s="195">
        <v>0</v>
      </c>
      <c r="BP405" s="195">
        <v>0</v>
      </c>
      <c r="BQ405" s="195">
        <v>0</v>
      </c>
      <c r="BR405" s="195">
        <v>0</v>
      </c>
      <c r="BS405" s="195">
        <v>0</v>
      </c>
      <c r="BT405" s="195">
        <v>0</v>
      </c>
      <c r="BU405" s="195">
        <v>0</v>
      </c>
      <c r="BV405" s="195">
        <v>0</v>
      </c>
      <c r="BW405" s="195">
        <v>0</v>
      </c>
      <c r="BX405" s="195">
        <v>0</v>
      </c>
      <c r="BY405" s="195">
        <v>0</v>
      </c>
      <c r="BZ405" s="195">
        <v>0</v>
      </c>
      <c r="CA405" s="195">
        <v>0</v>
      </c>
      <c r="CB405" s="195">
        <v>0</v>
      </c>
      <c r="CC405" s="195">
        <v>0</v>
      </c>
      <c r="CD405" s="195">
        <v>0</v>
      </c>
      <c r="CE405" s="195">
        <v>0</v>
      </c>
      <c r="CF405" s="195">
        <v>0</v>
      </c>
      <c r="CG405" s="195">
        <v>0</v>
      </c>
      <c r="CH405" s="195">
        <v>0</v>
      </c>
      <c r="CI405" s="195">
        <v>0</v>
      </c>
      <c r="CJ405" s="195">
        <v>0</v>
      </c>
      <c r="CK405" s="195">
        <v>0</v>
      </c>
      <c r="CL405" s="195">
        <v>0</v>
      </c>
      <c r="CM405" s="195">
        <v>0</v>
      </c>
    </row>
    <row r="406" spans="1:91" ht="24.6">
      <c r="A406" s="125">
        <v>35</v>
      </c>
      <c r="B406" s="243" t="s">
        <v>1133</v>
      </c>
      <c r="C406" s="135" t="s">
        <v>664</v>
      </c>
      <c r="D406" s="195">
        <v>0</v>
      </c>
      <c r="E406" s="195">
        <v>0</v>
      </c>
      <c r="F406" s="195">
        <v>0</v>
      </c>
      <c r="G406" s="195">
        <v>0</v>
      </c>
      <c r="H406" s="195">
        <v>0</v>
      </c>
      <c r="I406" s="195">
        <v>0</v>
      </c>
      <c r="J406" s="195">
        <v>0</v>
      </c>
      <c r="K406" s="195">
        <v>0</v>
      </c>
      <c r="L406" s="195">
        <v>0</v>
      </c>
      <c r="M406" s="195">
        <v>0</v>
      </c>
      <c r="N406" s="195">
        <v>0</v>
      </c>
      <c r="O406" s="195">
        <v>0</v>
      </c>
      <c r="P406" s="195">
        <v>0</v>
      </c>
      <c r="Q406" s="195">
        <v>0</v>
      </c>
      <c r="R406" s="195">
        <v>0</v>
      </c>
      <c r="S406" s="195">
        <v>0</v>
      </c>
      <c r="T406" s="195">
        <v>0</v>
      </c>
      <c r="U406" s="195">
        <v>0</v>
      </c>
      <c r="V406" s="195">
        <v>0</v>
      </c>
      <c r="W406" s="195">
        <v>0</v>
      </c>
      <c r="X406" s="195">
        <v>0</v>
      </c>
      <c r="Y406" s="195">
        <v>477051.56</v>
      </c>
      <c r="Z406" s="195">
        <v>126241.64</v>
      </c>
      <c r="AA406" s="195">
        <v>0</v>
      </c>
      <c r="AB406" s="195">
        <v>0</v>
      </c>
      <c r="AC406" s="195">
        <v>0</v>
      </c>
      <c r="AD406" s="195">
        <v>0</v>
      </c>
      <c r="AE406" s="195">
        <v>0</v>
      </c>
      <c r="AF406" s="195">
        <v>0</v>
      </c>
      <c r="AG406" s="195">
        <v>0</v>
      </c>
      <c r="AH406" s="195">
        <v>0</v>
      </c>
      <c r="AI406" s="195">
        <v>0</v>
      </c>
      <c r="AJ406" s="195">
        <v>0</v>
      </c>
      <c r="AK406" s="195">
        <v>0</v>
      </c>
      <c r="AL406" s="195">
        <v>0</v>
      </c>
      <c r="AM406" s="195">
        <v>0</v>
      </c>
      <c r="AN406" s="195">
        <v>0</v>
      </c>
      <c r="AO406" s="195">
        <v>6</v>
      </c>
      <c r="AP406" s="195">
        <v>0</v>
      </c>
      <c r="AQ406" s="195">
        <v>0</v>
      </c>
      <c r="AR406" s="195">
        <v>0</v>
      </c>
      <c r="AS406" s="195">
        <v>0</v>
      </c>
      <c r="AT406" s="195">
        <v>0</v>
      </c>
      <c r="AU406" s="195">
        <v>0</v>
      </c>
      <c r="AV406" s="195">
        <v>0</v>
      </c>
      <c r="AW406" s="195">
        <v>0</v>
      </c>
      <c r="AX406" s="195">
        <v>0</v>
      </c>
      <c r="AY406" s="195">
        <v>0</v>
      </c>
      <c r="AZ406" s="195">
        <v>0</v>
      </c>
      <c r="BA406" s="195">
        <v>0</v>
      </c>
      <c r="BB406" s="195">
        <v>0</v>
      </c>
      <c r="BC406" s="195">
        <v>0</v>
      </c>
      <c r="BD406" s="195">
        <v>0</v>
      </c>
      <c r="BE406" s="195">
        <v>0</v>
      </c>
      <c r="BF406" s="195">
        <v>0</v>
      </c>
      <c r="BG406" s="195">
        <v>0</v>
      </c>
      <c r="BH406" s="195">
        <v>0</v>
      </c>
      <c r="BI406" s="195">
        <v>0</v>
      </c>
      <c r="BJ406" s="195">
        <v>0</v>
      </c>
      <c r="BK406" s="195">
        <v>0</v>
      </c>
      <c r="BL406" s="195">
        <v>0</v>
      </c>
      <c r="BM406" s="195">
        <v>0</v>
      </c>
      <c r="BN406" s="195">
        <v>0</v>
      </c>
      <c r="BO406" s="195">
        <v>0</v>
      </c>
      <c r="BP406" s="195">
        <v>0</v>
      </c>
      <c r="BQ406" s="195">
        <v>0</v>
      </c>
      <c r="BR406" s="195">
        <v>0</v>
      </c>
      <c r="BS406" s="195">
        <v>0</v>
      </c>
      <c r="BT406" s="197">
        <v>0</v>
      </c>
      <c r="BU406" s="195">
        <v>0</v>
      </c>
      <c r="BV406" s="197">
        <v>0</v>
      </c>
      <c r="BW406" s="195">
        <v>0</v>
      </c>
      <c r="BX406" s="195">
        <v>0</v>
      </c>
      <c r="BY406" s="195">
        <v>0</v>
      </c>
      <c r="BZ406" s="195">
        <v>0</v>
      </c>
      <c r="CA406" s="195">
        <v>0</v>
      </c>
      <c r="CB406" s="197">
        <v>0</v>
      </c>
      <c r="CC406" s="195">
        <v>0</v>
      </c>
      <c r="CD406" s="197">
        <v>0</v>
      </c>
      <c r="CE406" s="195">
        <v>0</v>
      </c>
      <c r="CF406" s="195">
        <v>0</v>
      </c>
      <c r="CG406" s="195">
        <v>0</v>
      </c>
      <c r="CH406" s="195">
        <v>0</v>
      </c>
      <c r="CI406" s="197">
        <v>0</v>
      </c>
      <c r="CJ406" s="195">
        <v>0</v>
      </c>
      <c r="CK406" s="195">
        <v>0</v>
      </c>
      <c r="CL406" s="195">
        <v>0</v>
      </c>
      <c r="CM406" s="195">
        <v>0</v>
      </c>
    </row>
    <row r="407" spans="1:91" ht="24.6">
      <c r="A407" s="125">
        <v>35</v>
      </c>
      <c r="B407" s="243" t="s">
        <v>1134</v>
      </c>
      <c r="C407" s="135" t="s">
        <v>665</v>
      </c>
      <c r="D407" s="195">
        <v>0</v>
      </c>
      <c r="E407" s="195">
        <v>0</v>
      </c>
      <c r="F407" s="195">
        <v>0</v>
      </c>
      <c r="G407" s="195">
        <v>0</v>
      </c>
      <c r="H407" s="195">
        <v>0</v>
      </c>
      <c r="I407" s="195">
        <v>0</v>
      </c>
      <c r="J407" s="195">
        <v>0</v>
      </c>
      <c r="K407" s="195">
        <v>0</v>
      </c>
      <c r="L407" s="195">
        <v>0</v>
      </c>
      <c r="M407" s="195">
        <v>0</v>
      </c>
      <c r="N407" s="195">
        <v>1</v>
      </c>
      <c r="O407" s="195">
        <v>0</v>
      </c>
      <c r="P407" s="195">
        <v>1</v>
      </c>
      <c r="Q407" s="195">
        <v>0</v>
      </c>
      <c r="R407" s="195">
        <v>0</v>
      </c>
      <c r="S407" s="195">
        <v>0</v>
      </c>
      <c r="T407" s="195">
        <v>1</v>
      </c>
      <c r="U407" s="195">
        <v>0</v>
      </c>
      <c r="V407" s="195">
        <v>0</v>
      </c>
      <c r="W407" s="195">
        <v>0</v>
      </c>
      <c r="X407" s="195">
        <v>0</v>
      </c>
      <c r="Y407" s="195">
        <v>2</v>
      </c>
      <c r="Z407" s="195">
        <v>0</v>
      </c>
      <c r="AA407" s="195">
        <v>0</v>
      </c>
      <c r="AB407" s="195">
        <v>0</v>
      </c>
      <c r="AC407" s="195">
        <v>0</v>
      </c>
      <c r="AD407" s="195">
        <v>0</v>
      </c>
      <c r="AE407" s="195">
        <v>0</v>
      </c>
      <c r="AF407" s="195">
        <v>0</v>
      </c>
      <c r="AG407" s="195">
        <v>2</v>
      </c>
      <c r="AH407" s="195">
        <v>0</v>
      </c>
      <c r="AI407" s="195">
        <v>2</v>
      </c>
      <c r="AJ407" s="195">
        <v>0</v>
      </c>
      <c r="AK407" s="195">
        <v>0</v>
      </c>
      <c r="AL407" s="195">
        <v>0</v>
      </c>
      <c r="AM407" s="195">
        <v>0</v>
      </c>
      <c r="AN407" s="195">
        <v>0</v>
      </c>
      <c r="AO407" s="195">
        <v>0</v>
      </c>
      <c r="AP407" s="195">
        <v>0</v>
      </c>
      <c r="AQ407" s="195">
        <v>0</v>
      </c>
      <c r="AR407" s="195">
        <v>4</v>
      </c>
      <c r="AS407" s="195">
        <v>0</v>
      </c>
      <c r="AT407" s="195">
        <v>0</v>
      </c>
      <c r="AU407" s="195">
        <v>26</v>
      </c>
      <c r="AV407" s="195">
        <v>0</v>
      </c>
      <c r="AW407" s="195">
        <v>3</v>
      </c>
      <c r="AX407" s="195">
        <v>0</v>
      </c>
      <c r="AY407" s="195">
        <v>0</v>
      </c>
      <c r="AZ407" s="195">
        <v>0</v>
      </c>
      <c r="BA407" s="195">
        <v>0</v>
      </c>
      <c r="BB407" s="195">
        <v>4</v>
      </c>
      <c r="BC407" s="195">
        <v>0</v>
      </c>
      <c r="BD407" s="195">
        <v>1</v>
      </c>
      <c r="BE407" s="195">
        <v>0</v>
      </c>
      <c r="BF407" s="195">
        <v>0</v>
      </c>
      <c r="BG407" s="195">
        <v>0</v>
      </c>
      <c r="BH407" s="195">
        <v>0</v>
      </c>
      <c r="BI407" s="195">
        <v>0</v>
      </c>
      <c r="BJ407" s="195">
        <v>0</v>
      </c>
      <c r="BK407" s="195">
        <v>0</v>
      </c>
      <c r="BL407" s="195">
        <v>0</v>
      </c>
      <c r="BM407" s="195">
        <v>0</v>
      </c>
      <c r="BN407" s="195">
        <v>21</v>
      </c>
      <c r="BO407" s="195">
        <v>3</v>
      </c>
      <c r="BP407" s="195">
        <v>0</v>
      </c>
      <c r="BQ407" s="195">
        <v>0</v>
      </c>
      <c r="BR407" s="195">
        <v>0</v>
      </c>
      <c r="BS407" s="195">
        <v>0</v>
      </c>
      <c r="BT407" s="195">
        <v>0</v>
      </c>
      <c r="BU407" s="195">
        <v>0</v>
      </c>
      <c r="BV407" s="195">
        <v>10</v>
      </c>
      <c r="BW407" s="195">
        <v>0</v>
      </c>
      <c r="BX407" s="195">
        <v>0</v>
      </c>
      <c r="BY407" s="195">
        <v>0</v>
      </c>
      <c r="BZ407" s="195">
        <v>0</v>
      </c>
      <c r="CA407" s="195">
        <v>0</v>
      </c>
      <c r="CB407" s="195">
        <v>55</v>
      </c>
      <c r="CC407" s="195">
        <v>0</v>
      </c>
      <c r="CD407" s="195">
        <v>0</v>
      </c>
      <c r="CE407" s="195">
        <v>0</v>
      </c>
      <c r="CF407" s="195">
        <v>1</v>
      </c>
      <c r="CG407" s="195">
        <v>0</v>
      </c>
      <c r="CH407" s="195">
        <v>0</v>
      </c>
      <c r="CI407" s="195">
        <v>0</v>
      </c>
      <c r="CJ407" s="195">
        <v>0</v>
      </c>
      <c r="CK407" s="195">
        <v>0</v>
      </c>
      <c r="CL407" s="195">
        <v>0</v>
      </c>
      <c r="CM407" s="195">
        <v>0</v>
      </c>
    </row>
    <row r="408" spans="1:91" ht="24.6">
      <c r="A408" s="125">
        <v>35</v>
      </c>
      <c r="B408" s="243" t="s">
        <v>1135</v>
      </c>
      <c r="C408" s="135" t="s">
        <v>666</v>
      </c>
      <c r="D408" s="195">
        <v>0</v>
      </c>
      <c r="E408" s="195">
        <v>0</v>
      </c>
      <c r="F408" s="195">
        <v>0</v>
      </c>
      <c r="G408" s="195">
        <v>0</v>
      </c>
      <c r="H408" s="195">
        <v>0</v>
      </c>
      <c r="I408" s="195">
        <v>0</v>
      </c>
      <c r="J408" s="195">
        <v>0</v>
      </c>
      <c r="K408" s="195">
        <v>0</v>
      </c>
      <c r="L408" s="195">
        <v>0</v>
      </c>
      <c r="M408" s="195">
        <v>0</v>
      </c>
      <c r="N408" s="195">
        <v>0</v>
      </c>
      <c r="O408" s="195">
        <v>0</v>
      </c>
      <c r="P408" s="195">
        <v>1</v>
      </c>
      <c r="Q408" s="195">
        <v>0</v>
      </c>
      <c r="R408" s="195">
        <v>0</v>
      </c>
      <c r="S408" s="195">
        <v>0</v>
      </c>
      <c r="T408" s="195">
        <v>0</v>
      </c>
      <c r="U408" s="195">
        <v>1</v>
      </c>
      <c r="V408" s="195">
        <v>0</v>
      </c>
      <c r="W408" s="195">
        <v>0</v>
      </c>
      <c r="X408" s="195">
        <v>0</v>
      </c>
      <c r="Y408" s="195">
        <v>0</v>
      </c>
      <c r="Z408" s="195">
        <v>0</v>
      </c>
      <c r="AA408" s="195">
        <v>0</v>
      </c>
      <c r="AB408" s="195">
        <v>0</v>
      </c>
      <c r="AC408" s="195">
        <v>0</v>
      </c>
      <c r="AD408" s="195">
        <v>0</v>
      </c>
      <c r="AE408" s="195">
        <v>0</v>
      </c>
      <c r="AF408" s="195">
        <v>0</v>
      </c>
      <c r="AG408" s="195">
        <v>0</v>
      </c>
      <c r="AH408" s="195">
        <v>1</v>
      </c>
      <c r="AI408" s="195">
        <v>0</v>
      </c>
      <c r="AJ408" s="195">
        <v>0</v>
      </c>
      <c r="AK408" s="195">
        <v>0</v>
      </c>
      <c r="AL408" s="195">
        <v>0</v>
      </c>
      <c r="AM408" s="195">
        <v>0</v>
      </c>
      <c r="AN408" s="195">
        <v>1</v>
      </c>
      <c r="AO408" s="195">
        <v>0</v>
      </c>
      <c r="AP408" s="195">
        <v>0</v>
      </c>
      <c r="AQ408" s="195">
        <v>0</v>
      </c>
      <c r="AR408" s="195">
        <v>0</v>
      </c>
      <c r="AS408" s="195">
        <v>0</v>
      </c>
      <c r="AT408" s="195">
        <v>0</v>
      </c>
      <c r="AU408" s="195">
        <v>0</v>
      </c>
      <c r="AV408" s="195">
        <v>0</v>
      </c>
      <c r="AW408" s="195">
        <v>0</v>
      </c>
      <c r="AX408" s="195">
        <v>0</v>
      </c>
      <c r="AY408" s="195">
        <v>0</v>
      </c>
      <c r="AZ408" s="195">
        <v>0</v>
      </c>
      <c r="BA408" s="195">
        <v>0</v>
      </c>
      <c r="BB408" s="195">
        <v>0</v>
      </c>
      <c r="BC408" s="195">
        <v>0</v>
      </c>
      <c r="BD408" s="195">
        <v>0</v>
      </c>
      <c r="BE408" s="195">
        <v>0</v>
      </c>
      <c r="BF408" s="195">
        <v>0</v>
      </c>
      <c r="BG408" s="195">
        <v>0</v>
      </c>
      <c r="BH408" s="195">
        <v>0</v>
      </c>
      <c r="BI408" s="195">
        <v>0</v>
      </c>
      <c r="BJ408" s="195">
        <v>0</v>
      </c>
      <c r="BK408" s="195">
        <v>0</v>
      </c>
      <c r="BL408" s="195">
        <v>0</v>
      </c>
      <c r="BM408" s="195">
        <v>0</v>
      </c>
      <c r="BN408" s="195">
        <v>0</v>
      </c>
      <c r="BO408" s="195">
        <v>0</v>
      </c>
      <c r="BP408" s="195">
        <v>0</v>
      </c>
      <c r="BQ408" s="195">
        <v>0</v>
      </c>
      <c r="BR408" s="195">
        <v>0</v>
      </c>
      <c r="BS408" s="195">
        <v>0</v>
      </c>
      <c r="BT408" s="195">
        <v>0</v>
      </c>
      <c r="BU408" s="195">
        <v>0</v>
      </c>
      <c r="BV408" s="195">
        <v>1</v>
      </c>
      <c r="BW408" s="195">
        <v>0</v>
      </c>
      <c r="BX408" s="195">
        <v>2</v>
      </c>
      <c r="BY408" s="195">
        <v>0</v>
      </c>
      <c r="BZ408" s="195">
        <v>0</v>
      </c>
      <c r="CA408" s="195">
        <v>0</v>
      </c>
      <c r="CB408" s="195">
        <v>0</v>
      </c>
      <c r="CC408" s="195">
        <v>0</v>
      </c>
      <c r="CD408" s="195">
        <v>0</v>
      </c>
      <c r="CE408" s="195">
        <v>0</v>
      </c>
      <c r="CF408" s="195">
        <v>3</v>
      </c>
      <c r="CG408" s="195">
        <v>0</v>
      </c>
      <c r="CH408" s="195">
        <v>0</v>
      </c>
      <c r="CI408" s="195">
        <v>0</v>
      </c>
      <c r="CJ408" s="195">
        <v>0</v>
      </c>
      <c r="CK408" s="195">
        <v>0</v>
      </c>
      <c r="CL408" s="195">
        <v>0</v>
      </c>
      <c r="CM408" s="195">
        <v>0</v>
      </c>
    </row>
    <row r="409" spans="1:91" ht="24.6">
      <c r="A409" s="125">
        <v>35</v>
      </c>
      <c r="B409" s="243" t="s">
        <v>1136</v>
      </c>
      <c r="C409" s="135" t="s">
        <v>667</v>
      </c>
      <c r="D409" s="195">
        <v>0</v>
      </c>
      <c r="E409" s="195">
        <v>0</v>
      </c>
      <c r="F409" s="195">
        <v>0</v>
      </c>
      <c r="G409" s="195">
        <v>0</v>
      </c>
      <c r="H409" s="195">
        <v>0</v>
      </c>
      <c r="I409" s="195">
        <v>0</v>
      </c>
      <c r="J409" s="195">
        <v>0</v>
      </c>
      <c r="K409" s="195">
        <v>0</v>
      </c>
      <c r="L409" s="195">
        <v>0</v>
      </c>
      <c r="M409" s="195">
        <v>0</v>
      </c>
      <c r="N409" s="195">
        <v>0</v>
      </c>
      <c r="O409" s="195">
        <v>0</v>
      </c>
      <c r="P409" s="195">
        <v>0</v>
      </c>
      <c r="Q409" s="195">
        <v>0</v>
      </c>
      <c r="R409" s="195">
        <v>0</v>
      </c>
      <c r="S409" s="195">
        <v>0</v>
      </c>
      <c r="T409" s="195">
        <v>5</v>
      </c>
      <c r="U409" s="195">
        <v>0</v>
      </c>
      <c r="V409" s="195">
        <v>0</v>
      </c>
      <c r="W409" s="195">
        <v>0</v>
      </c>
      <c r="X409" s="195">
        <v>0</v>
      </c>
      <c r="Y409" s="195">
        <v>1</v>
      </c>
      <c r="Z409" s="195">
        <v>0</v>
      </c>
      <c r="AA409" s="195">
        <v>0</v>
      </c>
      <c r="AB409" s="195">
        <v>0</v>
      </c>
      <c r="AC409" s="195">
        <v>0</v>
      </c>
      <c r="AD409" s="195">
        <v>0</v>
      </c>
      <c r="AE409" s="195">
        <v>0</v>
      </c>
      <c r="AF409" s="195">
        <v>0</v>
      </c>
      <c r="AG409" s="195">
        <v>1</v>
      </c>
      <c r="AH409" s="195">
        <v>0</v>
      </c>
      <c r="AI409" s="195">
        <v>0</v>
      </c>
      <c r="AJ409" s="195">
        <v>0</v>
      </c>
      <c r="AK409" s="195">
        <v>0</v>
      </c>
      <c r="AL409" s="195">
        <v>0</v>
      </c>
      <c r="AM409" s="195">
        <v>0</v>
      </c>
      <c r="AN409" s="195">
        <v>0</v>
      </c>
      <c r="AO409" s="195">
        <v>0</v>
      </c>
      <c r="AP409" s="195">
        <v>0</v>
      </c>
      <c r="AQ409" s="195">
        <v>0</v>
      </c>
      <c r="AR409" s="195">
        <v>0</v>
      </c>
      <c r="AS409" s="195">
        <v>0</v>
      </c>
      <c r="AT409" s="195">
        <v>0</v>
      </c>
      <c r="AU409" s="195">
        <v>0</v>
      </c>
      <c r="AV409" s="195">
        <v>0</v>
      </c>
      <c r="AW409" s="195">
        <v>0</v>
      </c>
      <c r="AX409" s="195">
        <v>0</v>
      </c>
      <c r="AY409" s="195">
        <v>0</v>
      </c>
      <c r="AZ409" s="195">
        <v>0</v>
      </c>
      <c r="BA409" s="195">
        <v>0</v>
      </c>
      <c r="BB409" s="195">
        <v>0</v>
      </c>
      <c r="BC409" s="195">
        <v>0</v>
      </c>
      <c r="BD409" s="195">
        <v>0</v>
      </c>
      <c r="BE409" s="195">
        <v>0</v>
      </c>
      <c r="BF409" s="195">
        <v>0</v>
      </c>
      <c r="BG409" s="195">
        <v>0</v>
      </c>
      <c r="BH409" s="195">
        <v>0</v>
      </c>
      <c r="BI409" s="195">
        <v>0</v>
      </c>
      <c r="BJ409" s="195">
        <v>0</v>
      </c>
      <c r="BK409" s="195">
        <v>0</v>
      </c>
      <c r="BL409" s="195">
        <v>0</v>
      </c>
      <c r="BM409" s="195">
        <v>0</v>
      </c>
      <c r="BN409" s="195">
        <v>0</v>
      </c>
      <c r="BO409" s="195">
        <v>0</v>
      </c>
      <c r="BP409" s="195">
        <v>0</v>
      </c>
      <c r="BQ409" s="195">
        <v>0</v>
      </c>
      <c r="BR409" s="195">
        <v>0</v>
      </c>
      <c r="BS409" s="195">
        <v>0</v>
      </c>
      <c r="BT409" s="195">
        <v>0</v>
      </c>
      <c r="BU409" s="195">
        <v>0</v>
      </c>
      <c r="BV409" s="195">
        <v>2</v>
      </c>
      <c r="BW409" s="195">
        <v>0</v>
      </c>
      <c r="BX409" s="195">
        <v>0</v>
      </c>
      <c r="BY409" s="195">
        <v>0</v>
      </c>
      <c r="BZ409" s="195">
        <v>0</v>
      </c>
      <c r="CA409" s="195">
        <v>0</v>
      </c>
      <c r="CB409" s="195">
        <v>7</v>
      </c>
      <c r="CC409" s="195">
        <v>0</v>
      </c>
      <c r="CD409" s="195">
        <v>0</v>
      </c>
      <c r="CE409" s="195">
        <v>0</v>
      </c>
      <c r="CF409" s="195">
        <v>0</v>
      </c>
      <c r="CG409" s="195">
        <v>0</v>
      </c>
      <c r="CH409" s="195">
        <v>0</v>
      </c>
      <c r="CI409" s="195">
        <v>0</v>
      </c>
      <c r="CJ409" s="195">
        <v>0</v>
      </c>
      <c r="CK409" s="195">
        <v>0</v>
      </c>
      <c r="CL409" s="195">
        <v>0</v>
      </c>
      <c r="CM409" s="195">
        <v>0</v>
      </c>
    </row>
    <row r="410" spans="1:91" ht="24.6">
      <c r="A410" s="125">
        <v>35</v>
      </c>
      <c r="B410" s="243" t="s">
        <v>1137</v>
      </c>
      <c r="C410" s="135" t="s">
        <v>668</v>
      </c>
      <c r="D410" s="195">
        <v>0</v>
      </c>
      <c r="E410" s="195">
        <v>0</v>
      </c>
      <c r="F410" s="195">
        <v>0</v>
      </c>
      <c r="G410" s="195">
        <v>0</v>
      </c>
      <c r="H410" s="195">
        <v>0</v>
      </c>
      <c r="I410" s="195">
        <v>0</v>
      </c>
      <c r="J410" s="195">
        <v>0</v>
      </c>
      <c r="K410" s="195">
        <v>0</v>
      </c>
      <c r="L410" s="195">
        <v>0</v>
      </c>
      <c r="M410" s="195">
        <v>0</v>
      </c>
      <c r="N410" s="195">
        <v>1</v>
      </c>
      <c r="O410" s="195">
        <v>0</v>
      </c>
      <c r="P410" s="195">
        <v>0</v>
      </c>
      <c r="Q410" s="195">
        <v>0</v>
      </c>
      <c r="R410" s="195">
        <v>0</v>
      </c>
      <c r="S410" s="195">
        <v>0</v>
      </c>
      <c r="T410" s="195">
        <v>0</v>
      </c>
      <c r="U410" s="195">
        <v>0</v>
      </c>
      <c r="V410" s="195">
        <v>0</v>
      </c>
      <c r="W410" s="195">
        <v>0</v>
      </c>
      <c r="X410" s="195">
        <v>0</v>
      </c>
      <c r="Y410" s="195">
        <v>0</v>
      </c>
      <c r="Z410" s="195">
        <v>0</v>
      </c>
      <c r="AA410" s="195">
        <v>0</v>
      </c>
      <c r="AB410" s="195">
        <v>0</v>
      </c>
      <c r="AC410" s="195">
        <v>0</v>
      </c>
      <c r="AD410" s="195">
        <v>0</v>
      </c>
      <c r="AE410" s="195">
        <v>0</v>
      </c>
      <c r="AF410" s="195">
        <v>0</v>
      </c>
      <c r="AG410" s="195">
        <v>0</v>
      </c>
      <c r="AH410" s="195">
        <v>0</v>
      </c>
      <c r="AI410" s="195">
        <v>0</v>
      </c>
      <c r="AJ410" s="195">
        <v>0</v>
      </c>
      <c r="AK410" s="195">
        <v>0</v>
      </c>
      <c r="AL410" s="195">
        <v>0</v>
      </c>
      <c r="AM410" s="195">
        <v>0</v>
      </c>
      <c r="AN410" s="195">
        <v>0</v>
      </c>
      <c r="AO410" s="195">
        <v>0</v>
      </c>
      <c r="AP410" s="195">
        <v>0</v>
      </c>
      <c r="AQ410" s="195">
        <v>0</v>
      </c>
      <c r="AR410" s="195">
        <v>0</v>
      </c>
      <c r="AS410" s="195">
        <v>0</v>
      </c>
      <c r="AT410" s="195">
        <v>0</v>
      </c>
      <c r="AU410" s="195">
        <v>1</v>
      </c>
      <c r="AV410" s="195">
        <v>0</v>
      </c>
      <c r="AW410" s="195">
        <v>0</v>
      </c>
      <c r="AX410" s="195">
        <v>0</v>
      </c>
      <c r="AY410" s="195">
        <v>0</v>
      </c>
      <c r="AZ410" s="195">
        <v>0</v>
      </c>
      <c r="BA410" s="195">
        <v>0</v>
      </c>
      <c r="BB410" s="195">
        <v>0</v>
      </c>
      <c r="BC410" s="195">
        <v>0</v>
      </c>
      <c r="BD410" s="195">
        <v>0</v>
      </c>
      <c r="BE410" s="195">
        <v>0</v>
      </c>
      <c r="BF410" s="195">
        <v>0</v>
      </c>
      <c r="BG410" s="195">
        <v>0</v>
      </c>
      <c r="BH410" s="195">
        <v>0</v>
      </c>
      <c r="BI410" s="195">
        <v>0</v>
      </c>
      <c r="BJ410" s="195">
        <v>0</v>
      </c>
      <c r="BK410" s="195">
        <v>0</v>
      </c>
      <c r="BL410" s="195">
        <v>0</v>
      </c>
      <c r="BM410" s="195">
        <v>0</v>
      </c>
      <c r="BN410" s="195">
        <v>0</v>
      </c>
      <c r="BO410" s="195">
        <v>0</v>
      </c>
      <c r="BP410" s="195">
        <v>0</v>
      </c>
      <c r="BQ410" s="195">
        <v>0</v>
      </c>
      <c r="BR410" s="195">
        <v>0</v>
      </c>
      <c r="BS410" s="195">
        <v>0</v>
      </c>
      <c r="BT410" s="195">
        <v>0</v>
      </c>
      <c r="BU410" s="195">
        <v>0</v>
      </c>
      <c r="BV410" s="195">
        <v>0</v>
      </c>
      <c r="BW410" s="195">
        <v>0</v>
      </c>
      <c r="BX410" s="195">
        <v>0</v>
      </c>
      <c r="BY410" s="195">
        <v>0</v>
      </c>
      <c r="BZ410" s="195">
        <v>0</v>
      </c>
      <c r="CA410" s="195">
        <v>0</v>
      </c>
      <c r="CB410" s="195">
        <v>20</v>
      </c>
      <c r="CC410" s="195">
        <v>0</v>
      </c>
      <c r="CD410" s="195">
        <v>0</v>
      </c>
      <c r="CE410" s="195">
        <v>0</v>
      </c>
      <c r="CF410" s="195">
        <v>3</v>
      </c>
      <c r="CG410" s="195">
        <v>0</v>
      </c>
      <c r="CH410" s="195">
        <v>0</v>
      </c>
      <c r="CI410" s="195">
        <v>0</v>
      </c>
      <c r="CJ410" s="195">
        <v>0</v>
      </c>
      <c r="CK410" s="195">
        <v>0</v>
      </c>
      <c r="CL410" s="195">
        <v>0</v>
      </c>
      <c r="CM410" s="195">
        <v>0</v>
      </c>
    </row>
    <row r="411" spans="1:91" ht="24.6">
      <c r="A411" s="125">
        <v>35</v>
      </c>
      <c r="B411" s="243" t="s">
        <v>1138</v>
      </c>
      <c r="C411" s="135" t="s">
        <v>669</v>
      </c>
      <c r="D411" s="195">
        <v>0</v>
      </c>
      <c r="E411" s="195">
        <v>0</v>
      </c>
      <c r="F411" s="195">
        <v>0</v>
      </c>
      <c r="G411" s="195">
        <v>0</v>
      </c>
      <c r="H411" s="195">
        <v>0</v>
      </c>
      <c r="I411" s="195">
        <v>0</v>
      </c>
      <c r="J411" s="195">
        <v>0</v>
      </c>
      <c r="K411" s="195">
        <v>0</v>
      </c>
      <c r="L411" s="195">
        <v>0</v>
      </c>
      <c r="M411" s="195">
        <v>0</v>
      </c>
      <c r="N411" s="195">
        <v>0</v>
      </c>
      <c r="O411" s="195">
        <v>0</v>
      </c>
      <c r="P411" s="195">
        <v>0</v>
      </c>
      <c r="Q411" s="195">
        <v>0</v>
      </c>
      <c r="R411" s="195">
        <v>0</v>
      </c>
      <c r="S411" s="195">
        <v>0</v>
      </c>
      <c r="T411" s="195">
        <v>0</v>
      </c>
      <c r="U411" s="195">
        <v>0</v>
      </c>
      <c r="V411" s="195">
        <v>0</v>
      </c>
      <c r="W411" s="195">
        <v>0</v>
      </c>
      <c r="X411" s="195">
        <v>0</v>
      </c>
      <c r="Y411" s="195">
        <v>0</v>
      </c>
      <c r="Z411" s="195">
        <v>0</v>
      </c>
      <c r="AA411" s="195">
        <v>0</v>
      </c>
      <c r="AB411" s="195">
        <v>0</v>
      </c>
      <c r="AC411" s="195">
        <v>0</v>
      </c>
      <c r="AD411" s="195">
        <v>0</v>
      </c>
      <c r="AE411" s="195">
        <v>0</v>
      </c>
      <c r="AF411" s="195">
        <v>0</v>
      </c>
      <c r="AG411" s="195">
        <v>0</v>
      </c>
      <c r="AH411" s="195">
        <v>0</v>
      </c>
      <c r="AI411" s="195">
        <v>3</v>
      </c>
      <c r="AJ411" s="195">
        <v>0</v>
      </c>
      <c r="AK411" s="195">
        <v>0</v>
      </c>
      <c r="AL411" s="195">
        <v>0</v>
      </c>
      <c r="AM411" s="195">
        <v>0</v>
      </c>
      <c r="AN411" s="195">
        <v>0</v>
      </c>
      <c r="AO411" s="195">
        <v>0</v>
      </c>
      <c r="AP411" s="195">
        <v>0</v>
      </c>
      <c r="AQ411" s="195">
        <v>0</v>
      </c>
      <c r="AR411" s="195">
        <v>0</v>
      </c>
      <c r="AS411" s="195">
        <v>0</v>
      </c>
      <c r="AT411" s="195">
        <v>0</v>
      </c>
      <c r="AU411" s="195">
        <v>0</v>
      </c>
      <c r="AV411" s="195">
        <v>0</v>
      </c>
      <c r="AW411" s="195">
        <v>0</v>
      </c>
      <c r="AX411" s="195">
        <v>0</v>
      </c>
      <c r="AY411" s="195">
        <v>0</v>
      </c>
      <c r="AZ411" s="195">
        <v>0</v>
      </c>
      <c r="BA411" s="195">
        <v>0</v>
      </c>
      <c r="BB411" s="195">
        <v>0</v>
      </c>
      <c r="BC411" s="195">
        <v>0</v>
      </c>
      <c r="BD411" s="195">
        <v>0</v>
      </c>
      <c r="BE411" s="195">
        <v>0</v>
      </c>
      <c r="BF411" s="195">
        <v>0</v>
      </c>
      <c r="BG411" s="195">
        <v>0</v>
      </c>
      <c r="BH411" s="195">
        <v>0</v>
      </c>
      <c r="BI411" s="195">
        <v>0</v>
      </c>
      <c r="BJ411" s="195">
        <v>0</v>
      </c>
      <c r="BK411" s="195">
        <v>0</v>
      </c>
      <c r="BL411" s="195">
        <v>0</v>
      </c>
      <c r="BM411" s="195">
        <v>0</v>
      </c>
      <c r="BN411" s="195">
        <v>0</v>
      </c>
      <c r="BO411" s="195">
        <v>1</v>
      </c>
      <c r="BP411" s="195">
        <v>0</v>
      </c>
      <c r="BQ411" s="195">
        <v>6</v>
      </c>
      <c r="BR411" s="195">
        <v>0</v>
      </c>
      <c r="BS411" s="195">
        <v>0</v>
      </c>
      <c r="BT411" s="195">
        <v>0</v>
      </c>
      <c r="BU411" s="195">
        <v>0</v>
      </c>
      <c r="BV411" s="195">
        <v>0</v>
      </c>
      <c r="BW411" s="195">
        <v>0</v>
      </c>
      <c r="BX411" s="195">
        <v>0</v>
      </c>
      <c r="BY411" s="195">
        <v>0</v>
      </c>
      <c r="BZ411" s="195">
        <v>0</v>
      </c>
      <c r="CA411" s="195">
        <v>0</v>
      </c>
      <c r="CB411" s="195">
        <v>0</v>
      </c>
      <c r="CC411" s="195">
        <v>0</v>
      </c>
      <c r="CD411" s="195">
        <v>0</v>
      </c>
      <c r="CE411" s="195">
        <v>0</v>
      </c>
      <c r="CF411" s="195">
        <v>0</v>
      </c>
      <c r="CG411" s="195">
        <v>0</v>
      </c>
      <c r="CH411" s="195">
        <v>0</v>
      </c>
      <c r="CI411" s="195">
        <v>0</v>
      </c>
      <c r="CJ411" s="195">
        <v>0</v>
      </c>
      <c r="CK411" s="195">
        <v>0</v>
      </c>
      <c r="CL411" s="195">
        <v>0</v>
      </c>
      <c r="CM411" s="195">
        <v>0</v>
      </c>
    </row>
    <row r="412" spans="1:91" ht="24.6">
      <c r="A412" s="125">
        <v>35</v>
      </c>
      <c r="B412" s="243" t="s">
        <v>1139</v>
      </c>
      <c r="C412" s="135" t="s">
        <v>670</v>
      </c>
      <c r="D412" s="195">
        <v>0</v>
      </c>
      <c r="E412" s="195">
        <v>0</v>
      </c>
      <c r="F412" s="195">
        <v>0</v>
      </c>
      <c r="G412" s="195">
        <v>0</v>
      </c>
      <c r="H412" s="195">
        <v>0</v>
      </c>
      <c r="I412" s="195">
        <v>0</v>
      </c>
      <c r="J412" s="195">
        <v>0</v>
      </c>
      <c r="K412" s="195">
        <v>0</v>
      </c>
      <c r="L412" s="195">
        <v>0</v>
      </c>
      <c r="M412" s="195">
        <v>0</v>
      </c>
      <c r="N412" s="195">
        <v>0</v>
      </c>
      <c r="O412" s="195">
        <v>0</v>
      </c>
      <c r="P412" s="195">
        <v>0</v>
      </c>
      <c r="Q412" s="195">
        <v>0</v>
      </c>
      <c r="R412" s="195">
        <v>0</v>
      </c>
      <c r="S412" s="195">
        <v>0</v>
      </c>
      <c r="T412" s="195">
        <v>0</v>
      </c>
      <c r="U412" s="195">
        <v>0</v>
      </c>
      <c r="V412" s="195">
        <v>0</v>
      </c>
      <c r="W412" s="195">
        <v>0</v>
      </c>
      <c r="X412" s="195">
        <v>0</v>
      </c>
      <c r="Y412" s="195">
        <v>0</v>
      </c>
      <c r="Z412" s="195">
        <v>0</v>
      </c>
      <c r="AA412" s="195">
        <v>0</v>
      </c>
      <c r="AB412" s="195">
        <v>0</v>
      </c>
      <c r="AC412" s="195">
        <v>0</v>
      </c>
      <c r="AD412" s="195">
        <v>0</v>
      </c>
      <c r="AE412" s="195">
        <v>0</v>
      </c>
      <c r="AF412" s="195">
        <v>0</v>
      </c>
      <c r="AG412" s="195">
        <v>0</v>
      </c>
      <c r="AH412" s="195">
        <v>0</v>
      </c>
      <c r="AI412" s="195">
        <v>0</v>
      </c>
      <c r="AJ412" s="195">
        <v>0</v>
      </c>
      <c r="AK412" s="195">
        <v>0</v>
      </c>
      <c r="AL412" s="195">
        <v>0</v>
      </c>
      <c r="AM412" s="195">
        <v>0</v>
      </c>
      <c r="AN412" s="195">
        <v>0</v>
      </c>
      <c r="AO412" s="195">
        <v>0</v>
      </c>
      <c r="AP412" s="195">
        <v>0</v>
      </c>
      <c r="AQ412" s="195">
        <v>0</v>
      </c>
      <c r="AR412" s="195">
        <v>0</v>
      </c>
      <c r="AS412" s="195">
        <v>0</v>
      </c>
      <c r="AT412" s="195">
        <v>0</v>
      </c>
      <c r="AU412" s="195">
        <v>0</v>
      </c>
      <c r="AV412" s="195">
        <v>0</v>
      </c>
      <c r="AW412" s="195">
        <v>0</v>
      </c>
      <c r="AX412" s="195">
        <v>0</v>
      </c>
      <c r="AY412" s="195">
        <v>0</v>
      </c>
      <c r="AZ412" s="195">
        <v>0</v>
      </c>
      <c r="BA412" s="195">
        <v>0</v>
      </c>
      <c r="BB412" s="195">
        <v>0</v>
      </c>
      <c r="BC412" s="195">
        <v>0</v>
      </c>
      <c r="BD412" s="195">
        <v>0</v>
      </c>
      <c r="BE412" s="195">
        <v>0</v>
      </c>
      <c r="BF412" s="195">
        <v>0</v>
      </c>
      <c r="BG412" s="195">
        <v>0</v>
      </c>
      <c r="BH412" s="195">
        <v>0</v>
      </c>
      <c r="BI412" s="195">
        <v>0</v>
      </c>
      <c r="BJ412" s="195">
        <v>0</v>
      </c>
      <c r="BK412" s="195">
        <v>0</v>
      </c>
      <c r="BL412" s="195">
        <v>0</v>
      </c>
      <c r="BM412" s="195">
        <v>0</v>
      </c>
      <c r="BN412" s="195">
        <v>0</v>
      </c>
      <c r="BO412" s="195">
        <v>0</v>
      </c>
      <c r="BP412" s="195">
        <v>0</v>
      </c>
      <c r="BQ412" s="195">
        <v>0</v>
      </c>
      <c r="BR412" s="195">
        <v>0</v>
      </c>
      <c r="BS412" s="195">
        <v>0</v>
      </c>
      <c r="BT412" s="195">
        <v>0</v>
      </c>
      <c r="BU412" s="195">
        <v>0</v>
      </c>
      <c r="BV412" s="195">
        <v>0</v>
      </c>
      <c r="BW412" s="195">
        <v>0</v>
      </c>
      <c r="BX412" s="195">
        <v>0</v>
      </c>
      <c r="BY412" s="195">
        <v>0</v>
      </c>
      <c r="BZ412" s="195">
        <v>0</v>
      </c>
      <c r="CA412" s="195">
        <v>0</v>
      </c>
      <c r="CB412" s="195">
        <v>0</v>
      </c>
      <c r="CC412" s="195">
        <v>0</v>
      </c>
      <c r="CD412" s="195">
        <v>0</v>
      </c>
      <c r="CE412" s="195">
        <v>0</v>
      </c>
      <c r="CF412" s="195">
        <v>0</v>
      </c>
      <c r="CG412" s="195">
        <v>0</v>
      </c>
      <c r="CH412" s="195">
        <v>0</v>
      </c>
      <c r="CI412" s="195">
        <v>0</v>
      </c>
      <c r="CJ412" s="195">
        <v>0</v>
      </c>
      <c r="CK412" s="195">
        <v>0</v>
      </c>
      <c r="CL412" s="195">
        <v>0</v>
      </c>
      <c r="CM412" s="195">
        <v>0</v>
      </c>
    </row>
    <row r="413" spans="1:91" ht="24.6">
      <c r="A413" s="125">
        <v>35</v>
      </c>
      <c r="B413" s="243" t="s">
        <v>1140</v>
      </c>
      <c r="C413" s="135" t="s">
        <v>671</v>
      </c>
      <c r="D413" s="195">
        <v>0</v>
      </c>
      <c r="E413" s="195">
        <v>0</v>
      </c>
      <c r="F413" s="195">
        <v>0</v>
      </c>
      <c r="G413" s="195">
        <v>0</v>
      </c>
      <c r="H413" s="195">
        <v>0</v>
      </c>
      <c r="I413" s="195">
        <v>0</v>
      </c>
      <c r="J413" s="195">
        <v>0</v>
      </c>
      <c r="K413" s="195">
        <v>0</v>
      </c>
      <c r="L413" s="195">
        <v>0</v>
      </c>
      <c r="M413" s="195">
        <v>2</v>
      </c>
      <c r="N413" s="195">
        <v>4</v>
      </c>
      <c r="O413" s="195">
        <v>0</v>
      </c>
      <c r="P413" s="195">
        <v>3</v>
      </c>
      <c r="Q413" s="195">
        <v>0</v>
      </c>
      <c r="R413" s="195">
        <v>0</v>
      </c>
      <c r="S413" s="195">
        <v>0</v>
      </c>
      <c r="T413" s="195">
        <v>16</v>
      </c>
      <c r="U413" s="195">
        <v>0</v>
      </c>
      <c r="V413" s="195">
        <v>0</v>
      </c>
      <c r="W413" s="195">
        <v>0</v>
      </c>
      <c r="X413" s="195">
        <v>0</v>
      </c>
      <c r="Y413" s="195">
        <v>1</v>
      </c>
      <c r="Z413" s="195">
        <v>0</v>
      </c>
      <c r="AA413" s="195">
        <v>0</v>
      </c>
      <c r="AB413" s="195">
        <v>0</v>
      </c>
      <c r="AC413" s="195">
        <v>0</v>
      </c>
      <c r="AD413" s="195">
        <v>0</v>
      </c>
      <c r="AE413" s="195">
        <v>5</v>
      </c>
      <c r="AF413" s="195">
        <v>0</v>
      </c>
      <c r="AG413" s="195">
        <v>4</v>
      </c>
      <c r="AH413" s="195">
        <v>1</v>
      </c>
      <c r="AI413" s="195">
        <v>10</v>
      </c>
      <c r="AJ413" s="195">
        <v>0</v>
      </c>
      <c r="AK413" s="195">
        <v>0</v>
      </c>
      <c r="AL413" s="195">
        <v>0</v>
      </c>
      <c r="AM413" s="195">
        <v>0</v>
      </c>
      <c r="AN413" s="195">
        <v>0</v>
      </c>
      <c r="AO413" s="195">
        <v>1</v>
      </c>
      <c r="AP413" s="195">
        <v>0</v>
      </c>
      <c r="AQ413" s="195">
        <v>26</v>
      </c>
      <c r="AR413" s="195">
        <v>25440</v>
      </c>
      <c r="AS413" s="195">
        <v>0</v>
      </c>
      <c r="AT413" s="195">
        <v>0</v>
      </c>
      <c r="AU413" s="195">
        <v>33</v>
      </c>
      <c r="AV413" s="195">
        <v>0</v>
      </c>
      <c r="AW413" s="195">
        <v>2</v>
      </c>
      <c r="AX413" s="195">
        <v>0</v>
      </c>
      <c r="AY413" s="195">
        <v>0</v>
      </c>
      <c r="AZ413" s="195">
        <v>0</v>
      </c>
      <c r="BA413" s="195">
        <v>0</v>
      </c>
      <c r="BB413" s="195">
        <v>6</v>
      </c>
      <c r="BC413" s="195">
        <v>0</v>
      </c>
      <c r="BD413" s="195">
        <v>22099.31</v>
      </c>
      <c r="BE413" s="195">
        <v>0</v>
      </c>
      <c r="BF413" s="195">
        <v>0</v>
      </c>
      <c r="BG413" s="195">
        <v>0</v>
      </c>
      <c r="BH413" s="195">
        <v>0</v>
      </c>
      <c r="BI413" s="195">
        <v>1000</v>
      </c>
      <c r="BJ413" s="195">
        <v>0</v>
      </c>
      <c r="BK413" s="195">
        <v>9</v>
      </c>
      <c r="BL413" s="195">
        <v>33</v>
      </c>
      <c r="BM413" s="195">
        <v>0</v>
      </c>
      <c r="BN413" s="195">
        <v>0</v>
      </c>
      <c r="BO413" s="195">
        <v>3</v>
      </c>
      <c r="BP413" s="195">
        <v>1</v>
      </c>
      <c r="BQ413" s="195">
        <v>10</v>
      </c>
      <c r="BR413" s="195">
        <v>0</v>
      </c>
      <c r="BS413" s="197">
        <v>0</v>
      </c>
      <c r="BT413" s="195">
        <v>0</v>
      </c>
      <c r="BU413" s="195">
        <v>0</v>
      </c>
      <c r="BV413" s="197">
        <v>63</v>
      </c>
      <c r="BW413" s="195">
        <v>0</v>
      </c>
      <c r="BX413" s="195">
        <v>0</v>
      </c>
      <c r="BY413" s="195">
        <v>0</v>
      </c>
      <c r="BZ413" s="195">
        <v>0</v>
      </c>
      <c r="CA413" s="195">
        <v>0</v>
      </c>
      <c r="CB413" s="197">
        <v>75</v>
      </c>
      <c r="CC413" s="195">
        <v>0</v>
      </c>
      <c r="CD413" s="195">
        <v>1</v>
      </c>
      <c r="CE413" s="197">
        <v>0</v>
      </c>
      <c r="CF413" s="195">
        <v>68</v>
      </c>
      <c r="CG413" s="195">
        <v>0</v>
      </c>
      <c r="CH413" s="195">
        <v>0</v>
      </c>
      <c r="CI413" s="195">
        <v>1</v>
      </c>
      <c r="CJ413" s="195">
        <v>0</v>
      </c>
      <c r="CK413" s="197">
        <v>0</v>
      </c>
      <c r="CL413" s="195">
        <v>0</v>
      </c>
      <c r="CM413" s="195">
        <v>0</v>
      </c>
    </row>
    <row r="414" spans="1:91" ht="24.6">
      <c r="A414" s="125">
        <v>35</v>
      </c>
      <c r="B414" s="243" t="s">
        <v>1141</v>
      </c>
      <c r="C414" s="135" t="s">
        <v>672</v>
      </c>
      <c r="D414" s="195">
        <v>0</v>
      </c>
      <c r="E414" s="195">
        <v>0</v>
      </c>
      <c r="F414" s="195">
        <v>0</v>
      </c>
      <c r="G414" s="195">
        <v>0</v>
      </c>
      <c r="H414" s="195">
        <v>0</v>
      </c>
      <c r="I414" s="195">
        <v>0</v>
      </c>
      <c r="J414" s="195">
        <v>0</v>
      </c>
      <c r="K414" s="195">
        <v>0</v>
      </c>
      <c r="L414" s="195">
        <v>0</v>
      </c>
      <c r="M414" s="195">
        <v>0</v>
      </c>
      <c r="N414" s="195">
        <v>1</v>
      </c>
      <c r="O414" s="195">
        <v>0</v>
      </c>
      <c r="P414" s="195">
        <v>0</v>
      </c>
      <c r="Q414" s="195">
        <v>0</v>
      </c>
      <c r="R414" s="195">
        <v>0</v>
      </c>
      <c r="S414" s="195">
        <v>0</v>
      </c>
      <c r="T414" s="195">
        <v>7</v>
      </c>
      <c r="U414" s="195">
        <v>3</v>
      </c>
      <c r="V414" s="195">
        <v>0</v>
      </c>
      <c r="W414" s="195">
        <v>0</v>
      </c>
      <c r="X414" s="195">
        <v>0</v>
      </c>
      <c r="Y414" s="195">
        <v>0</v>
      </c>
      <c r="Z414" s="195">
        <v>0</v>
      </c>
      <c r="AA414" s="195">
        <v>0</v>
      </c>
      <c r="AB414" s="195">
        <v>0</v>
      </c>
      <c r="AC414" s="195">
        <v>0</v>
      </c>
      <c r="AD414" s="195">
        <v>0</v>
      </c>
      <c r="AE414" s="195">
        <v>0</v>
      </c>
      <c r="AF414" s="195">
        <v>0</v>
      </c>
      <c r="AG414" s="195">
        <v>5</v>
      </c>
      <c r="AH414" s="195">
        <v>0</v>
      </c>
      <c r="AI414" s="195">
        <v>8</v>
      </c>
      <c r="AJ414" s="195">
        <v>0</v>
      </c>
      <c r="AK414" s="195">
        <v>0</v>
      </c>
      <c r="AL414" s="195">
        <v>0</v>
      </c>
      <c r="AM414" s="195">
        <v>0</v>
      </c>
      <c r="AN414" s="195">
        <v>0</v>
      </c>
      <c r="AO414" s="195">
        <v>0</v>
      </c>
      <c r="AP414" s="195">
        <v>0</v>
      </c>
      <c r="AQ414" s="195">
        <v>0</v>
      </c>
      <c r="AR414" s="195">
        <v>1</v>
      </c>
      <c r="AS414" s="195">
        <v>0</v>
      </c>
      <c r="AT414" s="195">
        <v>0</v>
      </c>
      <c r="AU414" s="195">
        <v>34</v>
      </c>
      <c r="AV414" s="195">
        <v>0</v>
      </c>
      <c r="AW414" s="195">
        <v>6</v>
      </c>
      <c r="AX414" s="195">
        <v>0</v>
      </c>
      <c r="AY414" s="195">
        <v>0</v>
      </c>
      <c r="AZ414" s="195">
        <v>0</v>
      </c>
      <c r="BA414" s="195">
        <v>0</v>
      </c>
      <c r="BB414" s="195">
        <v>12</v>
      </c>
      <c r="BC414" s="195">
        <v>0</v>
      </c>
      <c r="BD414" s="195">
        <v>1</v>
      </c>
      <c r="BE414" s="195">
        <v>0</v>
      </c>
      <c r="BF414" s="195">
        <v>0</v>
      </c>
      <c r="BG414" s="195">
        <v>0</v>
      </c>
      <c r="BH414" s="195">
        <v>0</v>
      </c>
      <c r="BI414" s="195">
        <v>0</v>
      </c>
      <c r="BJ414" s="195">
        <v>0</v>
      </c>
      <c r="BK414" s="195">
        <v>0</v>
      </c>
      <c r="BL414" s="195">
        <v>2</v>
      </c>
      <c r="BM414" s="195">
        <v>0</v>
      </c>
      <c r="BN414" s="195">
        <v>0</v>
      </c>
      <c r="BO414" s="195">
        <v>0</v>
      </c>
      <c r="BP414" s="195">
        <v>4</v>
      </c>
      <c r="BQ414" s="195">
        <v>0</v>
      </c>
      <c r="BR414" s="195">
        <v>0</v>
      </c>
      <c r="BS414" s="195">
        <v>0</v>
      </c>
      <c r="BT414" s="195">
        <v>0</v>
      </c>
      <c r="BU414" s="195">
        <v>0</v>
      </c>
      <c r="BV414" s="195">
        <v>4</v>
      </c>
      <c r="BW414" s="195">
        <v>0</v>
      </c>
      <c r="BX414" s="195">
        <v>0</v>
      </c>
      <c r="BY414" s="195">
        <v>0</v>
      </c>
      <c r="BZ414" s="195">
        <v>0</v>
      </c>
      <c r="CA414" s="195">
        <v>0</v>
      </c>
      <c r="CB414" s="195">
        <v>5</v>
      </c>
      <c r="CC414" s="195">
        <v>0</v>
      </c>
      <c r="CD414" s="195">
        <v>0</v>
      </c>
      <c r="CE414" s="195">
        <v>2</v>
      </c>
      <c r="CF414" s="195">
        <v>0</v>
      </c>
      <c r="CG414" s="195">
        <v>0</v>
      </c>
      <c r="CH414" s="195">
        <v>0</v>
      </c>
      <c r="CI414" s="195">
        <v>0</v>
      </c>
      <c r="CJ414" s="195">
        <v>0</v>
      </c>
      <c r="CK414" s="195">
        <v>0</v>
      </c>
      <c r="CL414" s="195">
        <v>0</v>
      </c>
      <c r="CM414" s="195">
        <v>0</v>
      </c>
    </row>
    <row r="415" spans="1:91" ht="24.6">
      <c r="A415" s="125">
        <v>35</v>
      </c>
      <c r="B415" s="243" t="s">
        <v>1142</v>
      </c>
      <c r="C415" s="135" t="s">
        <v>673</v>
      </c>
      <c r="D415" s="195">
        <v>0</v>
      </c>
      <c r="E415" s="195">
        <v>0</v>
      </c>
      <c r="F415" s="195">
        <v>0</v>
      </c>
      <c r="G415" s="195">
        <v>0</v>
      </c>
      <c r="H415" s="195">
        <v>0</v>
      </c>
      <c r="I415" s="195">
        <v>0</v>
      </c>
      <c r="J415" s="195">
        <v>0</v>
      </c>
      <c r="K415" s="195">
        <v>0</v>
      </c>
      <c r="L415" s="195">
        <v>0</v>
      </c>
      <c r="M415" s="195">
        <v>0</v>
      </c>
      <c r="N415" s="195">
        <v>1</v>
      </c>
      <c r="O415" s="195">
        <v>0</v>
      </c>
      <c r="P415" s="195">
        <v>0</v>
      </c>
      <c r="Q415" s="195">
        <v>0</v>
      </c>
      <c r="R415" s="195">
        <v>0</v>
      </c>
      <c r="S415" s="195">
        <v>0</v>
      </c>
      <c r="T415" s="195">
        <v>1</v>
      </c>
      <c r="U415" s="195">
        <v>0</v>
      </c>
      <c r="V415" s="195">
        <v>0</v>
      </c>
      <c r="W415" s="195">
        <v>0</v>
      </c>
      <c r="X415" s="195">
        <v>0</v>
      </c>
      <c r="Y415" s="195">
        <v>0</v>
      </c>
      <c r="Z415" s="195">
        <v>0</v>
      </c>
      <c r="AA415" s="195">
        <v>0</v>
      </c>
      <c r="AB415" s="195">
        <v>0</v>
      </c>
      <c r="AC415" s="195">
        <v>0</v>
      </c>
      <c r="AD415" s="195">
        <v>0</v>
      </c>
      <c r="AE415" s="195">
        <v>0</v>
      </c>
      <c r="AF415" s="195">
        <v>0</v>
      </c>
      <c r="AG415" s="195">
        <v>5</v>
      </c>
      <c r="AH415" s="195">
        <v>1</v>
      </c>
      <c r="AI415" s="195">
        <v>1</v>
      </c>
      <c r="AJ415" s="195">
        <v>0</v>
      </c>
      <c r="AK415" s="195">
        <v>0</v>
      </c>
      <c r="AL415" s="195">
        <v>0</v>
      </c>
      <c r="AM415" s="195">
        <v>0</v>
      </c>
      <c r="AN415" s="195">
        <v>0</v>
      </c>
      <c r="AO415" s="195">
        <v>0</v>
      </c>
      <c r="AP415" s="195">
        <v>0</v>
      </c>
      <c r="AQ415" s="195">
        <v>1</v>
      </c>
      <c r="AR415" s="195">
        <v>0</v>
      </c>
      <c r="AS415" s="195">
        <v>0</v>
      </c>
      <c r="AT415" s="195">
        <v>0</v>
      </c>
      <c r="AU415" s="195">
        <v>11</v>
      </c>
      <c r="AV415" s="195">
        <v>0</v>
      </c>
      <c r="AW415" s="195">
        <v>0</v>
      </c>
      <c r="AX415" s="195">
        <v>0</v>
      </c>
      <c r="AY415" s="195">
        <v>0</v>
      </c>
      <c r="AZ415" s="195">
        <v>0</v>
      </c>
      <c r="BA415" s="195">
        <v>0</v>
      </c>
      <c r="BB415" s="195">
        <v>0</v>
      </c>
      <c r="BC415" s="195">
        <v>0</v>
      </c>
      <c r="BD415" s="195">
        <v>3</v>
      </c>
      <c r="BE415" s="195">
        <v>0</v>
      </c>
      <c r="BF415" s="195">
        <v>0</v>
      </c>
      <c r="BG415" s="195">
        <v>0</v>
      </c>
      <c r="BH415" s="195">
        <v>0</v>
      </c>
      <c r="BI415" s="195">
        <v>0</v>
      </c>
      <c r="BJ415" s="195">
        <v>0</v>
      </c>
      <c r="BK415" s="195">
        <v>0</v>
      </c>
      <c r="BL415" s="195">
        <v>2</v>
      </c>
      <c r="BM415" s="195">
        <v>0</v>
      </c>
      <c r="BN415" s="195">
        <v>0</v>
      </c>
      <c r="BO415" s="195">
        <v>0</v>
      </c>
      <c r="BP415" s="195">
        <v>0</v>
      </c>
      <c r="BQ415" s="195">
        <v>2</v>
      </c>
      <c r="BR415" s="195">
        <v>0</v>
      </c>
      <c r="BS415" s="195">
        <v>0</v>
      </c>
      <c r="BT415" s="195">
        <v>0</v>
      </c>
      <c r="BU415" s="195">
        <v>0</v>
      </c>
      <c r="BV415" s="195">
        <v>1</v>
      </c>
      <c r="BW415" s="195">
        <v>0</v>
      </c>
      <c r="BX415" s="195">
        <v>0</v>
      </c>
      <c r="BY415" s="195">
        <v>0</v>
      </c>
      <c r="BZ415" s="195">
        <v>0</v>
      </c>
      <c r="CA415" s="195">
        <v>0</v>
      </c>
      <c r="CB415" s="195">
        <v>22</v>
      </c>
      <c r="CC415" s="195">
        <v>0</v>
      </c>
      <c r="CD415" s="195">
        <v>0</v>
      </c>
      <c r="CE415" s="195">
        <v>0</v>
      </c>
      <c r="CF415" s="195">
        <v>3</v>
      </c>
      <c r="CG415" s="195">
        <v>0</v>
      </c>
      <c r="CH415" s="195">
        <v>0</v>
      </c>
      <c r="CI415" s="195">
        <v>0</v>
      </c>
      <c r="CJ415" s="195">
        <v>0</v>
      </c>
      <c r="CK415" s="195">
        <v>0</v>
      </c>
      <c r="CL415" s="195">
        <v>0</v>
      </c>
      <c r="CM415" s="195">
        <v>0</v>
      </c>
    </row>
    <row r="416" spans="1:91" ht="24.6">
      <c r="A416" s="125">
        <v>35</v>
      </c>
      <c r="B416" s="243" t="s">
        <v>1143</v>
      </c>
      <c r="C416" s="135" t="s">
        <v>674</v>
      </c>
      <c r="D416" s="195">
        <v>0</v>
      </c>
      <c r="E416" s="195">
        <v>0</v>
      </c>
      <c r="F416" s="195">
        <v>0</v>
      </c>
      <c r="G416" s="195">
        <v>0</v>
      </c>
      <c r="H416" s="195">
        <v>0</v>
      </c>
      <c r="I416" s="195">
        <v>0</v>
      </c>
      <c r="J416" s="195">
        <v>0</v>
      </c>
      <c r="K416" s="195">
        <v>0</v>
      </c>
      <c r="L416" s="195">
        <v>0</v>
      </c>
      <c r="M416" s="195">
        <v>0</v>
      </c>
      <c r="N416" s="195">
        <v>0</v>
      </c>
      <c r="O416" s="195">
        <v>0</v>
      </c>
      <c r="P416" s="195">
        <v>0</v>
      </c>
      <c r="Q416" s="195">
        <v>0</v>
      </c>
      <c r="R416" s="195">
        <v>0</v>
      </c>
      <c r="S416" s="195">
        <v>0</v>
      </c>
      <c r="T416" s="195">
        <v>0</v>
      </c>
      <c r="U416" s="195">
        <v>0</v>
      </c>
      <c r="V416" s="195">
        <v>0</v>
      </c>
      <c r="W416" s="195">
        <v>0</v>
      </c>
      <c r="X416" s="195">
        <v>0</v>
      </c>
      <c r="Y416" s="195">
        <v>0</v>
      </c>
      <c r="Z416" s="195">
        <v>0</v>
      </c>
      <c r="AA416" s="195">
        <v>0</v>
      </c>
      <c r="AB416" s="195">
        <v>0</v>
      </c>
      <c r="AC416" s="195">
        <v>0</v>
      </c>
      <c r="AD416" s="195">
        <v>0</v>
      </c>
      <c r="AE416" s="195">
        <v>0</v>
      </c>
      <c r="AF416" s="195">
        <v>0</v>
      </c>
      <c r="AG416" s="195">
        <v>0</v>
      </c>
      <c r="AH416" s="195">
        <v>0</v>
      </c>
      <c r="AI416" s="195">
        <v>0</v>
      </c>
      <c r="AJ416" s="195">
        <v>0</v>
      </c>
      <c r="AK416" s="195">
        <v>0</v>
      </c>
      <c r="AL416" s="195">
        <v>0</v>
      </c>
      <c r="AM416" s="195">
        <v>0</v>
      </c>
      <c r="AN416" s="195">
        <v>0</v>
      </c>
      <c r="AO416" s="195">
        <v>0</v>
      </c>
      <c r="AP416" s="195">
        <v>0</v>
      </c>
      <c r="AQ416" s="195">
        <v>0</v>
      </c>
      <c r="AR416" s="195">
        <v>0</v>
      </c>
      <c r="AS416" s="195">
        <v>0</v>
      </c>
      <c r="AT416" s="195">
        <v>0</v>
      </c>
      <c r="AU416" s="195">
        <v>0</v>
      </c>
      <c r="AV416" s="195">
        <v>0</v>
      </c>
      <c r="AW416" s="195">
        <v>0</v>
      </c>
      <c r="AX416" s="195">
        <v>0</v>
      </c>
      <c r="AY416" s="195">
        <v>0</v>
      </c>
      <c r="AZ416" s="195">
        <v>0</v>
      </c>
      <c r="BA416" s="195">
        <v>0</v>
      </c>
      <c r="BB416" s="195">
        <v>0</v>
      </c>
      <c r="BC416" s="195">
        <v>0</v>
      </c>
      <c r="BD416" s="195">
        <v>0</v>
      </c>
      <c r="BE416" s="195">
        <v>0</v>
      </c>
      <c r="BF416" s="195">
        <v>0</v>
      </c>
      <c r="BG416" s="195">
        <v>0</v>
      </c>
      <c r="BH416" s="195">
        <v>0</v>
      </c>
      <c r="BI416" s="195">
        <v>0</v>
      </c>
      <c r="BJ416" s="195">
        <v>0</v>
      </c>
      <c r="BK416" s="195">
        <v>0</v>
      </c>
      <c r="BL416" s="195">
        <v>0</v>
      </c>
      <c r="BM416" s="195">
        <v>0</v>
      </c>
      <c r="BN416" s="195">
        <v>0</v>
      </c>
      <c r="BO416" s="195">
        <v>0</v>
      </c>
      <c r="BP416" s="195">
        <v>0</v>
      </c>
      <c r="BQ416" s="195">
        <v>0</v>
      </c>
      <c r="BR416" s="195">
        <v>0</v>
      </c>
      <c r="BS416" s="195">
        <v>0</v>
      </c>
      <c r="BT416" s="195">
        <v>0</v>
      </c>
      <c r="BU416" s="195">
        <v>0</v>
      </c>
      <c r="BV416" s="195">
        <v>0</v>
      </c>
      <c r="BW416" s="195">
        <v>0</v>
      </c>
      <c r="BX416" s="195">
        <v>0</v>
      </c>
      <c r="BY416" s="195">
        <v>0</v>
      </c>
      <c r="BZ416" s="195">
        <v>0</v>
      </c>
      <c r="CA416" s="195">
        <v>0</v>
      </c>
      <c r="CB416" s="195">
        <v>8</v>
      </c>
      <c r="CC416" s="195">
        <v>0</v>
      </c>
      <c r="CD416" s="195">
        <v>0</v>
      </c>
      <c r="CE416" s="195">
        <v>0</v>
      </c>
      <c r="CF416" s="195">
        <v>0</v>
      </c>
      <c r="CG416" s="195">
        <v>0</v>
      </c>
      <c r="CH416" s="195">
        <v>0</v>
      </c>
      <c r="CI416" s="195">
        <v>0</v>
      </c>
      <c r="CJ416" s="195">
        <v>0</v>
      </c>
      <c r="CK416" s="195">
        <v>0</v>
      </c>
      <c r="CL416" s="195">
        <v>0</v>
      </c>
      <c r="CM416" s="195">
        <v>0</v>
      </c>
    </row>
    <row r="417" spans="1:91" ht="24.6">
      <c r="A417" s="125">
        <v>35</v>
      </c>
      <c r="B417" s="243" t="s">
        <v>1144</v>
      </c>
      <c r="C417" s="135" t="s">
        <v>675</v>
      </c>
      <c r="D417" s="195">
        <v>0</v>
      </c>
      <c r="E417" s="195">
        <v>0</v>
      </c>
      <c r="F417" s="195">
        <v>0</v>
      </c>
      <c r="G417" s="195">
        <v>0</v>
      </c>
      <c r="H417" s="195">
        <v>0</v>
      </c>
      <c r="I417" s="195">
        <v>0</v>
      </c>
      <c r="J417" s="195">
        <v>0</v>
      </c>
      <c r="K417" s="195">
        <v>0</v>
      </c>
      <c r="L417" s="195">
        <v>0</v>
      </c>
      <c r="M417" s="195">
        <v>6622.28</v>
      </c>
      <c r="N417" s="195">
        <v>13196.08</v>
      </c>
      <c r="O417" s="195">
        <v>0</v>
      </c>
      <c r="P417" s="195">
        <v>63110</v>
      </c>
      <c r="Q417" s="195">
        <v>0</v>
      </c>
      <c r="R417" s="195">
        <v>0</v>
      </c>
      <c r="S417" s="195">
        <v>0</v>
      </c>
      <c r="T417" s="195">
        <v>43293</v>
      </c>
      <c r="U417" s="195">
        <v>1</v>
      </c>
      <c r="V417" s="195">
        <v>0</v>
      </c>
      <c r="W417" s="195">
        <v>0</v>
      </c>
      <c r="X417" s="195">
        <v>0</v>
      </c>
      <c r="Y417" s="195">
        <v>5907.23</v>
      </c>
      <c r="Z417" s="195">
        <v>91382.82</v>
      </c>
      <c r="AA417" s="195">
        <v>0</v>
      </c>
      <c r="AB417" s="195">
        <v>0</v>
      </c>
      <c r="AC417" s="195">
        <v>48</v>
      </c>
      <c r="AD417" s="195">
        <v>17.010000000000002</v>
      </c>
      <c r="AE417" s="195">
        <v>0</v>
      </c>
      <c r="AF417" s="195">
        <v>11</v>
      </c>
      <c r="AG417" s="195">
        <v>42431.57</v>
      </c>
      <c r="AH417" s="195">
        <v>15</v>
      </c>
      <c r="AI417" s="195">
        <v>15245.22</v>
      </c>
      <c r="AJ417" s="195">
        <v>0</v>
      </c>
      <c r="AK417" s="195">
        <v>0</v>
      </c>
      <c r="AL417" s="195">
        <v>0</v>
      </c>
      <c r="AM417" s="195">
        <v>24</v>
      </c>
      <c r="AN417" s="195">
        <v>26</v>
      </c>
      <c r="AO417" s="195">
        <v>221</v>
      </c>
      <c r="AP417" s="195">
        <v>0</v>
      </c>
      <c r="AQ417" s="195">
        <v>218140.01</v>
      </c>
      <c r="AR417" s="195">
        <v>8</v>
      </c>
      <c r="AS417" s="195">
        <v>0</v>
      </c>
      <c r="AT417" s="195">
        <v>0</v>
      </c>
      <c r="AU417" s="195">
        <v>1811.02</v>
      </c>
      <c r="AV417" s="195">
        <v>135897.66</v>
      </c>
      <c r="AW417" s="195">
        <v>28</v>
      </c>
      <c r="AX417" s="195">
        <v>0</v>
      </c>
      <c r="AY417" s="195">
        <v>0</v>
      </c>
      <c r="AZ417" s="195">
        <v>0</v>
      </c>
      <c r="BA417" s="195">
        <v>0</v>
      </c>
      <c r="BB417" s="195">
        <v>28976.37</v>
      </c>
      <c r="BC417" s="195">
        <v>39</v>
      </c>
      <c r="BD417" s="195">
        <v>858731.68</v>
      </c>
      <c r="BE417" s="195">
        <v>0</v>
      </c>
      <c r="BF417" s="195">
        <v>0</v>
      </c>
      <c r="BG417" s="195">
        <v>0</v>
      </c>
      <c r="BH417" s="195">
        <v>0</v>
      </c>
      <c r="BI417" s="195">
        <v>0</v>
      </c>
      <c r="BJ417" s="195">
        <v>0</v>
      </c>
      <c r="BK417" s="195">
        <v>63</v>
      </c>
      <c r="BL417" s="195">
        <v>69</v>
      </c>
      <c r="BM417" s="195">
        <v>0</v>
      </c>
      <c r="BN417" s="195">
        <v>15</v>
      </c>
      <c r="BO417" s="195">
        <v>44</v>
      </c>
      <c r="BP417" s="195">
        <v>28</v>
      </c>
      <c r="BQ417" s="195">
        <v>703</v>
      </c>
      <c r="BR417" s="195">
        <v>0</v>
      </c>
      <c r="BS417" s="195">
        <v>0</v>
      </c>
      <c r="BT417" s="195">
        <v>0</v>
      </c>
      <c r="BU417" s="195">
        <v>0</v>
      </c>
      <c r="BV417" s="195">
        <v>242731.44</v>
      </c>
      <c r="BW417" s="195">
        <v>0</v>
      </c>
      <c r="BX417" s="195">
        <v>1</v>
      </c>
      <c r="BY417" s="195">
        <v>0</v>
      </c>
      <c r="BZ417" s="195">
        <v>11</v>
      </c>
      <c r="CA417" s="195">
        <v>0</v>
      </c>
      <c r="CB417" s="195">
        <v>85854.66</v>
      </c>
      <c r="CC417" s="195">
        <v>0</v>
      </c>
      <c r="CD417" s="195">
        <v>10</v>
      </c>
      <c r="CE417" s="195">
        <v>17750.22</v>
      </c>
      <c r="CF417" s="195">
        <v>12782.33</v>
      </c>
      <c r="CG417" s="195">
        <v>12</v>
      </c>
      <c r="CH417" s="195">
        <v>0</v>
      </c>
      <c r="CI417" s="195">
        <v>49</v>
      </c>
      <c r="CJ417" s="195">
        <v>0</v>
      </c>
      <c r="CK417" s="195">
        <v>0</v>
      </c>
      <c r="CL417" s="195">
        <v>0</v>
      </c>
      <c r="CM417" s="195">
        <v>0</v>
      </c>
    </row>
    <row r="418" spans="1:91" ht="24.6">
      <c r="A418" s="125">
        <v>35</v>
      </c>
      <c r="B418" s="243" t="s">
        <v>1145</v>
      </c>
      <c r="C418" s="135" t="s">
        <v>676</v>
      </c>
      <c r="D418" s="195">
        <v>0</v>
      </c>
      <c r="E418" s="195">
        <v>0</v>
      </c>
      <c r="F418" s="195">
        <v>0</v>
      </c>
      <c r="G418" s="195">
        <v>0</v>
      </c>
      <c r="H418" s="195">
        <v>0</v>
      </c>
      <c r="I418" s="195">
        <v>0</v>
      </c>
      <c r="J418" s="195">
        <v>0</v>
      </c>
      <c r="K418" s="195">
        <v>0</v>
      </c>
      <c r="L418" s="195">
        <v>0</v>
      </c>
      <c r="M418" s="195">
        <v>0</v>
      </c>
      <c r="N418" s="195">
        <v>0</v>
      </c>
      <c r="O418" s="195">
        <v>0</v>
      </c>
      <c r="P418" s="195">
        <v>0</v>
      </c>
      <c r="Q418" s="195">
        <v>0</v>
      </c>
      <c r="R418" s="195">
        <v>0</v>
      </c>
      <c r="S418" s="195">
        <v>0</v>
      </c>
      <c r="T418" s="195">
        <v>0</v>
      </c>
      <c r="U418" s="195">
        <v>0</v>
      </c>
      <c r="V418" s="195">
        <v>0</v>
      </c>
      <c r="W418" s="195">
        <v>0</v>
      </c>
      <c r="X418" s="195">
        <v>0</v>
      </c>
      <c r="Y418" s="195">
        <v>0</v>
      </c>
      <c r="Z418" s="195">
        <v>0</v>
      </c>
      <c r="AA418" s="195">
        <v>0</v>
      </c>
      <c r="AB418" s="195">
        <v>0</v>
      </c>
      <c r="AC418" s="195">
        <v>0</v>
      </c>
      <c r="AD418" s="195">
        <v>0</v>
      </c>
      <c r="AE418" s="195">
        <v>0</v>
      </c>
      <c r="AF418" s="195">
        <v>0</v>
      </c>
      <c r="AG418" s="195">
        <v>0</v>
      </c>
      <c r="AH418" s="195">
        <v>0</v>
      </c>
      <c r="AI418" s="195">
        <v>0</v>
      </c>
      <c r="AJ418" s="195">
        <v>0</v>
      </c>
      <c r="AK418" s="195">
        <v>0</v>
      </c>
      <c r="AL418" s="195">
        <v>0</v>
      </c>
      <c r="AM418" s="195">
        <v>0</v>
      </c>
      <c r="AN418" s="195">
        <v>0</v>
      </c>
      <c r="AO418" s="195">
        <v>0</v>
      </c>
      <c r="AP418" s="195">
        <v>0</v>
      </c>
      <c r="AQ418" s="195">
        <v>7</v>
      </c>
      <c r="AR418" s="195">
        <v>0</v>
      </c>
      <c r="AS418" s="195">
        <v>0</v>
      </c>
      <c r="AT418" s="195">
        <v>0</v>
      </c>
      <c r="AU418" s="195">
        <v>0</v>
      </c>
      <c r="AV418" s="195">
        <v>0</v>
      </c>
      <c r="AW418" s="195">
        <v>0</v>
      </c>
      <c r="AX418" s="195">
        <v>0</v>
      </c>
      <c r="AY418" s="195">
        <v>0</v>
      </c>
      <c r="AZ418" s="195">
        <v>0</v>
      </c>
      <c r="BA418" s="195">
        <v>0</v>
      </c>
      <c r="BB418" s="195">
        <v>0</v>
      </c>
      <c r="BC418" s="195">
        <v>0</v>
      </c>
      <c r="BD418" s="195">
        <v>0</v>
      </c>
      <c r="BE418" s="195">
        <v>0</v>
      </c>
      <c r="BF418" s="195">
        <v>0</v>
      </c>
      <c r="BG418" s="195">
        <v>0</v>
      </c>
      <c r="BH418" s="195">
        <v>0</v>
      </c>
      <c r="BI418" s="195">
        <v>0</v>
      </c>
      <c r="BJ418" s="195">
        <v>0</v>
      </c>
      <c r="BK418" s="195">
        <v>0</v>
      </c>
      <c r="BL418" s="195">
        <v>0</v>
      </c>
      <c r="BM418" s="195">
        <v>0</v>
      </c>
      <c r="BN418" s="195">
        <v>0</v>
      </c>
      <c r="BO418" s="195">
        <v>0</v>
      </c>
      <c r="BP418" s="195">
        <v>0</v>
      </c>
      <c r="BQ418" s="195">
        <v>0</v>
      </c>
      <c r="BR418" s="195">
        <v>0</v>
      </c>
      <c r="BS418" s="195">
        <v>0</v>
      </c>
      <c r="BT418" s="195">
        <v>0</v>
      </c>
      <c r="BU418" s="195">
        <v>0</v>
      </c>
      <c r="BV418" s="195">
        <v>0</v>
      </c>
      <c r="BW418" s="195">
        <v>0</v>
      </c>
      <c r="BX418" s="195">
        <v>0</v>
      </c>
      <c r="BY418" s="195">
        <v>0</v>
      </c>
      <c r="BZ418" s="195">
        <v>0</v>
      </c>
      <c r="CA418" s="195">
        <v>0</v>
      </c>
      <c r="CB418" s="195">
        <v>0</v>
      </c>
      <c r="CC418" s="195">
        <v>0</v>
      </c>
      <c r="CD418" s="195">
        <v>0</v>
      </c>
      <c r="CE418" s="195">
        <v>0</v>
      </c>
      <c r="CF418" s="195">
        <v>0</v>
      </c>
      <c r="CG418" s="195">
        <v>0</v>
      </c>
      <c r="CH418" s="195">
        <v>0</v>
      </c>
      <c r="CI418" s="195">
        <v>0</v>
      </c>
      <c r="CJ418" s="195">
        <v>0</v>
      </c>
      <c r="CK418" s="195">
        <v>0</v>
      </c>
      <c r="CL418" s="195">
        <v>0</v>
      </c>
      <c r="CM418" s="195">
        <v>0</v>
      </c>
    </row>
    <row r="419" spans="1:91" ht="24.6">
      <c r="A419" s="125">
        <v>35</v>
      </c>
      <c r="B419" s="243" t="s">
        <v>1146</v>
      </c>
      <c r="C419" s="135" t="s">
        <v>1320</v>
      </c>
      <c r="D419" s="195">
        <v>0</v>
      </c>
      <c r="E419" s="195">
        <v>0</v>
      </c>
      <c r="F419" s="195">
        <v>0</v>
      </c>
      <c r="G419" s="195">
        <v>0</v>
      </c>
      <c r="H419" s="195">
        <v>0</v>
      </c>
      <c r="I419" s="195">
        <v>0</v>
      </c>
      <c r="J419" s="195">
        <v>0</v>
      </c>
      <c r="K419" s="195">
        <v>0</v>
      </c>
      <c r="L419" s="195">
        <v>0</v>
      </c>
      <c r="M419" s="195">
        <v>0</v>
      </c>
      <c r="N419" s="195">
        <v>0</v>
      </c>
      <c r="O419" s="195">
        <v>0</v>
      </c>
      <c r="P419" s="195">
        <v>0</v>
      </c>
      <c r="Q419" s="195">
        <v>0</v>
      </c>
      <c r="R419" s="195">
        <v>0</v>
      </c>
      <c r="S419" s="195">
        <v>0</v>
      </c>
      <c r="T419" s="195">
        <v>0</v>
      </c>
      <c r="U419" s="195">
        <v>0</v>
      </c>
      <c r="V419" s="195">
        <v>0</v>
      </c>
      <c r="W419" s="195">
        <v>0</v>
      </c>
      <c r="X419" s="195">
        <v>0</v>
      </c>
      <c r="Y419" s="195">
        <v>0</v>
      </c>
      <c r="Z419" s="195">
        <v>0</v>
      </c>
      <c r="AA419" s="195">
        <v>0</v>
      </c>
      <c r="AB419" s="195">
        <v>0</v>
      </c>
      <c r="AC419" s="195">
        <v>0</v>
      </c>
      <c r="AD419" s="195">
        <v>0</v>
      </c>
      <c r="AE419" s="195">
        <v>0</v>
      </c>
      <c r="AF419" s="195">
        <v>0</v>
      </c>
      <c r="AG419" s="195">
        <v>0</v>
      </c>
      <c r="AH419" s="195">
        <v>0</v>
      </c>
      <c r="AI419" s="195">
        <v>0</v>
      </c>
      <c r="AJ419" s="195">
        <v>0</v>
      </c>
      <c r="AK419" s="195">
        <v>0</v>
      </c>
      <c r="AL419" s="195">
        <v>0</v>
      </c>
      <c r="AM419" s="195">
        <v>0</v>
      </c>
      <c r="AN419" s="195">
        <v>0</v>
      </c>
      <c r="AO419" s="195">
        <v>0</v>
      </c>
      <c r="AP419" s="195">
        <v>0</v>
      </c>
      <c r="AQ419" s="195">
        <v>0</v>
      </c>
      <c r="AR419" s="195">
        <v>0</v>
      </c>
      <c r="AS419" s="195">
        <v>0</v>
      </c>
      <c r="AT419" s="195">
        <v>0</v>
      </c>
      <c r="AU419" s="195">
        <v>0</v>
      </c>
      <c r="AV419" s="195">
        <v>0</v>
      </c>
      <c r="AW419" s="195">
        <v>0</v>
      </c>
      <c r="AX419" s="195">
        <v>0</v>
      </c>
      <c r="AY419" s="195">
        <v>0</v>
      </c>
      <c r="AZ419" s="195">
        <v>0</v>
      </c>
      <c r="BA419" s="195">
        <v>0</v>
      </c>
      <c r="BB419" s="195">
        <v>0</v>
      </c>
      <c r="BC419" s="195">
        <v>0</v>
      </c>
      <c r="BD419" s="195">
        <v>0</v>
      </c>
      <c r="BE419" s="195">
        <v>0</v>
      </c>
      <c r="BF419" s="195">
        <v>0</v>
      </c>
      <c r="BG419" s="195">
        <v>0</v>
      </c>
      <c r="BH419" s="195">
        <v>0</v>
      </c>
      <c r="BI419" s="195">
        <v>0</v>
      </c>
      <c r="BJ419" s="195">
        <v>0</v>
      </c>
      <c r="BK419" s="195">
        <v>0</v>
      </c>
      <c r="BL419" s="195">
        <v>0</v>
      </c>
      <c r="BM419" s="195">
        <v>0</v>
      </c>
      <c r="BN419" s="195">
        <v>0</v>
      </c>
      <c r="BO419" s="195">
        <v>0</v>
      </c>
      <c r="BP419" s="195">
        <v>0</v>
      </c>
      <c r="BQ419" s="195">
        <v>0</v>
      </c>
      <c r="BR419" s="195">
        <v>0</v>
      </c>
      <c r="BS419" s="195">
        <v>0</v>
      </c>
      <c r="BT419" s="195">
        <v>0</v>
      </c>
      <c r="BU419" s="195">
        <v>0</v>
      </c>
      <c r="BV419" s="195">
        <v>0</v>
      </c>
      <c r="BW419" s="195">
        <v>0</v>
      </c>
      <c r="BX419" s="195">
        <v>0</v>
      </c>
      <c r="BY419" s="195">
        <v>0</v>
      </c>
      <c r="BZ419" s="195">
        <v>0</v>
      </c>
      <c r="CA419" s="195">
        <v>0</v>
      </c>
      <c r="CB419" s="195">
        <v>0</v>
      </c>
      <c r="CC419" s="195">
        <v>0</v>
      </c>
      <c r="CD419" s="195">
        <v>0</v>
      </c>
      <c r="CE419" s="195">
        <v>0</v>
      </c>
      <c r="CF419" s="195">
        <v>0</v>
      </c>
      <c r="CG419" s="195">
        <v>0</v>
      </c>
      <c r="CH419" s="195">
        <v>0</v>
      </c>
      <c r="CI419" s="195">
        <v>0</v>
      </c>
      <c r="CJ419" s="195">
        <v>0</v>
      </c>
      <c r="CK419" s="195">
        <v>0</v>
      </c>
      <c r="CL419" s="195">
        <v>0</v>
      </c>
      <c r="CM419" s="195">
        <v>0</v>
      </c>
    </row>
    <row r="420" spans="1:91" ht="24.6">
      <c r="A420" s="125">
        <v>35</v>
      </c>
      <c r="B420" s="243" t="s">
        <v>1147</v>
      </c>
      <c r="C420" s="135" t="s">
        <v>1321</v>
      </c>
      <c r="D420" s="195">
        <v>0</v>
      </c>
      <c r="E420" s="195">
        <v>0</v>
      </c>
      <c r="F420" s="195">
        <v>0</v>
      </c>
      <c r="G420" s="195">
        <v>0</v>
      </c>
      <c r="H420" s="195">
        <v>0</v>
      </c>
      <c r="I420" s="195">
        <v>0</v>
      </c>
      <c r="J420" s="195">
        <v>0</v>
      </c>
      <c r="K420" s="195">
        <v>0</v>
      </c>
      <c r="L420" s="195">
        <v>0</v>
      </c>
      <c r="M420" s="195">
        <v>0</v>
      </c>
      <c r="N420" s="195">
        <v>0</v>
      </c>
      <c r="O420" s="195">
        <v>0</v>
      </c>
      <c r="P420" s="195">
        <v>0</v>
      </c>
      <c r="Q420" s="195">
        <v>0</v>
      </c>
      <c r="R420" s="195">
        <v>0</v>
      </c>
      <c r="S420" s="195">
        <v>0</v>
      </c>
      <c r="T420" s="195">
        <v>0</v>
      </c>
      <c r="U420" s="195">
        <v>0</v>
      </c>
      <c r="V420" s="195">
        <v>0</v>
      </c>
      <c r="W420" s="195">
        <v>0</v>
      </c>
      <c r="X420" s="195">
        <v>0</v>
      </c>
      <c r="Y420" s="195">
        <v>0</v>
      </c>
      <c r="Z420" s="195">
        <v>0</v>
      </c>
      <c r="AA420" s="195">
        <v>0</v>
      </c>
      <c r="AB420" s="195">
        <v>0</v>
      </c>
      <c r="AC420" s="195">
        <v>0</v>
      </c>
      <c r="AD420" s="195">
        <v>0</v>
      </c>
      <c r="AE420" s="195">
        <v>0</v>
      </c>
      <c r="AF420" s="195">
        <v>0</v>
      </c>
      <c r="AG420" s="195">
        <v>0</v>
      </c>
      <c r="AH420" s="195">
        <v>0</v>
      </c>
      <c r="AI420" s="195">
        <v>0</v>
      </c>
      <c r="AJ420" s="195">
        <v>0</v>
      </c>
      <c r="AK420" s="195">
        <v>0</v>
      </c>
      <c r="AL420" s="195">
        <v>0</v>
      </c>
      <c r="AM420" s="195">
        <v>0</v>
      </c>
      <c r="AN420" s="195">
        <v>0</v>
      </c>
      <c r="AO420" s="195">
        <v>0</v>
      </c>
      <c r="AP420" s="195">
        <v>0</v>
      </c>
      <c r="AQ420" s="195">
        <v>0</v>
      </c>
      <c r="AR420" s="195">
        <v>0</v>
      </c>
      <c r="AS420" s="195">
        <v>0</v>
      </c>
      <c r="AT420" s="195">
        <v>0</v>
      </c>
      <c r="AU420" s="195">
        <v>0</v>
      </c>
      <c r="AV420" s="195">
        <v>0</v>
      </c>
      <c r="AW420" s="195">
        <v>0</v>
      </c>
      <c r="AX420" s="195">
        <v>0</v>
      </c>
      <c r="AY420" s="195">
        <v>0</v>
      </c>
      <c r="AZ420" s="195">
        <v>0</v>
      </c>
      <c r="BA420" s="195">
        <v>0</v>
      </c>
      <c r="BB420" s="195">
        <v>0</v>
      </c>
      <c r="BC420" s="195">
        <v>0</v>
      </c>
      <c r="BD420" s="195">
        <v>0</v>
      </c>
      <c r="BE420" s="195">
        <v>0</v>
      </c>
      <c r="BF420" s="195">
        <v>0</v>
      </c>
      <c r="BG420" s="195">
        <v>0</v>
      </c>
      <c r="BH420" s="195">
        <v>0</v>
      </c>
      <c r="BI420" s="195">
        <v>0</v>
      </c>
      <c r="BJ420" s="195">
        <v>0</v>
      </c>
      <c r="BK420" s="195">
        <v>0</v>
      </c>
      <c r="BL420" s="195">
        <v>0</v>
      </c>
      <c r="BM420" s="195">
        <v>0</v>
      </c>
      <c r="BN420" s="195">
        <v>0</v>
      </c>
      <c r="BO420" s="195">
        <v>0</v>
      </c>
      <c r="BP420" s="195">
        <v>0</v>
      </c>
      <c r="BQ420" s="195">
        <v>0</v>
      </c>
      <c r="BR420" s="195">
        <v>0</v>
      </c>
      <c r="BS420" s="195">
        <v>0</v>
      </c>
      <c r="BT420" s="195">
        <v>0</v>
      </c>
      <c r="BU420" s="195">
        <v>0</v>
      </c>
      <c r="BV420" s="195">
        <v>0</v>
      </c>
      <c r="BW420" s="195">
        <v>0</v>
      </c>
      <c r="BX420" s="195">
        <v>0</v>
      </c>
      <c r="BY420" s="195">
        <v>0</v>
      </c>
      <c r="BZ420" s="195">
        <v>0</v>
      </c>
      <c r="CA420" s="195">
        <v>0</v>
      </c>
      <c r="CB420" s="195">
        <v>0</v>
      </c>
      <c r="CC420" s="195">
        <v>0</v>
      </c>
      <c r="CD420" s="195">
        <v>0</v>
      </c>
      <c r="CE420" s="195">
        <v>0</v>
      </c>
      <c r="CF420" s="195">
        <v>0</v>
      </c>
      <c r="CG420" s="195">
        <v>0</v>
      </c>
      <c r="CH420" s="195">
        <v>0</v>
      </c>
      <c r="CI420" s="195">
        <v>0</v>
      </c>
      <c r="CJ420" s="195">
        <v>0</v>
      </c>
      <c r="CK420" s="195">
        <v>0</v>
      </c>
      <c r="CL420" s="195">
        <v>0</v>
      </c>
      <c r="CM420" s="195">
        <v>0</v>
      </c>
    </row>
    <row r="421" spans="1:91" ht="24.6">
      <c r="A421" s="125">
        <v>35</v>
      </c>
      <c r="B421" s="243" t="s">
        <v>1148</v>
      </c>
      <c r="C421" s="135" t="s">
        <v>677</v>
      </c>
      <c r="D421" s="195">
        <v>0</v>
      </c>
      <c r="E421" s="195">
        <v>0</v>
      </c>
      <c r="F421" s="195">
        <v>0</v>
      </c>
      <c r="G421" s="195">
        <v>0</v>
      </c>
      <c r="H421" s="195">
        <v>0</v>
      </c>
      <c r="I421" s="195">
        <v>0</v>
      </c>
      <c r="J421" s="195">
        <v>0</v>
      </c>
      <c r="K421" s="195">
        <v>0</v>
      </c>
      <c r="L421" s="195">
        <v>0</v>
      </c>
      <c r="M421" s="195">
        <v>0</v>
      </c>
      <c r="N421" s="195">
        <v>0</v>
      </c>
      <c r="O421" s="195">
        <v>0</v>
      </c>
      <c r="P421" s="195">
        <v>0</v>
      </c>
      <c r="Q421" s="195">
        <v>0</v>
      </c>
      <c r="R421" s="195">
        <v>0</v>
      </c>
      <c r="S421" s="195">
        <v>0</v>
      </c>
      <c r="T421" s="195">
        <v>0</v>
      </c>
      <c r="U421" s="195">
        <v>0</v>
      </c>
      <c r="V421" s="195">
        <v>0</v>
      </c>
      <c r="W421" s="195">
        <v>0</v>
      </c>
      <c r="X421" s="195">
        <v>0</v>
      </c>
      <c r="Y421" s="195">
        <v>0</v>
      </c>
      <c r="Z421" s="195">
        <v>10000</v>
      </c>
      <c r="AA421" s="195">
        <v>0</v>
      </c>
      <c r="AB421" s="195">
        <v>0</v>
      </c>
      <c r="AC421" s="195">
        <v>0</v>
      </c>
      <c r="AD421" s="195">
        <v>0</v>
      </c>
      <c r="AE421" s="195">
        <v>0</v>
      </c>
      <c r="AF421" s="195">
        <v>0</v>
      </c>
      <c r="AG421" s="195">
        <v>0</v>
      </c>
      <c r="AH421" s="195">
        <v>0</v>
      </c>
      <c r="AI421" s="195">
        <v>0</v>
      </c>
      <c r="AJ421" s="195">
        <v>0</v>
      </c>
      <c r="AK421" s="195">
        <v>0</v>
      </c>
      <c r="AL421" s="195">
        <v>0</v>
      </c>
      <c r="AM421" s="195">
        <v>0</v>
      </c>
      <c r="AN421" s="195">
        <v>0</v>
      </c>
      <c r="AO421" s="195">
        <v>0</v>
      </c>
      <c r="AP421" s="195">
        <v>0</v>
      </c>
      <c r="AQ421" s="195">
        <v>0</v>
      </c>
      <c r="AR421" s="195">
        <v>0</v>
      </c>
      <c r="AS421" s="195">
        <v>0</v>
      </c>
      <c r="AT421" s="195">
        <v>0</v>
      </c>
      <c r="AU421" s="195">
        <v>0</v>
      </c>
      <c r="AV421" s="195">
        <v>0</v>
      </c>
      <c r="AW421" s="195">
        <v>0</v>
      </c>
      <c r="AX421" s="195">
        <v>0</v>
      </c>
      <c r="AY421" s="195">
        <v>0</v>
      </c>
      <c r="AZ421" s="195">
        <v>0</v>
      </c>
      <c r="BA421" s="195">
        <v>0</v>
      </c>
      <c r="BB421" s="195">
        <v>0</v>
      </c>
      <c r="BC421" s="195">
        <v>0</v>
      </c>
      <c r="BD421" s="195">
        <v>0</v>
      </c>
      <c r="BE421" s="195">
        <v>0</v>
      </c>
      <c r="BF421" s="195">
        <v>0</v>
      </c>
      <c r="BG421" s="195">
        <v>0</v>
      </c>
      <c r="BH421" s="195">
        <v>0</v>
      </c>
      <c r="BI421" s="195">
        <v>0</v>
      </c>
      <c r="BJ421" s="195">
        <v>0</v>
      </c>
      <c r="BK421" s="195">
        <v>0</v>
      </c>
      <c r="BL421" s="195">
        <v>0</v>
      </c>
      <c r="BM421" s="195">
        <v>0</v>
      </c>
      <c r="BN421" s="195">
        <v>0</v>
      </c>
      <c r="BO421" s="195">
        <v>0</v>
      </c>
      <c r="BP421" s="195">
        <v>0</v>
      </c>
      <c r="BQ421" s="195">
        <v>0</v>
      </c>
      <c r="BR421" s="195">
        <v>0</v>
      </c>
      <c r="BS421" s="195">
        <v>0</v>
      </c>
      <c r="BT421" s="195">
        <v>0</v>
      </c>
      <c r="BU421" s="195">
        <v>0</v>
      </c>
      <c r="BV421" s="195">
        <v>0</v>
      </c>
      <c r="BW421" s="195">
        <v>0</v>
      </c>
      <c r="BX421" s="195">
        <v>0</v>
      </c>
      <c r="BY421" s="195">
        <v>0</v>
      </c>
      <c r="BZ421" s="195">
        <v>0</v>
      </c>
      <c r="CA421" s="195">
        <v>0</v>
      </c>
      <c r="CB421" s="195">
        <v>0</v>
      </c>
      <c r="CC421" s="195">
        <v>0</v>
      </c>
      <c r="CD421" s="195">
        <v>0</v>
      </c>
      <c r="CE421" s="195">
        <v>0</v>
      </c>
      <c r="CF421" s="195">
        <v>0</v>
      </c>
      <c r="CG421" s="195">
        <v>0</v>
      </c>
      <c r="CH421" s="195">
        <v>0</v>
      </c>
      <c r="CI421" s="195">
        <v>0</v>
      </c>
      <c r="CJ421" s="195">
        <v>0</v>
      </c>
      <c r="CK421" s="195">
        <v>0</v>
      </c>
      <c r="CL421" s="195">
        <v>0</v>
      </c>
      <c r="CM421" s="195">
        <v>0</v>
      </c>
    </row>
    <row r="422" spans="1:91" ht="24.6">
      <c r="A422" s="125">
        <v>36</v>
      </c>
      <c r="B422" s="243" t="s">
        <v>1149</v>
      </c>
      <c r="C422" s="135" t="s">
        <v>1322</v>
      </c>
      <c r="D422" s="195">
        <v>406533.5</v>
      </c>
      <c r="E422" s="195">
        <v>0</v>
      </c>
      <c r="F422" s="195">
        <v>0</v>
      </c>
      <c r="G422" s="195">
        <v>0</v>
      </c>
      <c r="H422" s="195">
        <v>0</v>
      </c>
      <c r="I422" s="195">
        <v>0</v>
      </c>
      <c r="J422" s="195">
        <v>0</v>
      </c>
      <c r="K422" s="195">
        <v>0</v>
      </c>
      <c r="L422" s="195">
        <v>0</v>
      </c>
      <c r="M422" s="195">
        <v>0</v>
      </c>
      <c r="N422" s="195">
        <v>0</v>
      </c>
      <c r="O422" s="195">
        <v>0</v>
      </c>
      <c r="P422" s="195">
        <v>0</v>
      </c>
      <c r="Q422" s="195">
        <v>0</v>
      </c>
      <c r="R422" s="195">
        <v>0</v>
      </c>
      <c r="S422" s="195">
        <v>0</v>
      </c>
      <c r="T422" s="195">
        <v>0</v>
      </c>
      <c r="U422" s="195">
        <v>0</v>
      </c>
      <c r="V422" s="195">
        <v>0</v>
      </c>
      <c r="W422" s="195">
        <v>0</v>
      </c>
      <c r="X422" s="195">
        <v>0</v>
      </c>
      <c r="Y422" s="195">
        <v>0</v>
      </c>
      <c r="Z422" s="195">
        <v>0</v>
      </c>
      <c r="AA422" s="195">
        <v>0</v>
      </c>
      <c r="AB422" s="195">
        <v>0</v>
      </c>
      <c r="AC422" s="195">
        <v>0</v>
      </c>
      <c r="AD422" s="195">
        <v>0</v>
      </c>
      <c r="AE422" s="195">
        <v>0</v>
      </c>
      <c r="AF422" s="195">
        <v>0</v>
      </c>
      <c r="AG422" s="195">
        <v>0</v>
      </c>
      <c r="AH422" s="195">
        <v>0</v>
      </c>
      <c r="AI422" s="195">
        <v>0</v>
      </c>
      <c r="AJ422" s="195">
        <v>0</v>
      </c>
      <c r="AK422" s="195">
        <v>0</v>
      </c>
      <c r="AL422" s="195">
        <v>0</v>
      </c>
      <c r="AM422" s="195">
        <v>0</v>
      </c>
      <c r="AN422" s="195">
        <v>0</v>
      </c>
      <c r="AO422" s="195">
        <v>0</v>
      </c>
      <c r="AP422" s="195">
        <v>0</v>
      </c>
      <c r="AQ422" s="195">
        <v>0</v>
      </c>
      <c r="AR422" s="195">
        <v>0</v>
      </c>
      <c r="AS422" s="195">
        <v>0</v>
      </c>
      <c r="AT422" s="195">
        <v>0</v>
      </c>
      <c r="AU422" s="195">
        <v>0</v>
      </c>
      <c r="AV422" s="195">
        <v>0</v>
      </c>
      <c r="AW422" s="195">
        <v>0</v>
      </c>
      <c r="AX422" s="195">
        <v>0</v>
      </c>
      <c r="AY422" s="195">
        <v>0</v>
      </c>
      <c r="AZ422" s="195">
        <v>0</v>
      </c>
      <c r="BA422" s="195">
        <v>0</v>
      </c>
      <c r="BB422" s="195">
        <v>0</v>
      </c>
      <c r="BC422" s="195">
        <v>0</v>
      </c>
      <c r="BD422" s="195">
        <v>0</v>
      </c>
      <c r="BE422" s="195">
        <v>0</v>
      </c>
      <c r="BF422" s="195">
        <v>0</v>
      </c>
      <c r="BG422" s="195">
        <v>0</v>
      </c>
      <c r="BH422" s="195">
        <v>0</v>
      </c>
      <c r="BI422" s="195">
        <v>0</v>
      </c>
      <c r="BJ422" s="195">
        <v>0</v>
      </c>
      <c r="BK422" s="195">
        <v>0</v>
      </c>
      <c r="BL422" s="195">
        <v>0</v>
      </c>
      <c r="BM422" s="195">
        <v>40229.980000000003</v>
      </c>
      <c r="BN422" s="195">
        <v>0</v>
      </c>
      <c r="BO422" s="195">
        <v>0</v>
      </c>
      <c r="BP422" s="195">
        <v>0</v>
      </c>
      <c r="BQ422" s="195">
        <v>0</v>
      </c>
      <c r="BR422" s="195">
        <v>0</v>
      </c>
      <c r="BS422" s="195">
        <v>92852.26</v>
      </c>
      <c r="BT422" s="195">
        <v>0</v>
      </c>
      <c r="BU422" s="195">
        <v>0</v>
      </c>
      <c r="BV422" s="195">
        <v>0</v>
      </c>
      <c r="BW422" s="195">
        <v>0</v>
      </c>
      <c r="BX422" s="195">
        <v>0</v>
      </c>
      <c r="BY422" s="195">
        <v>0</v>
      </c>
      <c r="BZ422" s="195">
        <v>0</v>
      </c>
      <c r="CA422" s="195">
        <v>0</v>
      </c>
      <c r="CB422" s="195">
        <v>0</v>
      </c>
      <c r="CC422" s="195">
        <v>0</v>
      </c>
      <c r="CD422" s="195">
        <v>0</v>
      </c>
      <c r="CE422" s="195">
        <v>0</v>
      </c>
      <c r="CF422" s="195">
        <v>0</v>
      </c>
      <c r="CG422" s="195">
        <v>0</v>
      </c>
      <c r="CH422" s="195">
        <v>0</v>
      </c>
      <c r="CI422" s="195">
        <v>0</v>
      </c>
      <c r="CJ422" s="195">
        <v>0</v>
      </c>
      <c r="CK422" s="195">
        <v>0</v>
      </c>
      <c r="CL422" s="195">
        <v>0</v>
      </c>
      <c r="CM422" s="195">
        <v>0</v>
      </c>
    </row>
    <row r="423" spans="1:91" ht="24.6">
      <c r="A423" s="125">
        <v>36</v>
      </c>
      <c r="B423" s="243" t="s">
        <v>1150</v>
      </c>
      <c r="C423" s="135" t="s">
        <v>678</v>
      </c>
      <c r="D423" s="195">
        <v>0</v>
      </c>
      <c r="E423" s="195">
        <v>0</v>
      </c>
      <c r="F423" s="195">
        <v>0</v>
      </c>
      <c r="G423" s="195">
        <v>0</v>
      </c>
      <c r="H423" s="195">
        <v>0</v>
      </c>
      <c r="I423" s="195">
        <v>0</v>
      </c>
      <c r="J423" s="195">
        <v>0</v>
      </c>
      <c r="K423" s="195">
        <v>0</v>
      </c>
      <c r="L423" s="195">
        <v>0</v>
      </c>
      <c r="M423" s="195">
        <v>0</v>
      </c>
      <c r="N423" s="195">
        <v>0</v>
      </c>
      <c r="O423" s="195">
        <v>0</v>
      </c>
      <c r="P423" s="195">
        <v>0</v>
      </c>
      <c r="Q423" s="195">
        <v>0</v>
      </c>
      <c r="R423" s="195">
        <v>0</v>
      </c>
      <c r="S423" s="195">
        <v>0</v>
      </c>
      <c r="T423" s="195">
        <v>0</v>
      </c>
      <c r="U423" s="195">
        <v>0</v>
      </c>
      <c r="V423" s="195">
        <v>0</v>
      </c>
      <c r="W423" s="195">
        <v>0</v>
      </c>
      <c r="X423" s="195">
        <v>0</v>
      </c>
      <c r="Y423" s="195">
        <v>0</v>
      </c>
      <c r="Z423" s="195">
        <v>0</v>
      </c>
      <c r="AA423" s="195">
        <v>0</v>
      </c>
      <c r="AB423" s="195">
        <v>0</v>
      </c>
      <c r="AC423" s="195">
        <v>0</v>
      </c>
      <c r="AD423" s="195">
        <v>0</v>
      </c>
      <c r="AE423" s="195">
        <v>0</v>
      </c>
      <c r="AF423" s="195">
        <v>0</v>
      </c>
      <c r="AG423" s="195">
        <v>0</v>
      </c>
      <c r="AH423" s="195">
        <v>0</v>
      </c>
      <c r="AI423" s="195">
        <v>0</v>
      </c>
      <c r="AJ423" s="195">
        <v>0</v>
      </c>
      <c r="AK423" s="195">
        <v>0</v>
      </c>
      <c r="AL423" s="195">
        <v>193000</v>
      </c>
      <c r="AM423" s="195">
        <v>0</v>
      </c>
      <c r="AN423" s="195">
        <v>0</v>
      </c>
      <c r="AO423" s="195">
        <v>0</v>
      </c>
      <c r="AP423" s="195">
        <v>0</v>
      </c>
      <c r="AQ423" s="195">
        <v>0</v>
      </c>
      <c r="AR423" s="195">
        <v>0</v>
      </c>
      <c r="AS423" s="195">
        <v>0</v>
      </c>
      <c r="AT423" s="195">
        <v>0</v>
      </c>
      <c r="AU423" s="195">
        <v>0</v>
      </c>
      <c r="AV423" s="195">
        <v>0</v>
      </c>
      <c r="AW423" s="195">
        <v>0</v>
      </c>
      <c r="AX423" s="195">
        <v>0</v>
      </c>
      <c r="AY423" s="195">
        <v>0</v>
      </c>
      <c r="AZ423" s="195">
        <v>0</v>
      </c>
      <c r="BA423" s="195">
        <v>0</v>
      </c>
      <c r="BB423" s="195">
        <v>0</v>
      </c>
      <c r="BC423" s="195">
        <v>0</v>
      </c>
      <c r="BD423" s="195">
        <v>0</v>
      </c>
      <c r="BE423" s="195">
        <v>0</v>
      </c>
      <c r="BF423" s="195">
        <v>0</v>
      </c>
      <c r="BG423" s="195">
        <v>0</v>
      </c>
      <c r="BH423" s="195">
        <v>0</v>
      </c>
      <c r="BI423" s="195">
        <v>0</v>
      </c>
      <c r="BJ423" s="195">
        <v>0</v>
      </c>
      <c r="BK423" s="195">
        <v>0</v>
      </c>
      <c r="BL423" s="195">
        <v>0</v>
      </c>
      <c r="BM423" s="195">
        <v>0</v>
      </c>
      <c r="BN423" s="195">
        <v>0</v>
      </c>
      <c r="BO423" s="195">
        <v>0</v>
      </c>
      <c r="BP423" s="195">
        <v>0</v>
      </c>
      <c r="BQ423" s="195">
        <v>0</v>
      </c>
      <c r="BR423" s="195">
        <v>0</v>
      </c>
      <c r="BS423" s="195">
        <v>0</v>
      </c>
      <c r="BT423" s="195">
        <v>0</v>
      </c>
      <c r="BU423" s="195">
        <v>0</v>
      </c>
      <c r="BV423" s="195">
        <v>0</v>
      </c>
      <c r="BW423" s="195">
        <v>0</v>
      </c>
      <c r="BX423" s="195">
        <v>0</v>
      </c>
      <c r="BY423" s="195">
        <v>0</v>
      </c>
      <c r="BZ423" s="195">
        <v>0</v>
      </c>
      <c r="CA423" s="195">
        <v>0</v>
      </c>
      <c r="CB423" s="195">
        <v>0</v>
      </c>
      <c r="CC423" s="195">
        <v>0</v>
      </c>
      <c r="CD423" s="195">
        <v>0</v>
      </c>
      <c r="CE423" s="195">
        <v>0</v>
      </c>
      <c r="CF423" s="195">
        <v>0</v>
      </c>
      <c r="CG423" s="195">
        <v>0</v>
      </c>
      <c r="CH423" s="195">
        <v>0</v>
      </c>
      <c r="CI423" s="195">
        <v>0</v>
      </c>
      <c r="CJ423" s="195">
        <v>0</v>
      </c>
      <c r="CK423" s="195">
        <v>0</v>
      </c>
      <c r="CL423" s="195">
        <v>0</v>
      </c>
      <c r="CM423" s="195">
        <v>0</v>
      </c>
    </row>
    <row r="424" spans="1:91" ht="24.6">
      <c r="A424" s="125">
        <v>36</v>
      </c>
      <c r="B424" s="243" t="s">
        <v>1151</v>
      </c>
      <c r="C424" s="135" t="s">
        <v>679</v>
      </c>
      <c r="D424" s="195">
        <v>52356788.149999999</v>
      </c>
      <c r="E424" s="195">
        <v>0</v>
      </c>
      <c r="F424" s="195">
        <v>0</v>
      </c>
      <c r="G424" s="195">
        <v>0</v>
      </c>
      <c r="H424" s="195">
        <v>0</v>
      </c>
      <c r="I424" s="195">
        <v>0</v>
      </c>
      <c r="J424" s="195">
        <v>0</v>
      </c>
      <c r="K424" s="195">
        <v>0</v>
      </c>
      <c r="L424" s="195">
        <v>0</v>
      </c>
      <c r="M424" s="195">
        <v>0</v>
      </c>
      <c r="N424" s="195">
        <v>0</v>
      </c>
      <c r="O424" s="195">
        <v>0</v>
      </c>
      <c r="P424" s="195">
        <v>200</v>
      </c>
      <c r="Q424" s="195">
        <v>0</v>
      </c>
      <c r="R424" s="195">
        <v>0</v>
      </c>
      <c r="S424" s="195">
        <v>0</v>
      </c>
      <c r="T424" s="195">
        <v>0</v>
      </c>
      <c r="U424" s="195">
        <v>0</v>
      </c>
      <c r="V424" s="195">
        <v>0</v>
      </c>
      <c r="W424" s="195">
        <v>0</v>
      </c>
      <c r="X424" s="195">
        <v>0</v>
      </c>
      <c r="Y424" s="195">
        <v>0</v>
      </c>
      <c r="Z424" s="195">
        <v>0</v>
      </c>
      <c r="AA424" s="195">
        <v>0</v>
      </c>
      <c r="AB424" s="195">
        <v>0</v>
      </c>
      <c r="AC424" s="195">
        <v>0</v>
      </c>
      <c r="AD424" s="195">
        <v>0</v>
      </c>
      <c r="AE424" s="195">
        <v>0</v>
      </c>
      <c r="AF424" s="195">
        <v>0</v>
      </c>
      <c r="AG424" s="195">
        <v>0</v>
      </c>
      <c r="AH424" s="195">
        <v>0</v>
      </c>
      <c r="AI424" s="195">
        <v>0</v>
      </c>
      <c r="AJ424" s="195">
        <v>0</v>
      </c>
      <c r="AK424" s="195">
        <v>0</v>
      </c>
      <c r="AL424" s="195">
        <v>0</v>
      </c>
      <c r="AM424" s="195">
        <v>0</v>
      </c>
      <c r="AN424" s="195">
        <v>0</v>
      </c>
      <c r="AO424" s="195">
        <v>0</v>
      </c>
      <c r="AP424" s="195">
        <v>0</v>
      </c>
      <c r="AQ424" s="195">
        <v>0</v>
      </c>
      <c r="AR424" s="195">
        <v>0</v>
      </c>
      <c r="AS424" s="195">
        <v>0</v>
      </c>
      <c r="AT424" s="195">
        <v>0</v>
      </c>
      <c r="AU424" s="195">
        <v>0</v>
      </c>
      <c r="AV424" s="195">
        <v>0</v>
      </c>
      <c r="AW424" s="195">
        <v>0</v>
      </c>
      <c r="AX424" s="195">
        <v>0</v>
      </c>
      <c r="AY424" s="195">
        <v>0</v>
      </c>
      <c r="AZ424" s="195">
        <v>0</v>
      </c>
      <c r="BA424" s="195">
        <v>0</v>
      </c>
      <c r="BB424" s="195">
        <v>0</v>
      </c>
      <c r="BC424" s="195">
        <v>0</v>
      </c>
      <c r="BD424" s="195">
        <v>0</v>
      </c>
      <c r="BE424" s="195">
        <v>0</v>
      </c>
      <c r="BF424" s="195">
        <v>0</v>
      </c>
      <c r="BG424" s="195">
        <v>0</v>
      </c>
      <c r="BH424" s="195">
        <v>0</v>
      </c>
      <c r="BI424" s="195">
        <v>0</v>
      </c>
      <c r="BJ424" s="195">
        <v>0</v>
      </c>
      <c r="BK424" s="195">
        <v>0</v>
      </c>
      <c r="BL424" s="195">
        <v>0</v>
      </c>
      <c r="BM424" s="195">
        <v>110777866</v>
      </c>
      <c r="BN424" s="195">
        <v>0</v>
      </c>
      <c r="BO424" s="195">
        <v>0</v>
      </c>
      <c r="BP424" s="195">
        <v>0</v>
      </c>
      <c r="BQ424" s="195">
        <v>0</v>
      </c>
      <c r="BR424" s="195">
        <v>0</v>
      </c>
      <c r="BS424" s="195">
        <v>8832722.5</v>
      </c>
      <c r="BT424" s="195">
        <v>0</v>
      </c>
      <c r="BU424" s="195">
        <v>0</v>
      </c>
      <c r="BV424" s="195">
        <v>0</v>
      </c>
      <c r="BW424" s="195">
        <v>0</v>
      </c>
      <c r="BX424" s="195">
        <v>0</v>
      </c>
      <c r="BY424" s="195">
        <v>0</v>
      </c>
      <c r="BZ424" s="195">
        <v>0</v>
      </c>
      <c r="CA424" s="195">
        <v>0</v>
      </c>
      <c r="CB424" s="195">
        <v>0</v>
      </c>
      <c r="CC424" s="195">
        <v>0</v>
      </c>
      <c r="CD424" s="195">
        <v>0</v>
      </c>
      <c r="CE424" s="195">
        <v>0</v>
      </c>
      <c r="CF424" s="195">
        <v>0</v>
      </c>
      <c r="CG424" s="195">
        <v>0</v>
      </c>
      <c r="CH424" s="195">
        <v>0</v>
      </c>
      <c r="CI424" s="195">
        <v>0</v>
      </c>
      <c r="CJ424" s="195">
        <v>0</v>
      </c>
      <c r="CK424" s="195">
        <v>0</v>
      </c>
      <c r="CL424" s="195">
        <v>0</v>
      </c>
      <c r="CM424" s="195">
        <v>0</v>
      </c>
    </row>
    <row r="425" spans="1:91" ht="24.6">
      <c r="A425" s="125">
        <v>36</v>
      </c>
      <c r="B425" s="243" t="s">
        <v>1152</v>
      </c>
      <c r="C425" s="135" t="s">
        <v>680</v>
      </c>
      <c r="D425" s="195">
        <v>562346.21</v>
      </c>
      <c r="E425" s="195">
        <v>0</v>
      </c>
      <c r="F425" s="195">
        <v>0</v>
      </c>
      <c r="G425" s="195">
        <v>0</v>
      </c>
      <c r="H425" s="195">
        <v>0</v>
      </c>
      <c r="I425" s="195">
        <v>0</v>
      </c>
      <c r="J425" s="195">
        <v>0</v>
      </c>
      <c r="K425" s="195">
        <v>0</v>
      </c>
      <c r="L425" s="195">
        <v>0</v>
      </c>
      <c r="M425" s="195">
        <v>264.68</v>
      </c>
      <c r="N425" s="195">
        <v>0</v>
      </c>
      <c r="O425" s="195">
        <v>0</v>
      </c>
      <c r="P425" s="195">
        <v>1192160.52</v>
      </c>
      <c r="Q425" s="195">
        <v>0</v>
      </c>
      <c r="R425" s="195">
        <v>0</v>
      </c>
      <c r="S425" s="195">
        <v>0</v>
      </c>
      <c r="T425" s="195">
        <v>0</v>
      </c>
      <c r="U425" s="195">
        <v>0</v>
      </c>
      <c r="V425" s="195">
        <v>0</v>
      </c>
      <c r="W425" s="195">
        <v>0</v>
      </c>
      <c r="X425" s="195">
        <v>0</v>
      </c>
      <c r="Y425" s="195">
        <v>0</v>
      </c>
      <c r="Z425" s="195">
        <v>0</v>
      </c>
      <c r="AA425" s="195">
        <v>0</v>
      </c>
      <c r="AB425" s="195">
        <v>0</v>
      </c>
      <c r="AC425" s="195">
        <v>0</v>
      </c>
      <c r="AD425" s="195">
        <v>0</v>
      </c>
      <c r="AE425" s="195">
        <v>0</v>
      </c>
      <c r="AF425" s="195">
        <v>0</v>
      </c>
      <c r="AG425" s="195">
        <v>0</v>
      </c>
      <c r="AH425" s="195">
        <v>0</v>
      </c>
      <c r="AI425" s="195">
        <v>0</v>
      </c>
      <c r="AJ425" s="195">
        <v>0</v>
      </c>
      <c r="AK425" s="195">
        <v>0</v>
      </c>
      <c r="AL425" s="195">
        <v>3833.6</v>
      </c>
      <c r="AM425" s="195">
        <v>0</v>
      </c>
      <c r="AN425" s="195">
        <v>0</v>
      </c>
      <c r="AO425" s="195">
        <v>0</v>
      </c>
      <c r="AP425" s="195">
        <v>0</v>
      </c>
      <c r="AQ425" s="195">
        <v>0</v>
      </c>
      <c r="AR425" s="195">
        <v>0</v>
      </c>
      <c r="AS425" s="195">
        <v>3665.03</v>
      </c>
      <c r="AT425" s="195">
        <v>0</v>
      </c>
      <c r="AU425" s="195">
        <v>0</v>
      </c>
      <c r="AV425" s="195">
        <v>0</v>
      </c>
      <c r="AW425" s="195">
        <v>0</v>
      </c>
      <c r="AX425" s="195">
        <v>0</v>
      </c>
      <c r="AY425" s="195">
        <v>0</v>
      </c>
      <c r="AZ425" s="195">
        <v>0</v>
      </c>
      <c r="BA425" s="195">
        <v>0</v>
      </c>
      <c r="BB425" s="195">
        <v>666.99</v>
      </c>
      <c r="BC425" s="195">
        <v>0</v>
      </c>
      <c r="BD425" s="195">
        <v>4884546.01</v>
      </c>
      <c r="BE425" s="195">
        <v>0</v>
      </c>
      <c r="BF425" s="195">
        <v>0</v>
      </c>
      <c r="BG425" s="195">
        <v>0</v>
      </c>
      <c r="BH425" s="195">
        <v>18338.240000000002</v>
      </c>
      <c r="BI425" s="195">
        <v>0</v>
      </c>
      <c r="BJ425" s="195">
        <v>0</v>
      </c>
      <c r="BK425" s="195">
        <v>0</v>
      </c>
      <c r="BL425" s="195">
        <v>0</v>
      </c>
      <c r="BM425" s="195">
        <v>52126.69</v>
      </c>
      <c r="BN425" s="195">
        <v>0</v>
      </c>
      <c r="BO425" s="195">
        <v>0</v>
      </c>
      <c r="BP425" s="195">
        <v>0</v>
      </c>
      <c r="BQ425" s="195">
        <v>0</v>
      </c>
      <c r="BR425" s="195">
        <v>0</v>
      </c>
      <c r="BS425" s="195">
        <v>11695592.109999999</v>
      </c>
      <c r="BT425" s="195">
        <v>0</v>
      </c>
      <c r="BU425" s="195">
        <v>0</v>
      </c>
      <c r="BV425" s="195">
        <v>0</v>
      </c>
      <c r="BW425" s="195">
        <v>0</v>
      </c>
      <c r="BX425" s="195">
        <v>0</v>
      </c>
      <c r="BY425" s="195">
        <v>0</v>
      </c>
      <c r="BZ425" s="195">
        <v>0</v>
      </c>
      <c r="CA425" s="195">
        <v>0</v>
      </c>
      <c r="CB425" s="195">
        <v>0</v>
      </c>
      <c r="CC425" s="195">
        <v>0</v>
      </c>
      <c r="CD425" s="195">
        <v>0</v>
      </c>
      <c r="CE425" s="195">
        <v>0</v>
      </c>
      <c r="CF425" s="195">
        <v>0</v>
      </c>
      <c r="CG425" s="195">
        <v>0</v>
      </c>
      <c r="CH425" s="195">
        <v>0</v>
      </c>
      <c r="CI425" s="195">
        <v>2406.92</v>
      </c>
      <c r="CJ425" s="195">
        <v>0</v>
      </c>
      <c r="CK425" s="195">
        <v>0</v>
      </c>
      <c r="CL425" s="195">
        <v>0</v>
      </c>
      <c r="CM425" s="195">
        <v>0</v>
      </c>
    </row>
    <row r="426" spans="1:91" ht="24.6">
      <c r="A426" s="125">
        <v>36</v>
      </c>
      <c r="B426" s="243" t="s">
        <v>1153</v>
      </c>
      <c r="C426" s="154" t="s">
        <v>1323</v>
      </c>
      <c r="D426" s="195">
        <v>53216670.689999998</v>
      </c>
      <c r="E426" s="195">
        <v>0</v>
      </c>
      <c r="F426" s="195">
        <v>0</v>
      </c>
      <c r="G426" s="195">
        <v>0</v>
      </c>
      <c r="H426" s="195">
        <v>0</v>
      </c>
      <c r="I426" s="195">
        <v>0</v>
      </c>
      <c r="J426" s="195">
        <v>0</v>
      </c>
      <c r="K426" s="195">
        <v>0</v>
      </c>
      <c r="L426" s="195">
        <v>0</v>
      </c>
      <c r="M426" s="195">
        <v>0</v>
      </c>
      <c r="N426" s="195">
        <v>0</v>
      </c>
      <c r="O426" s="195">
        <v>0</v>
      </c>
      <c r="P426" s="195">
        <v>0</v>
      </c>
      <c r="Q426" s="195">
        <v>0</v>
      </c>
      <c r="R426" s="195">
        <v>0</v>
      </c>
      <c r="S426" s="195">
        <v>0</v>
      </c>
      <c r="T426" s="195">
        <v>0</v>
      </c>
      <c r="U426" s="195">
        <v>0</v>
      </c>
      <c r="V426" s="195">
        <v>0</v>
      </c>
      <c r="W426" s="195">
        <v>0</v>
      </c>
      <c r="X426" s="195">
        <v>0</v>
      </c>
      <c r="Y426" s="195">
        <v>0</v>
      </c>
      <c r="Z426" s="195">
        <v>0</v>
      </c>
      <c r="AA426" s="195">
        <v>0</v>
      </c>
      <c r="AB426" s="195">
        <v>0</v>
      </c>
      <c r="AC426" s="195">
        <v>0</v>
      </c>
      <c r="AD426" s="195">
        <v>0</v>
      </c>
      <c r="AE426" s="195">
        <v>0</v>
      </c>
      <c r="AF426" s="195">
        <v>0</v>
      </c>
      <c r="AG426" s="195">
        <v>0</v>
      </c>
      <c r="AH426" s="195">
        <v>0</v>
      </c>
      <c r="AI426" s="195">
        <v>0</v>
      </c>
      <c r="AJ426" s="195">
        <v>0</v>
      </c>
      <c r="AK426" s="195">
        <v>0</v>
      </c>
      <c r="AL426" s="195">
        <v>2870053</v>
      </c>
      <c r="AM426" s="195">
        <v>0</v>
      </c>
      <c r="AN426" s="195">
        <v>0</v>
      </c>
      <c r="AO426" s="195">
        <v>0</v>
      </c>
      <c r="AP426" s="195">
        <v>0</v>
      </c>
      <c r="AQ426" s="195">
        <v>0</v>
      </c>
      <c r="AR426" s="195">
        <v>0</v>
      </c>
      <c r="AS426" s="195">
        <v>243550</v>
      </c>
      <c r="AT426" s="195">
        <v>0</v>
      </c>
      <c r="AU426" s="195">
        <v>0</v>
      </c>
      <c r="AV426" s="195">
        <v>0</v>
      </c>
      <c r="AW426" s="195">
        <v>0</v>
      </c>
      <c r="AX426" s="195">
        <v>0</v>
      </c>
      <c r="AY426" s="195">
        <v>0</v>
      </c>
      <c r="AZ426" s="195">
        <v>0</v>
      </c>
      <c r="BA426" s="195">
        <v>0</v>
      </c>
      <c r="BB426" s="195">
        <v>0</v>
      </c>
      <c r="BC426" s="195">
        <v>0</v>
      </c>
      <c r="BD426" s="195">
        <v>0</v>
      </c>
      <c r="BE426" s="195">
        <v>0</v>
      </c>
      <c r="BF426" s="195">
        <v>0</v>
      </c>
      <c r="BG426" s="195">
        <v>0</v>
      </c>
      <c r="BH426" s="195">
        <v>0</v>
      </c>
      <c r="BI426" s="195">
        <v>0</v>
      </c>
      <c r="BJ426" s="195">
        <v>0</v>
      </c>
      <c r="BK426" s="195">
        <v>0</v>
      </c>
      <c r="BL426" s="195">
        <v>0</v>
      </c>
      <c r="BM426" s="195">
        <v>108827297.29000001</v>
      </c>
      <c r="BN426" s="195">
        <v>0</v>
      </c>
      <c r="BO426" s="195">
        <v>0</v>
      </c>
      <c r="BP426" s="195">
        <v>0</v>
      </c>
      <c r="BQ426" s="195">
        <v>0</v>
      </c>
      <c r="BR426" s="195">
        <v>0</v>
      </c>
      <c r="BS426" s="195">
        <v>2000</v>
      </c>
      <c r="BT426" s="195">
        <v>0</v>
      </c>
      <c r="BU426" s="195">
        <v>0</v>
      </c>
      <c r="BV426" s="195">
        <v>0</v>
      </c>
      <c r="BW426" s="195">
        <v>0</v>
      </c>
      <c r="BX426" s="195">
        <v>0</v>
      </c>
      <c r="BY426" s="195">
        <v>0</v>
      </c>
      <c r="BZ426" s="195">
        <v>0</v>
      </c>
      <c r="CA426" s="195">
        <v>0</v>
      </c>
      <c r="CB426" s="195">
        <v>0</v>
      </c>
      <c r="CC426" s="195">
        <v>0</v>
      </c>
      <c r="CD426" s="195">
        <v>0</v>
      </c>
      <c r="CE426" s="195">
        <v>0</v>
      </c>
      <c r="CF426" s="195">
        <v>0</v>
      </c>
      <c r="CG426" s="195">
        <v>0</v>
      </c>
      <c r="CH426" s="195">
        <v>0</v>
      </c>
      <c r="CI426" s="195">
        <v>0</v>
      </c>
      <c r="CJ426" s="195">
        <v>0</v>
      </c>
      <c r="CK426" s="195">
        <v>0</v>
      </c>
      <c r="CL426" s="195">
        <v>0</v>
      </c>
      <c r="CM426" s="195">
        <v>0</v>
      </c>
    </row>
    <row r="427" spans="1:91" ht="24.6">
      <c r="A427" s="125">
        <v>36</v>
      </c>
      <c r="B427" s="243" t="s">
        <v>1154</v>
      </c>
      <c r="C427" s="154" t="s">
        <v>681</v>
      </c>
      <c r="D427" s="195">
        <v>0</v>
      </c>
      <c r="E427" s="195">
        <v>0</v>
      </c>
      <c r="F427" s="195">
        <v>0</v>
      </c>
      <c r="G427" s="195">
        <v>0</v>
      </c>
      <c r="H427" s="195">
        <v>0</v>
      </c>
      <c r="I427" s="195">
        <v>0</v>
      </c>
      <c r="J427" s="195">
        <v>0</v>
      </c>
      <c r="K427" s="195">
        <v>0</v>
      </c>
      <c r="L427" s="195">
        <v>0</v>
      </c>
      <c r="M427" s="195">
        <v>0</v>
      </c>
      <c r="N427" s="195">
        <v>0</v>
      </c>
      <c r="O427" s="195">
        <v>0</v>
      </c>
      <c r="P427" s="195">
        <v>0</v>
      </c>
      <c r="Q427" s="195">
        <v>0</v>
      </c>
      <c r="R427" s="195">
        <v>0</v>
      </c>
      <c r="S427" s="195">
        <v>0</v>
      </c>
      <c r="T427" s="195">
        <v>0</v>
      </c>
      <c r="U427" s="195">
        <v>0</v>
      </c>
      <c r="V427" s="195">
        <v>0</v>
      </c>
      <c r="W427" s="195">
        <v>0</v>
      </c>
      <c r="X427" s="195">
        <v>1236806.46</v>
      </c>
      <c r="Y427" s="195">
        <v>0</v>
      </c>
      <c r="Z427" s="195">
        <v>0</v>
      </c>
      <c r="AA427" s="195">
        <v>0</v>
      </c>
      <c r="AB427" s="195">
        <v>0</v>
      </c>
      <c r="AC427" s="195">
        <v>0</v>
      </c>
      <c r="AD427" s="195">
        <v>0</v>
      </c>
      <c r="AE427" s="195">
        <v>0</v>
      </c>
      <c r="AF427" s="195">
        <v>0</v>
      </c>
      <c r="AG427" s="195">
        <v>0</v>
      </c>
      <c r="AH427" s="195">
        <v>0</v>
      </c>
      <c r="AI427" s="195">
        <v>0</v>
      </c>
      <c r="AJ427" s="195">
        <v>0</v>
      </c>
      <c r="AK427" s="195">
        <v>0</v>
      </c>
      <c r="AL427" s="195">
        <v>0</v>
      </c>
      <c r="AM427" s="195">
        <v>0</v>
      </c>
      <c r="AN427" s="195">
        <v>0</v>
      </c>
      <c r="AO427" s="195">
        <v>0</v>
      </c>
      <c r="AP427" s="195">
        <v>0</v>
      </c>
      <c r="AQ427" s="195">
        <v>0</v>
      </c>
      <c r="AR427" s="195">
        <v>0</v>
      </c>
      <c r="AS427" s="195">
        <v>0</v>
      </c>
      <c r="AT427" s="195">
        <v>0</v>
      </c>
      <c r="AU427" s="195">
        <v>0</v>
      </c>
      <c r="AV427" s="195">
        <v>0</v>
      </c>
      <c r="AW427" s="195">
        <v>0</v>
      </c>
      <c r="AX427" s="195">
        <v>0</v>
      </c>
      <c r="AY427" s="195">
        <v>0</v>
      </c>
      <c r="AZ427" s="195">
        <v>0</v>
      </c>
      <c r="BA427" s="195">
        <v>0</v>
      </c>
      <c r="BB427" s="195">
        <v>0</v>
      </c>
      <c r="BC427" s="195">
        <v>0</v>
      </c>
      <c r="BD427" s="195">
        <v>200</v>
      </c>
      <c r="BE427" s="195">
        <v>0</v>
      </c>
      <c r="BF427" s="195">
        <v>0</v>
      </c>
      <c r="BG427" s="195">
        <v>0</v>
      </c>
      <c r="BH427" s="195">
        <v>0</v>
      </c>
      <c r="BI427" s="195">
        <v>0</v>
      </c>
      <c r="BJ427" s="195">
        <v>0</v>
      </c>
      <c r="BK427" s="195">
        <v>0</v>
      </c>
      <c r="BL427" s="195">
        <v>0</v>
      </c>
      <c r="BM427" s="195">
        <v>0</v>
      </c>
      <c r="BN427" s="195">
        <v>0</v>
      </c>
      <c r="BO427" s="195">
        <v>0</v>
      </c>
      <c r="BP427" s="195">
        <v>0</v>
      </c>
      <c r="BQ427" s="195">
        <v>0</v>
      </c>
      <c r="BR427" s="195">
        <v>0</v>
      </c>
      <c r="BS427" s="195">
        <v>0</v>
      </c>
      <c r="BT427" s="195">
        <v>0</v>
      </c>
      <c r="BU427" s="195">
        <v>0</v>
      </c>
      <c r="BV427" s="195">
        <v>0</v>
      </c>
      <c r="BW427" s="195">
        <v>0</v>
      </c>
      <c r="BX427" s="195">
        <v>0</v>
      </c>
      <c r="BY427" s="195">
        <v>0</v>
      </c>
      <c r="BZ427" s="195">
        <v>0</v>
      </c>
      <c r="CA427" s="195">
        <v>0</v>
      </c>
      <c r="CB427" s="195">
        <v>0</v>
      </c>
      <c r="CC427" s="195">
        <v>0</v>
      </c>
      <c r="CD427" s="195">
        <v>0</v>
      </c>
      <c r="CE427" s="195">
        <v>0</v>
      </c>
      <c r="CF427" s="195">
        <v>0</v>
      </c>
      <c r="CG427" s="195">
        <v>0</v>
      </c>
      <c r="CH427" s="195">
        <v>0</v>
      </c>
      <c r="CI427" s="195">
        <v>0</v>
      </c>
      <c r="CJ427" s="195">
        <v>0</v>
      </c>
      <c r="CK427" s="195">
        <v>0</v>
      </c>
      <c r="CL427" s="195">
        <v>0</v>
      </c>
      <c r="CM427" s="195">
        <v>0</v>
      </c>
    </row>
    <row r="428" spans="1:91" ht="24.6">
      <c r="A428" s="125">
        <v>36</v>
      </c>
      <c r="B428" s="243" t="s">
        <v>1155</v>
      </c>
      <c r="C428" s="154" t="s">
        <v>1324</v>
      </c>
      <c r="D428" s="195">
        <v>0</v>
      </c>
      <c r="E428" s="195">
        <v>0</v>
      </c>
      <c r="F428" s="195">
        <v>0</v>
      </c>
      <c r="G428" s="195">
        <v>0</v>
      </c>
      <c r="H428" s="195">
        <v>0</v>
      </c>
      <c r="I428" s="195">
        <v>0</v>
      </c>
      <c r="J428" s="195">
        <v>0</v>
      </c>
      <c r="K428" s="195">
        <v>0</v>
      </c>
      <c r="L428" s="195">
        <v>0</v>
      </c>
      <c r="M428" s="195">
        <v>0</v>
      </c>
      <c r="N428" s="195">
        <v>0</v>
      </c>
      <c r="O428" s="195">
        <v>0</v>
      </c>
      <c r="P428" s="195">
        <v>18000</v>
      </c>
      <c r="Q428" s="195">
        <v>0</v>
      </c>
      <c r="R428" s="195">
        <v>0</v>
      </c>
      <c r="S428" s="195">
        <v>0</v>
      </c>
      <c r="T428" s="195">
        <v>0</v>
      </c>
      <c r="U428" s="195">
        <v>0</v>
      </c>
      <c r="V428" s="195">
        <v>0</v>
      </c>
      <c r="W428" s="195">
        <v>0</v>
      </c>
      <c r="X428" s="195">
        <v>0</v>
      </c>
      <c r="Y428" s="195">
        <v>0</v>
      </c>
      <c r="Z428" s="195">
        <v>0</v>
      </c>
      <c r="AA428" s="195">
        <v>0</v>
      </c>
      <c r="AB428" s="195">
        <v>0</v>
      </c>
      <c r="AC428" s="195">
        <v>0</v>
      </c>
      <c r="AD428" s="195">
        <v>0</v>
      </c>
      <c r="AE428" s="195">
        <v>0</v>
      </c>
      <c r="AF428" s="195">
        <v>0</v>
      </c>
      <c r="AG428" s="195">
        <v>0</v>
      </c>
      <c r="AH428" s="195">
        <v>0</v>
      </c>
      <c r="AI428" s="195">
        <v>0</v>
      </c>
      <c r="AJ428" s="195">
        <v>0</v>
      </c>
      <c r="AK428" s="195">
        <v>0</v>
      </c>
      <c r="AL428" s="195">
        <v>0</v>
      </c>
      <c r="AM428" s="195">
        <v>0</v>
      </c>
      <c r="AN428" s="195">
        <v>0</v>
      </c>
      <c r="AO428" s="195">
        <v>0</v>
      </c>
      <c r="AP428" s="195">
        <v>0</v>
      </c>
      <c r="AQ428" s="195">
        <v>0</v>
      </c>
      <c r="AR428" s="195">
        <v>0</v>
      </c>
      <c r="AS428" s="195">
        <v>0</v>
      </c>
      <c r="AT428" s="195">
        <v>0</v>
      </c>
      <c r="AU428" s="195">
        <v>0</v>
      </c>
      <c r="AV428" s="195">
        <v>0</v>
      </c>
      <c r="AW428" s="195">
        <v>0</v>
      </c>
      <c r="AX428" s="195">
        <v>0</v>
      </c>
      <c r="AY428" s="195">
        <v>0</v>
      </c>
      <c r="AZ428" s="195">
        <v>0</v>
      </c>
      <c r="BA428" s="195">
        <v>0</v>
      </c>
      <c r="BB428" s="195">
        <v>0</v>
      </c>
      <c r="BC428" s="195">
        <v>0</v>
      </c>
      <c r="BD428" s="195">
        <v>0</v>
      </c>
      <c r="BE428" s="195">
        <v>0</v>
      </c>
      <c r="BF428" s="195">
        <v>0</v>
      </c>
      <c r="BG428" s="195">
        <v>0</v>
      </c>
      <c r="BH428" s="195">
        <v>0</v>
      </c>
      <c r="BI428" s="195">
        <v>0</v>
      </c>
      <c r="BJ428" s="195">
        <v>0</v>
      </c>
      <c r="BK428" s="195">
        <v>0</v>
      </c>
      <c r="BL428" s="195">
        <v>0</v>
      </c>
      <c r="BM428" s="195">
        <v>0</v>
      </c>
      <c r="BN428" s="195">
        <v>0</v>
      </c>
      <c r="BO428" s="195">
        <v>0</v>
      </c>
      <c r="BP428" s="195">
        <v>0</v>
      </c>
      <c r="BQ428" s="195">
        <v>0</v>
      </c>
      <c r="BR428" s="195">
        <v>0</v>
      </c>
      <c r="BS428" s="195">
        <v>0</v>
      </c>
      <c r="BT428" s="195">
        <v>0</v>
      </c>
      <c r="BU428" s="195">
        <v>0</v>
      </c>
      <c r="BV428" s="195">
        <v>0</v>
      </c>
      <c r="BW428" s="195">
        <v>0</v>
      </c>
      <c r="BX428" s="195">
        <v>0</v>
      </c>
      <c r="BY428" s="195">
        <v>0</v>
      </c>
      <c r="BZ428" s="195">
        <v>0</v>
      </c>
      <c r="CA428" s="195">
        <v>0</v>
      </c>
      <c r="CB428" s="195">
        <v>0</v>
      </c>
      <c r="CC428" s="195">
        <v>0</v>
      </c>
      <c r="CD428" s="195">
        <v>0</v>
      </c>
      <c r="CE428" s="195">
        <v>0</v>
      </c>
      <c r="CF428" s="195">
        <v>0</v>
      </c>
      <c r="CG428" s="195">
        <v>0</v>
      </c>
      <c r="CH428" s="195">
        <v>0</v>
      </c>
      <c r="CI428" s="195">
        <v>0</v>
      </c>
      <c r="CJ428" s="195">
        <v>0</v>
      </c>
      <c r="CK428" s="195">
        <v>0</v>
      </c>
      <c r="CL428" s="195">
        <v>0</v>
      </c>
      <c r="CM428" s="195">
        <v>0</v>
      </c>
    </row>
    <row r="429" spans="1:91" ht="24.6">
      <c r="A429" s="125">
        <v>36</v>
      </c>
      <c r="B429" s="243" t="s">
        <v>1156</v>
      </c>
      <c r="C429" s="154" t="s">
        <v>1325</v>
      </c>
      <c r="D429" s="195">
        <v>0</v>
      </c>
      <c r="E429" s="195">
        <v>0</v>
      </c>
      <c r="F429" s="195">
        <v>0</v>
      </c>
      <c r="G429" s="195">
        <v>0</v>
      </c>
      <c r="H429" s="195">
        <v>0</v>
      </c>
      <c r="I429" s="195">
        <v>0</v>
      </c>
      <c r="J429" s="195">
        <v>0</v>
      </c>
      <c r="K429" s="195">
        <v>0</v>
      </c>
      <c r="L429" s="195">
        <v>0</v>
      </c>
      <c r="M429" s="195">
        <v>0</v>
      </c>
      <c r="N429" s="195">
        <v>0</v>
      </c>
      <c r="O429" s="195">
        <v>0</v>
      </c>
      <c r="P429" s="195">
        <v>0</v>
      </c>
      <c r="Q429" s="195">
        <v>0</v>
      </c>
      <c r="R429" s="195">
        <v>0</v>
      </c>
      <c r="S429" s="195">
        <v>0</v>
      </c>
      <c r="T429" s="195">
        <v>0</v>
      </c>
      <c r="U429" s="195">
        <v>0</v>
      </c>
      <c r="V429" s="195">
        <v>0</v>
      </c>
      <c r="W429" s="195">
        <v>0</v>
      </c>
      <c r="X429" s="195">
        <v>0</v>
      </c>
      <c r="Y429" s="195">
        <v>0</v>
      </c>
      <c r="Z429" s="195">
        <v>0</v>
      </c>
      <c r="AA429" s="195">
        <v>0</v>
      </c>
      <c r="AB429" s="195">
        <v>0</v>
      </c>
      <c r="AC429" s="195">
        <v>0</v>
      </c>
      <c r="AD429" s="195">
        <v>0</v>
      </c>
      <c r="AE429" s="195">
        <v>0</v>
      </c>
      <c r="AF429" s="195">
        <v>0</v>
      </c>
      <c r="AG429" s="195">
        <v>0</v>
      </c>
      <c r="AH429" s="195">
        <v>0</v>
      </c>
      <c r="AI429" s="195">
        <v>0</v>
      </c>
      <c r="AJ429" s="195">
        <v>0</v>
      </c>
      <c r="AK429" s="195">
        <v>0</v>
      </c>
      <c r="AL429" s="195">
        <v>0</v>
      </c>
      <c r="AM429" s="195">
        <v>0</v>
      </c>
      <c r="AN429" s="195">
        <v>0</v>
      </c>
      <c r="AO429" s="195">
        <v>0</v>
      </c>
      <c r="AP429" s="195">
        <v>0</v>
      </c>
      <c r="AQ429" s="195">
        <v>0</v>
      </c>
      <c r="AR429" s="195">
        <v>0</v>
      </c>
      <c r="AS429" s="195">
        <v>0</v>
      </c>
      <c r="AT429" s="195">
        <v>0</v>
      </c>
      <c r="AU429" s="195">
        <v>0</v>
      </c>
      <c r="AV429" s="195">
        <v>0</v>
      </c>
      <c r="AW429" s="195">
        <v>0</v>
      </c>
      <c r="AX429" s="195">
        <v>0</v>
      </c>
      <c r="AY429" s="195">
        <v>0</v>
      </c>
      <c r="AZ429" s="195">
        <v>0</v>
      </c>
      <c r="BA429" s="195">
        <v>0</v>
      </c>
      <c r="BB429" s="195">
        <v>0</v>
      </c>
      <c r="BC429" s="195">
        <v>0</v>
      </c>
      <c r="BD429" s="195">
        <v>0</v>
      </c>
      <c r="BE429" s="195">
        <v>0</v>
      </c>
      <c r="BF429" s="195">
        <v>0</v>
      </c>
      <c r="BG429" s="195">
        <v>0</v>
      </c>
      <c r="BH429" s="195">
        <v>0</v>
      </c>
      <c r="BI429" s="195">
        <v>0</v>
      </c>
      <c r="BJ429" s="195">
        <v>0</v>
      </c>
      <c r="BK429" s="195">
        <v>0</v>
      </c>
      <c r="BL429" s="195">
        <v>0</v>
      </c>
      <c r="BM429" s="195">
        <v>0</v>
      </c>
      <c r="BN429" s="195">
        <v>0</v>
      </c>
      <c r="BO429" s="195">
        <v>0</v>
      </c>
      <c r="BP429" s="195">
        <v>0</v>
      </c>
      <c r="BQ429" s="195">
        <v>0</v>
      </c>
      <c r="BR429" s="195">
        <v>0</v>
      </c>
      <c r="BS429" s="195">
        <v>0</v>
      </c>
      <c r="BT429" s="195">
        <v>0</v>
      </c>
      <c r="BU429" s="195">
        <v>0</v>
      </c>
      <c r="BV429" s="195">
        <v>0</v>
      </c>
      <c r="BW429" s="195">
        <v>0</v>
      </c>
      <c r="BX429" s="195">
        <v>0</v>
      </c>
      <c r="BY429" s="195">
        <v>0</v>
      </c>
      <c r="BZ429" s="195">
        <v>0</v>
      </c>
      <c r="CA429" s="195">
        <v>0</v>
      </c>
      <c r="CB429" s="195">
        <v>0</v>
      </c>
      <c r="CC429" s="195">
        <v>0</v>
      </c>
      <c r="CD429" s="195">
        <v>0</v>
      </c>
      <c r="CE429" s="195">
        <v>0</v>
      </c>
      <c r="CF429" s="195">
        <v>0</v>
      </c>
      <c r="CG429" s="195">
        <v>0</v>
      </c>
      <c r="CH429" s="195">
        <v>0</v>
      </c>
      <c r="CI429" s="195">
        <v>0</v>
      </c>
      <c r="CJ429" s="195">
        <v>0</v>
      </c>
      <c r="CK429" s="195">
        <v>0</v>
      </c>
      <c r="CL429" s="195">
        <v>0</v>
      </c>
      <c r="CM429" s="195">
        <v>0</v>
      </c>
    </row>
    <row r="430" spans="1:91" ht="24.6">
      <c r="A430" s="125">
        <v>36</v>
      </c>
      <c r="B430" s="243" t="s">
        <v>1157</v>
      </c>
      <c r="C430" s="154" t="s">
        <v>682</v>
      </c>
      <c r="D430" s="195">
        <v>0</v>
      </c>
      <c r="E430" s="195">
        <v>0</v>
      </c>
      <c r="F430" s="195">
        <v>0</v>
      </c>
      <c r="G430" s="195">
        <v>0</v>
      </c>
      <c r="H430" s="195">
        <v>0</v>
      </c>
      <c r="I430" s="195">
        <v>0</v>
      </c>
      <c r="J430" s="195">
        <v>0</v>
      </c>
      <c r="K430" s="195">
        <v>0</v>
      </c>
      <c r="L430" s="195">
        <v>0</v>
      </c>
      <c r="M430" s="195">
        <v>0</v>
      </c>
      <c r="N430" s="195">
        <v>0</v>
      </c>
      <c r="O430" s="195">
        <v>0</v>
      </c>
      <c r="P430" s="195">
        <v>0</v>
      </c>
      <c r="Q430" s="195">
        <v>0</v>
      </c>
      <c r="R430" s="195">
        <v>0</v>
      </c>
      <c r="S430" s="195">
        <v>0</v>
      </c>
      <c r="T430" s="195">
        <v>0</v>
      </c>
      <c r="U430" s="195">
        <v>0</v>
      </c>
      <c r="V430" s="195">
        <v>0</v>
      </c>
      <c r="W430" s="195">
        <v>0</v>
      </c>
      <c r="X430" s="195">
        <v>0</v>
      </c>
      <c r="Y430" s="195">
        <v>0</v>
      </c>
      <c r="Z430" s="195">
        <v>0</v>
      </c>
      <c r="AA430" s="195">
        <v>0</v>
      </c>
      <c r="AB430" s="195">
        <v>0</v>
      </c>
      <c r="AC430" s="195">
        <v>0</v>
      </c>
      <c r="AD430" s="195">
        <v>0</v>
      </c>
      <c r="AE430" s="195">
        <v>0</v>
      </c>
      <c r="AF430" s="195">
        <v>0</v>
      </c>
      <c r="AG430" s="195">
        <v>0</v>
      </c>
      <c r="AH430" s="195">
        <v>0</v>
      </c>
      <c r="AI430" s="195">
        <v>0</v>
      </c>
      <c r="AJ430" s="195">
        <v>0</v>
      </c>
      <c r="AK430" s="195">
        <v>0</v>
      </c>
      <c r="AL430" s="195">
        <v>0</v>
      </c>
      <c r="AM430" s="195">
        <v>0</v>
      </c>
      <c r="AN430" s="195">
        <v>0</v>
      </c>
      <c r="AO430" s="195">
        <v>0</v>
      </c>
      <c r="AP430" s="195">
        <v>0</v>
      </c>
      <c r="AQ430" s="195">
        <v>0</v>
      </c>
      <c r="AR430" s="195">
        <v>0</v>
      </c>
      <c r="AS430" s="195">
        <v>0</v>
      </c>
      <c r="AT430" s="195">
        <v>0</v>
      </c>
      <c r="AU430" s="195">
        <v>0</v>
      </c>
      <c r="AV430" s="195">
        <v>0</v>
      </c>
      <c r="AW430" s="195">
        <v>0</v>
      </c>
      <c r="AX430" s="195">
        <v>0</v>
      </c>
      <c r="AY430" s="195">
        <v>0</v>
      </c>
      <c r="AZ430" s="195">
        <v>0</v>
      </c>
      <c r="BA430" s="195">
        <v>0</v>
      </c>
      <c r="BB430" s="195">
        <v>0</v>
      </c>
      <c r="BC430" s="195">
        <v>0</v>
      </c>
      <c r="BD430" s="195">
        <v>0</v>
      </c>
      <c r="BE430" s="195">
        <v>0</v>
      </c>
      <c r="BF430" s="195">
        <v>0</v>
      </c>
      <c r="BG430" s="195">
        <v>0</v>
      </c>
      <c r="BH430" s="195">
        <v>0</v>
      </c>
      <c r="BI430" s="195">
        <v>0</v>
      </c>
      <c r="BJ430" s="195">
        <v>0</v>
      </c>
      <c r="BK430" s="195">
        <v>0</v>
      </c>
      <c r="BL430" s="195">
        <v>0</v>
      </c>
      <c r="BM430" s="195">
        <v>0</v>
      </c>
      <c r="BN430" s="195">
        <v>0</v>
      </c>
      <c r="BO430" s="195">
        <v>0</v>
      </c>
      <c r="BP430" s="195">
        <v>0</v>
      </c>
      <c r="BQ430" s="195">
        <v>0</v>
      </c>
      <c r="BR430" s="195">
        <v>0</v>
      </c>
      <c r="BS430" s="195">
        <v>0</v>
      </c>
      <c r="BT430" s="195">
        <v>0</v>
      </c>
      <c r="BU430" s="195">
        <v>0</v>
      </c>
      <c r="BV430" s="195">
        <v>0</v>
      </c>
      <c r="BW430" s="195">
        <v>0</v>
      </c>
      <c r="BX430" s="195">
        <v>0</v>
      </c>
      <c r="BY430" s="195">
        <v>0</v>
      </c>
      <c r="BZ430" s="195">
        <v>0</v>
      </c>
      <c r="CA430" s="195">
        <v>0</v>
      </c>
      <c r="CB430" s="195">
        <v>0</v>
      </c>
      <c r="CC430" s="195">
        <v>0</v>
      </c>
      <c r="CD430" s="195">
        <v>0</v>
      </c>
      <c r="CE430" s="195">
        <v>0</v>
      </c>
      <c r="CF430" s="195">
        <v>0</v>
      </c>
      <c r="CG430" s="195">
        <v>0</v>
      </c>
      <c r="CH430" s="195">
        <v>0</v>
      </c>
      <c r="CI430" s="195">
        <v>0</v>
      </c>
      <c r="CJ430" s="195">
        <v>0</v>
      </c>
      <c r="CK430" s="195">
        <v>0</v>
      </c>
      <c r="CL430" s="195">
        <v>0</v>
      </c>
      <c r="CM430" s="195">
        <v>0</v>
      </c>
    </row>
    <row r="431" spans="1:91" ht="24.6">
      <c r="A431" s="125">
        <v>36</v>
      </c>
      <c r="B431" s="243" t="s">
        <v>1158</v>
      </c>
      <c r="C431" s="154" t="s">
        <v>682</v>
      </c>
      <c r="D431" s="195">
        <v>0</v>
      </c>
      <c r="E431" s="195">
        <v>0</v>
      </c>
      <c r="F431" s="195">
        <v>0</v>
      </c>
      <c r="G431" s="195">
        <v>0</v>
      </c>
      <c r="H431" s="195">
        <v>0</v>
      </c>
      <c r="I431" s="195">
        <v>0</v>
      </c>
      <c r="J431" s="195">
        <v>0</v>
      </c>
      <c r="K431" s="195">
        <v>0</v>
      </c>
      <c r="L431" s="195">
        <v>0</v>
      </c>
      <c r="M431" s="195">
        <v>0</v>
      </c>
      <c r="N431" s="195">
        <v>0</v>
      </c>
      <c r="O431" s="195">
        <v>0</v>
      </c>
      <c r="P431" s="195">
        <v>0</v>
      </c>
      <c r="Q431" s="195">
        <v>0</v>
      </c>
      <c r="R431" s="195">
        <v>0</v>
      </c>
      <c r="S431" s="195">
        <v>0</v>
      </c>
      <c r="T431" s="195">
        <v>0</v>
      </c>
      <c r="U431" s="195">
        <v>0</v>
      </c>
      <c r="V431" s="195">
        <v>0</v>
      </c>
      <c r="W431" s="195">
        <v>0</v>
      </c>
      <c r="X431" s="195">
        <v>0</v>
      </c>
      <c r="Y431" s="195">
        <v>0</v>
      </c>
      <c r="Z431" s="195">
        <v>0</v>
      </c>
      <c r="AA431" s="195">
        <v>0</v>
      </c>
      <c r="AB431" s="195">
        <v>0</v>
      </c>
      <c r="AC431" s="195">
        <v>0</v>
      </c>
      <c r="AD431" s="195">
        <v>0</v>
      </c>
      <c r="AE431" s="195">
        <v>0</v>
      </c>
      <c r="AF431" s="195">
        <v>0</v>
      </c>
      <c r="AG431" s="195">
        <v>0</v>
      </c>
      <c r="AH431" s="195">
        <v>0</v>
      </c>
      <c r="AI431" s="195">
        <v>0</v>
      </c>
      <c r="AJ431" s="195">
        <v>0</v>
      </c>
      <c r="AK431" s="195">
        <v>0</v>
      </c>
      <c r="AL431" s="195">
        <v>0</v>
      </c>
      <c r="AM431" s="195">
        <v>0</v>
      </c>
      <c r="AN431" s="195">
        <v>0</v>
      </c>
      <c r="AO431" s="195">
        <v>0</v>
      </c>
      <c r="AP431" s="195">
        <v>0</v>
      </c>
      <c r="AQ431" s="195">
        <v>0</v>
      </c>
      <c r="AR431" s="195">
        <v>0</v>
      </c>
      <c r="AS431" s="195">
        <v>0</v>
      </c>
      <c r="AT431" s="195">
        <v>0</v>
      </c>
      <c r="AU431" s="195">
        <v>0</v>
      </c>
      <c r="AV431" s="195">
        <v>0</v>
      </c>
      <c r="AW431" s="195">
        <v>0</v>
      </c>
      <c r="AX431" s="195">
        <v>0</v>
      </c>
      <c r="AY431" s="195">
        <v>0</v>
      </c>
      <c r="AZ431" s="195">
        <v>0</v>
      </c>
      <c r="BA431" s="195">
        <v>0</v>
      </c>
      <c r="BB431" s="195">
        <v>0</v>
      </c>
      <c r="BC431" s="195">
        <v>0</v>
      </c>
      <c r="BD431" s="195">
        <v>0</v>
      </c>
      <c r="BE431" s="195">
        <v>0</v>
      </c>
      <c r="BF431" s="195">
        <v>0</v>
      </c>
      <c r="BG431" s="195">
        <v>0</v>
      </c>
      <c r="BH431" s="195">
        <v>0</v>
      </c>
      <c r="BI431" s="195">
        <v>0</v>
      </c>
      <c r="BJ431" s="195">
        <v>0</v>
      </c>
      <c r="BK431" s="195">
        <v>0</v>
      </c>
      <c r="BL431" s="195">
        <v>0</v>
      </c>
      <c r="BM431" s="195">
        <v>0</v>
      </c>
      <c r="BN431" s="195">
        <v>0</v>
      </c>
      <c r="BO431" s="195">
        <v>0</v>
      </c>
      <c r="BP431" s="195">
        <v>0</v>
      </c>
      <c r="BQ431" s="195">
        <v>0</v>
      </c>
      <c r="BR431" s="195">
        <v>0</v>
      </c>
      <c r="BS431" s="195">
        <v>0</v>
      </c>
      <c r="BT431" s="195">
        <v>0</v>
      </c>
      <c r="BU431" s="195">
        <v>0</v>
      </c>
      <c r="BV431" s="195">
        <v>0</v>
      </c>
      <c r="BW431" s="195">
        <v>0</v>
      </c>
      <c r="BX431" s="195">
        <v>0</v>
      </c>
      <c r="BY431" s="195">
        <v>0</v>
      </c>
      <c r="BZ431" s="195">
        <v>0</v>
      </c>
      <c r="CA431" s="195">
        <v>0</v>
      </c>
      <c r="CB431" s="195">
        <v>0</v>
      </c>
      <c r="CC431" s="195">
        <v>0</v>
      </c>
      <c r="CD431" s="195">
        <v>0</v>
      </c>
      <c r="CE431" s="195">
        <v>0</v>
      </c>
      <c r="CF431" s="195">
        <v>0</v>
      </c>
      <c r="CG431" s="195">
        <v>0</v>
      </c>
      <c r="CH431" s="195">
        <v>0</v>
      </c>
      <c r="CI431" s="195">
        <v>0</v>
      </c>
      <c r="CJ431" s="195">
        <v>0</v>
      </c>
      <c r="CK431" s="195">
        <v>0</v>
      </c>
      <c r="CL431" s="195">
        <v>0</v>
      </c>
      <c r="CM431" s="195">
        <v>0</v>
      </c>
    </row>
    <row r="432" spans="1:91" ht="24.6">
      <c r="A432" s="125">
        <v>35</v>
      </c>
      <c r="B432" s="243" t="s">
        <v>1159</v>
      </c>
      <c r="C432" s="154" t="s">
        <v>683</v>
      </c>
      <c r="D432" s="195">
        <v>0</v>
      </c>
      <c r="E432" s="195">
        <v>0</v>
      </c>
      <c r="F432" s="195">
        <v>0</v>
      </c>
      <c r="G432" s="195">
        <v>0</v>
      </c>
      <c r="H432" s="195">
        <v>0</v>
      </c>
      <c r="I432" s="195">
        <v>0</v>
      </c>
      <c r="J432" s="195">
        <v>0</v>
      </c>
      <c r="K432" s="195">
        <v>0</v>
      </c>
      <c r="L432" s="195">
        <v>0</v>
      </c>
      <c r="M432" s="195">
        <v>0</v>
      </c>
      <c r="N432" s="195">
        <v>0</v>
      </c>
      <c r="O432" s="195">
        <v>0</v>
      </c>
      <c r="P432" s="195">
        <v>0</v>
      </c>
      <c r="Q432" s="195">
        <v>0</v>
      </c>
      <c r="R432" s="195">
        <v>0</v>
      </c>
      <c r="S432" s="195">
        <v>0</v>
      </c>
      <c r="T432" s="195">
        <v>0</v>
      </c>
      <c r="U432" s="195">
        <v>0</v>
      </c>
      <c r="V432" s="195">
        <v>0</v>
      </c>
      <c r="W432" s="195">
        <v>0</v>
      </c>
      <c r="X432" s="195">
        <v>0</v>
      </c>
      <c r="Y432" s="195">
        <v>0</v>
      </c>
      <c r="Z432" s="195">
        <v>0</v>
      </c>
      <c r="AA432" s="195">
        <v>0</v>
      </c>
      <c r="AB432" s="195">
        <v>0</v>
      </c>
      <c r="AC432" s="195">
        <v>0</v>
      </c>
      <c r="AD432" s="195">
        <v>0</v>
      </c>
      <c r="AE432" s="195">
        <v>0</v>
      </c>
      <c r="AF432" s="195">
        <v>0</v>
      </c>
      <c r="AG432" s="195">
        <v>0</v>
      </c>
      <c r="AH432" s="195">
        <v>0</v>
      </c>
      <c r="AI432" s="195">
        <v>0</v>
      </c>
      <c r="AJ432" s="195">
        <v>0</v>
      </c>
      <c r="AK432" s="195">
        <v>0</v>
      </c>
      <c r="AL432" s="195">
        <v>0</v>
      </c>
      <c r="AM432" s="195">
        <v>0</v>
      </c>
      <c r="AN432" s="195">
        <v>0</v>
      </c>
      <c r="AO432" s="195">
        <v>0</v>
      </c>
      <c r="AP432" s="195">
        <v>0</v>
      </c>
      <c r="AQ432" s="195">
        <v>0</v>
      </c>
      <c r="AR432" s="195">
        <v>0</v>
      </c>
      <c r="AS432" s="195">
        <v>0</v>
      </c>
      <c r="AT432" s="195">
        <v>0</v>
      </c>
      <c r="AU432" s="195">
        <v>0</v>
      </c>
      <c r="AV432" s="195">
        <v>0</v>
      </c>
      <c r="AW432" s="195">
        <v>0</v>
      </c>
      <c r="AX432" s="195">
        <v>0</v>
      </c>
      <c r="AY432" s="195">
        <v>0</v>
      </c>
      <c r="AZ432" s="195">
        <v>0</v>
      </c>
      <c r="BA432" s="195">
        <v>0</v>
      </c>
      <c r="BB432" s="195">
        <v>0</v>
      </c>
      <c r="BC432" s="195">
        <v>0</v>
      </c>
      <c r="BD432" s="195">
        <v>0</v>
      </c>
      <c r="BE432" s="195">
        <v>0</v>
      </c>
      <c r="BF432" s="195">
        <v>0</v>
      </c>
      <c r="BG432" s="195">
        <v>0</v>
      </c>
      <c r="BH432" s="195">
        <v>0</v>
      </c>
      <c r="BI432" s="195">
        <v>0</v>
      </c>
      <c r="BJ432" s="195">
        <v>0</v>
      </c>
      <c r="BK432" s="195">
        <v>0</v>
      </c>
      <c r="BL432" s="195">
        <v>0</v>
      </c>
      <c r="BM432" s="195">
        <v>0</v>
      </c>
      <c r="BN432" s="195">
        <v>0</v>
      </c>
      <c r="BO432" s="195">
        <v>0</v>
      </c>
      <c r="BP432" s="195">
        <v>0</v>
      </c>
      <c r="BQ432" s="195">
        <v>0</v>
      </c>
      <c r="BR432" s="195">
        <v>0</v>
      </c>
      <c r="BS432" s="195">
        <v>27001926.440000001</v>
      </c>
      <c r="BT432" s="195">
        <v>0</v>
      </c>
      <c r="BU432" s="195">
        <v>0</v>
      </c>
      <c r="BV432" s="195">
        <v>0</v>
      </c>
      <c r="BW432" s="195">
        <v>0</v>
      </c>
      <c r="BX432" s="195">
        <v>0</v>
      </c>
      <c r="BY432" s="195">
        <v>0</v>
      </c>
      <c r="BZ432" s="195">
        <v>0</v>
      </c>
      <c r="CA432" s="195">
        <v>0</v>
      </c>
      <c r="CB432" s="195">
        <v>0</v>
      </c>
      <c r="CC432" s="195">
        <v>0</v>
      </c>
      <c r="CD432" s="195">
        <v>0</v>
      </c>
      <c r="CE432" s="195">
        <v>0</v>
      </c>
      <c r="CF432" s="195">
        <v>0</v>
      </c>
      <c r="CG432" s="195">
        <v>0</v>
      </c>
      <c r="CH432" s="195">
        <v>0</v>
      </c>
      <c r="CI432" s="195">
        <v>0</v>
      </c>
      <c r="CJ432" s="195">
        <v>0</v>
      </c>
      <c r="CK432" s="195">
        <v>0</v>
      </c>
      <c r="CL432" s="195">
        <v>0</v>
      </c>
      <c r="CM432" s="195">
        <v>0</v>
      </c>
    </row>
    <row r="433" spans="1:91" ht="24.6">
      <c r="A433" s="125">
        <v>35</v>
      </c>
      <c r="B433" s="243" t="s">
        <v>1160</v>
      </c>
      <c r="C433" s="154" t="s">
        <v>684</v>
      </c>
      <c r="D433" s="195">
        <v>520000</v>
      </c>
      <c r="E433" s="195">
        <v>0</v>
      </c>
      <c r="F433" s="195">
        <v>0</v>
      </c>
      <c r="G433" s="195">
        <v>290000</v>
      </c>
      <c r="H433" s="195">
        <v>440000</v>
      </c>
      <c r="I433" s="195">
        <v>120000</v>
      </c>
      <c r="J433" s="195">
        <v>300000</v>
      </c>
      <c r="K433" s="195">
        <v>0</v>
      </c>
      <c r="L433" s="195">
        <v>480000</v>
      </c>
      <c r="M433" s="195">
        <v>0</v>
      </c>
      <c r="N433" s="195">
        <v>0</v>
      </c>
      <c r="O433" s="195">
        <v>80000</v>
      </c>
      <c r="P433" s="195">
        <v>640000</v>
      </c>
      <c r="Q433" s="195">
        <v>0</v>
      </c>
      <c r="R433" s="195">
        <v>0</v>
      </c>
      <c r="S433" s="195">
        <v>365500</v>
      </c>
      <c r="T433" s="195">
        <v>0</v>
      </c>
      <c r="U433" s="195">
        <v>0</v>
      </c>
      <c r="V433" s="195">
        <v>0</v>
      </c>
      <c r="W433" s="195">
        <v>0</v>
      </c>
      <c r="X433" s="195">
        <v>1680000</v>
      </c>
      <c r="Y433" s="195">
        <v>240000</v>
      </c>
      <c r="Z433" s="195">
        <v>680000</v>
      </c>
      <c r="AA433" s="195">
        <v>1966516.39</v>
      </c>
      <c r="AB433" s="195">
        <v>180000</v>
      </c>
      <c r="AC433" s="195">
        <v>420000</v>
      </c>
      <c r="AD433" s="195">
        <v>740000</v>
      </c>
      <c r="AE433" s="195">
        <v>1200000</v>
      </c>
      <c r="AF433" s="195">
        <v>540000</v>
      </c>
      <c r="AG433" s="195">
        <v>400000</v>
      </c>
      <c r="AH433" s="195">
        <v>660000</v>
      </c>
      <c r="AI433" s="195">
        <v>0</v>
      </c>
      <c r="AJ433" s="195">
        <v>600000</v>
      </c>
      <c r="AK433" s="195">
        <v>480000</v>
      </c>
      <c r="AL433" s="195">
        <v>160000</v>
      </c>
      <c r="AM433" s="195">
        <v>120000</v>
      </c>
      <c r="AN433" s="195">
        <v>240000</v>
      </c>
      <c r="AO433" s="195">
        <v>0</v>
      </c>
      <c r="AP433" s="195">
        <v>240000</v>
      </c>
      <c r="AQ433" s="195">
        <v>320000</v>
      </c>
      <c r="AR433" s="195">
        <v>280000</v>
      </c>
      <c r="AS433" s="195">
        <v>2480000</v>
      </c>
      <c r="AT433" s="195">
        <v>0</v>
      </c>
      <c r="AU433" s="195">
        <v>0</v>
      </c>
      <c r="AV433" s="195">
        <v>0</v>
      </c>
      <c r="AW433" s="195">
        <v>120000</v>
      </c>
      <c r="AX433" s="195">
        <v>0</v>
      </c>
      <c r="AY433" s="195">
        <v>0</v>
      </c>
      <c r="AZ433" s="195">
        <v>240000</v>
      </c>
      <c r="BA433" s="195">
        <v>0</v>
      </c>
      <c r="BB433" s="195">
        <v>411100</v>
      </c>
      <c r="BC433" s="195">
        <v>0</v>
      </c>
      <c r="BD433" s="195">
        <v>2060000</v>
      </c>
      <c r="BE433" s="195">
        <v>0</v>
      </c>
      <c r="BF433" s="195">
        <v>80000</v>
      </c>
      <c r="BG433" s="195">
        <v>40000</v>
      </c>
      <c r="BH433" s="195">
        <v>0</v>
      </c>
      <c r="BI433" s="195">
        <v>0</v>
      </c>
      <c r="BJ433" s="195">
        <v>0</v>
      </c>
      <c r="BK433" s="195">
        <v>80000</v>
      </c>
      <c r="BL433" s="195">
        <v>80000</v>
      </c>
      <c r="BM433" s="195">
        <v>940000</v>
      </c>
      <c r="BN433" s="195">
        <v>440000</v>
      </c>
      <c r="BO433" s="195">
        <v>240000</v>
      </c>
      <c r="BP433" s="195">
        <v>280000</v>
      </c>
      <c r="BQ433" s="195">
        <v>320000</v>
      </c>
      <c r="BR433" s="195">
        <v>160000</v>
      </c>
      <c r="BS433" s="195">
        <v>5920000</v>
      </c>
      <c r="BT433" s="195">
        <v>200000</v>
      </c>
      <c r="BU433" s="195">
        <v>0</v>
      </c>
      <c r="BV433" s="195">
        <v>600000</v>
      </c>
      <c r="BW433" s="195">
        <v>0</v>
      </c>
      <c r="BX433" s="195">
        <v>0</v>
      </c>
      <c r="BY433" s="195">
        <v>920000</v>
      </c>
      <c r="BZ433" s="195">
        <v>0</v>
      </c>
      <c r="CA433" s="195">
        <v>200000</v>
      </c>
      <c r="CB433" s="195">
        <v>80000</v>
      </c>
      <c r="CC433" s="195">
        <v>240000</v>
      </c>
      <c r="CD433" s="195">
        <v>360000</v>
      </c>
      <c r="CE433" s="195">
        <v>120000</v>
      </c>
      <c r="CF433" s="195">
        <v>440000</v>
      </c>
      <c r="CG433" s="195">
        <v>280000</v>
      </c>
      <c r="CH433" s="195">
        <v>200100</v>
      </c>
      <c r="CI433" s="195">
        <v>0</v>
      </c>
      <c r="CJ433" s="195">
        <v>0</v>
      </c>
      <c r="CK433" s="195">
        <v>600000</v>
      </c>
      <c r="CL433" s="195">
        <v>80000</v>
      </c>
      <c r="CM433" s="195">
        <v>40000</v>
      </c>
    </row>
    <row r="434" spans="1:91" ht="24.6">
      <c r="A434" s="125">
        <v>35</v>
      </c>
      <c r="B434" s="243" t="s">
        <v>1161</v>
      </c>
      <c r="C434" s="154" t="s">
        <v>685</v>
      </c>
      <c r="D434" s="195">
        <v>0</v>
      </c>
      <c r="E434" s="195">
        <v>0</v>
      </c>
      <c r="F434" s="195">
        <v>0</v>
      </c>
      <c r="G434" s="195">
        <v>0</v>
      </c>
      <c r="H434" s="195">
        <v>0</v>
      </c>
      <c r="I434" s="195">
        <v>0</v>
      </c>
      <c r="J434" s="195">
        <v>0</v>
      </c>
      <c r="K434" s="195">
        <v>0</v>
      </c>
      <c r="L434" s="195">
        <v>0</v>
      </c>
      <c r="M434" s="195">
        <v>0</v>
      </c>
      <c r="N434" s="195">
        <v>0</v>
      </c>
      <c r="O434" s="195">
        <v>0</v>
      </c>
      <c r="P434" s="195">
        <v>0</v>
      </c>
      <c r="Q434" s="195">
        <v>0</v>
      </c>
      <c r="R434" s="195">
        <v>0</v>
      </c>
      <c r="S434" s="195">
        <v>0</v>
      </c>
      <c r="T434" s="195">
        <v>0</v>
      </c>
      <c r="U434" s="195">
        <v>0</v>
      </c>
      <c r="V434" s="195">
        <v>0</v>
      </c>
      <c r="W434" s="195">
        <v>0</v>
      </c>
      <c r="X434" s="195">
        <v>0</v>
      </c>
      <c r="Y434" s="195">
        <v>0</v>
      </c>
      <c r="Z434" s="195">
        <v>0</v>
      </c>
      <c r="AA434" s="195">
        <v>0</v>
      </c>
      <c r="AB434" s="195">
        <v>0</v>
      </c>
      <c r="AC434" s="195">
        <v>16800</v>
      </c>
      <c r="AD434" s="195">
        <v>0</v>
      </c>
      <c r="AE434" s="195">
        <v>0</v>
      </c>
      <c r="AF434" s="195">
        <v>0</v>
      </c>
      <c r="AG434" s="195">
        <v>0</v>
      </c>
      <c r="AH434" s="195">
        <v>0</v>
      </c>
      <c r="AI434" s="195">
        <v>0</v>
      </c>
      <c r="AJ434" s="195">
        <v>0</v>
      </c>
      <c r="AK434" s="195">
        <v>0</v>
      </c>
      <c r="AL434" s="195">
        <v>0</v>
      </c>
      <c r="AM434" s="195">
        <v>0</v>
      </c>
      <c r="AN434" s="195">
        <v>0</v>
      </c>
      <c r="AO434" s="195">
        <v>0</v>
      </c>
      <c r="AP434" s="195">
        <v>0</v>
      </c>
      <c r="AQ434" s="195">
        <v>0</v>
      </c>
      <c r="AR434" s="195">
        <v>0</v>
      </c>
      <c r="AS434" s="195">
        <v>0</v>
      </c>
      <c r="AT434" s="195">
        <v>0</v>
      </c>
      <c r="AU434" s="195">
        <v>0</v>
      </c>
      <c r="AV434" s="195">
        <v>0</v>
      </c>
      <c r="AW434" s="195">
        <v>0</v>
      </c>
      <c r="AX434" s="195">
        <v>0</v>
      </c>
      <c r="AY434" s="195">
        <v>0</v>
      </c>
      <c r="AZ434" s="195">
        <v>0</v>
      </c>
      <c r="BA434" s="195">
        <v>0</v>
      </c>
      <c r="BB434" s="195">
        <v>0</v>
      </c>
      <c r="BC434" s="195">
        <v>0</v>
      </c>
      <c r="BD434" s="195">
        <v>0</v>
      </c>
      <c r="BE434" s="195">
        <v>0</v>
      </c>
      <c r="BF434" s="195">
        <v>0</v>
      </c>
      <c r="BG434" s="195">
        <v>0</v>
      </c>
      <c r="BH434" s="195">
        <v>0</v>
      </c>
      <c r="BI434" s="195">
        <v>0</v>
      </c>
      <c r="BJ434" s="195">
        <v>0</v>
      </c>
      <c r="BK434" s="195">
        <v>0</v>
      </c>
      <c r="BL434" s="195">
        <v>0</v>
      </c>
      <c r="BM434" s="195">
        <v>0</v>
      </c>
      <c r="BN434" s="195">
        <v>0</v>
      </c>
      <c r="BO434" s="195">
        <v>0</v>
      </c>
      <c r="BP434" s="195">
        <v>0</v>
      </c>
      <c r="BQ434" s="195">
        <v>0</v>
      </c>
      <c r="BR434" s="195">
        <v>0</v>
      </c>
      <c r="BS434" s="195">
        <v>0</v>
      </c>
      <c r="BT434" s="195">
        <v>0</v>
      </c>
      <c r="BU434" s="195">
        <v>0</v>
      </c>
      <c r="BV434" s="195">
        <v>0</v>
      </c>
      <c r="BW434" s="195">
        <v>0</v>
      </c>
      <c r="BX434" s="195">
        <v>0</v>
      </c>
      <c r="BY434" s="195">
        <v>0</v>
      </c>
      <c r="BZ434" s="195">
        <v>0</v>
      </c>
      <c r="CA434" s="195">
        <v>0</v>
      </c>
      <c r="CB434" s="195">
        <v>0</v>
      </c>
      <c r="CC434" s="195">
        <v>0</v>
      </c>
      <c r="CD434" s="195">
        <v>0</v>
      </c>
      <c r="CE434" s="195">
        <v>0</v>
      </c>
      <c r="CF434" s="195">
        <v>0</v>
      </c>
      <c r="CG434" s="195">
        <v>0</v>
      </c>
      <c r="CH434" s="195">
        <v>0</v>
      </c>
      <c r="CI434" s="195">
        <v>0</v>
      </c>
      <c r="CJ434" s="195">
        <v>0</v>
      </c>
      <c r="CK434" s="195">
        <v>0</v>
      </c>
      <c r="CL434" s="195">
        <v>0</v>
      </c>
      <c r="CM434" s="195">
        <v>0</v>
      </c>
    </row>
    <row r="435" spans="1:91" ht="24.6">
      <c r="A435" s="125">
        <v>35</v>
      </c>
      <c r="B435" s="243" t="s">
        <v>1162</v>
      </c>
      <c r="C435" s="154" t="s">
        <v>686</v>
      </c>
      <c r="D435" s="195">
        <v>2250.0300000000002</v>
      </c>
      <c r="E435" s="195">
        <v>36675</v>
      </c>
      <c r="F435" s="195">
        <v>77343.710000000006</v>
      </c>
      <c r="G435" s="195">
        <v>331242</v>
      </c>
      <c r="H435" s="195">
        <v>88171.35</v>
      </c>
      <c r="I435" s="195">
        <v>158081.09</v>
      </c>
      <c r="J435" s="195">
        <v>0</v>
      </c>
      <c r="K435" s="195">
        <v>509274.01</v>
      </c>
      <c r="L435" s="195">
        <v>2997426.03</v>
      </c>
      <c r="M435" s="195">
        <v>44000</v>
      </c>
      <c r="N435" s="195">
        <v>361901.16</v>
      </c>
      <c r="O435" s="195">
        <v>7386.67</v>
      </c>
      <c r="P435" s="195">
        <v>147540</v>
      </c>
      <c r="Q435" s="195">
        <v>4383.03</v>
      </c>
      <c r="R435" s="195">
        <v>843.91</v>
      </c>
      <c r="S435" s="195">
        <v>223126</v>
      </c>
      <c r="T435" s="195">
        <v>0</v>
      </c>
      <c r="U435" s="195">
        <v>34524.5</v>
      </c>
      <c r="V435" s="195">
        <v>0</v>
      </c>
      <c r="W435" s="195">
        <v>0</v>
      </c>
      <c r="X435" s="195">
        <v>1066364.01</v>
      </c>
      <c r="Y435" s="195">
        <v>1350230.5</v>
      </c>
      <c r="Z435" s="195">
        <v>126135</v>
      </c>
      <c r="AA435" s="195">
        <v>61904.88</v>
      </c>
      <c r="AB435" s="195">
        <v>274544.59000000003</v>
      </c>
      <c r="AC435" s="195">
        <v>136679</v>
      </c>
      <c r="AD435" s="195">
        <v>145671.39000000001</v>
      </c>
      <c r="AE435" s="195">
        <v>100000</v>
      </c>
      <c r="AF435" s="195">
        <v>115500</v>
      </c>
      <c r="AG435" s="195">
        <v>108010</v>
      </c>
      <c r="AH435" s="195">
        <v>11328</v>
      </c>
      <c r="AI435" s="195">
        <v>678395.65</v>
      </c>
      <c r="AJ435" s="195">
        <v>0</v>
      </c>
      <c r="AK435" s="195">
        <v>29796.15</v>
      </c>
      <c r="AL435" s="195">
        <v>429134.66</v>
      </c>
      <c r="AM435" s="195">
        <v>0</v>
      </c>
      <c r="AN435" s="195">
        <v>615048</v>
      </c>
      <c r="AO435" s="195">
        <v>11750</v>
      </c>
      <c r="AP435" s="195">
        <v>565913.4</v>
      </c>
      <c r="AQ435" s="195">
        <v>28491</v>
      </c>
      <c r="AR435" s="195">
        <v>0</v>
      </c>
      <c r="AS435" s="195">
        <v>90104.05</v>
      </c>
      <c r="AT435" s="195">
        <v>338224</v>
      </c>
      <c r="AU435" s="195">
        <v>352359</v>
      </c>
      <c r="AV435" s="195">
        <v>0</v>
      </c>
      <c r="AW435" s="195">
        <v>3183293.99</v>
      </c>
      <c r="AX435" s="195">
        <v>30158</v>
      </c>
      <c r="AY435" s="195">
        <v>455640.07</v>
      </c>
      <c r="AZ435" s="195">
        <v>0</v>
      </c>
      <c r="BA435" s="195">
        <v>0</v>
      </c>
      <c r="BB435" s="195">
        <v>1689068.98</v>
      </c>
      <c r="BC435" s="195">
        <v>191446.03</v>
      </c>
      <c r="BD435" s="195">
        <v>528861</v>
      </c>
      <c r="BE435" s="195">
        <v>55137.32</v>
      </c>
      <c r="BF435" s="195">
        <v>0</v>
      </c>
      <c r="BG435" s="195">
        <v>337040</v>
      </c>
      <c r="BH435" s="195">
        <v>220046.71</v>
      </c>
      <c r="BI435" s="195">
        <v>1200</v>
      </c>
      <c r="BJ435" s="195">
        <v>30600</v>
      </c>
      <c r="BK435" s="195">
        <v>116400</v>
      </c>
      <c r="BL435" s="195">
        <v>24100</v>
      </c>
      <c r="BM435" s="195">
        <v>0</v>
      </c>
      <c r="BN435" s="195">
        <v>546702.12</v>
      </c>
      <c r="BO435" s="195">
        <v>55728.68</v>
      </c>
      <c r="BP435" s="195">
        <v>30992.5</v>
      </c>
      <c r="BQ435" s="195">
        <v>67950.509999999995</v>
      </c>
      <c r="BR435" s="195">
        <v>915500</v>
      </c>
      <c r="BS435" s="195">
        <v>1142613.6000000001</v>
      </c>
      <c r="BT435" s="195">
        <v>460444.5</v>
      </c>
      <c r="BU435" s="195">
        <v>2319725.2400000002</v>
      </c>
      <c r="BV435" s="195">
        <v>183466.1</v>
      </c>
      <c r="BW435" s="195">
        <v>0</v>
      </c>
      <c r="BX435" s="195">
        <v>338807.16</v>
      </c>
      <c r="BY435" s="195">
        <v>201965.84</v>
      </c>
      <c r="BZ435" s="195">
        <v>7100</v>
      </c>
      <c r="CA435" s="195">
        <v>57300</v>
      </c>
      <c r="CB435" s="195">
        <v>393136.9</v>
      </c>
      <c r="CC435" s="195">
        <v>381637.9</v>
      </c>
      <c r="CD435" s="195">
        <v>18000</v>
      </c>
      <c r="CE435" s="195">
        <v>0</v>
      </c>
      <c r="CF435" s="195">
        <v>375775.48</v>
      </c>
      <c r="CG435" s="195">
        <v>160600</v>
      </c>
      <c r="CH435" s="195">
        <v>37380.25</v>
      </c>
      <c r="CI435" s="195">
        <v>661.74</v>
      </c>
      <c r="CJ435" s="195">
        <v>28000</v>
      </c>
      <c r="CK435" s="195">
        <v>426562.73</v>
      </c>
      <c r="CL435" s="195">
        <v>31757.55</v>
      </c>
      <c r="CM435" s="195">
        <v>7300</v>
      </c>
    </row>
    <row r="436" spans="1:91" ht="24.6">
      <c r="A436" s="125">
        <v>35</v>
      </c>
      <c r="B436" s="243" t="s">
        <v>1163</v>
      </c>
      <c r="C436" s="135" t="s">
        <v>1326</v>
      </c>
      <c r="D436" s="195">
        <v>0</v>
      </c>
      <c r="E436" s="195">
        <v>0</v>
      </c>
      <c r="F436" s="195">
        <v>0</v>
      </c>
      <c r="G436" s="195">
        <v>0</v>
      </c>
      <c r="H436" s="195">
        <v>0</v>
      </c>
      <c r="I436" s="195">
        <v>0</v>
      </c>
      <c r="J436" s="195">
        <v>0</v>
      </c>
      <c r="K436" s="195">
        <v>0</v>
      </c>
      <c r="L436" s="195">
        <v>0</v>
      </c>
      <c r="M436" s="195">
        <v>0</v>
      </c>
      <c r="N436" s="195">
        <v>0</v>
      </c>
      <c r="O436" s="195">
        <v>0</v>
      </c>
      <c r="P436" s="195">
        <v>0</v>
      </c>
      <c r="Q436" s="195">
        <v>0</v>
      </c>
      <c r="R436" s="195">
        <v>0</v>
      </c>
      <c r="S436" s="195">
        <v>0</v>
      </c>
      <c r="T436" s="195">
        <v>0</v>
      </c>
      <c r="U436" s="195">
        <v>0</v>
      </c>
      <c r="V436" s="195">
        <v>0</v>
      </c>
      <c r="W436" s="195">
        <v>0</v>
      </c>
      <c r="X436" s="195">
        <v>0</v>
      </c>
      <c r="Y436" s="195">
        <v>0</v>
      </c>
      <c r="Z436" s="195">
        <v>0</v>
      </c>
      <c r="AA436" s="195">
        <v>0</v>
      </c>
      <c r="AB436" s="195">
        <v>0</v>
      </c>
      <c r="AC436" s="195">
        <v>0</v>
      </c>
      <c r="AD436" s="195">
        <v>0</v>
      </c>
      <c r="AE436" s="195">
        <v>0</v>
      </c>
      <c r="AF436" s="195">
        <v>0</v>
      </c>
      <c r="AG436" s="195">
        <v>0</v>
      </c>
      <c r="AH436" s="195">
        <v>0</v>
      </c>
      <c r="AI436" s="195">
        <v>0</v>
      </c>
      <c r="AJ436" s="195">
        <v>0</v>
      </c>
      <c r="AK436" s="195">
        <v>0</v>
      </c>
      <c r="AL436" s="195">
        <v>0</v>
      </c>
      <c r="AM436" s="195">
        <v>0</v>
      </c>
      <c r="AN436" s="195">
        <v>0</v>
      </c>
      <c r="AO436" s="195">
        <v>0</v>
      </c>
      <c r="AP436" s="195">
        <v>0</v>
      </c>
      <c r="AQ436" s="195">
        <v>0</v>
      </c>
      <c r="AR436" s="195">
        <v>0</v>
      </c>
      <c r="AS436" s="195">
        <v>0</v>
      </c>
      <c r="AT436" s="195">
        <v>0</v>
      </c>
      <c r="AU436" s="195">
        <v>0</v>
      </c>
      <c r="AV436" s="195">
        <v>0</v>
      </c>
      <c r="AW436" s="195">
        <v>0</v>
      </c>
      <c r="AX436" s="195">
        <v>0</v>
      </c>
      <c r="AY436" s="195">
        <v>0</v>
      </c>
      <c r="AZ436" s="195">
        <v>0</v>
      </c>
      <c r="BA436" s="195">
        <v>0</v>
      </c>
      <c r="BB436" s="195">
        <v>0</v>
      </c>
      <c r="BC436" s="195">
        <v>0</v>
      </c>
      <c r="BD436" s="195">
        <v>0</v>
      </c>
      <c r="BE436" s="195">
        <v>0</v>
      </c>
      <c r="BF436" s="195">
        <v>0</v>
      </c>
      <c r="BG436" s="195">
        <v>0</v>
      </c>
      <c r="BH436" s="195">
        <v>0</v>
      </c>
      <c r="BI436" s="195">
        <v>0</v>
      </c>
      <c r="BJ436" s="195">
        <v>0</v>
      </c>
      <c r="BK436" s="195">
        <v>0</v>
      </c>
      <c r="BL436" s="195">
        <v>0</v>
      </c>
      <c r="BM436" s="195">
        <v>0</v>
      </c>
      <c r="BN436" s="195">
        <v>0</v>
      </c>
      <c r="BO436" s="195">
        <v>0</v>
      </c>
      <c r="BP436" s="195">
        <v>0</v>
      </c>
      <c r="BQ436" s="195">
        <v>0</v>
      </c>
      <c r="BR436" s="195">
        <v>0</v>
      </c>
      <c r="BS436" s="195">
        <v>0</v>
      </c>
      <c r="BT436" s="195">
        <v>0</v>
      </c>
      <c r="BU436" s="195">
        <v>0</v>
      </c>
      <c r="BV436" s="195">
        <v>0</v>
      </c>
      <c r="BW436" s="195">
        <v>0</v>
      </c>
      <c r="BX436" s="195">
        <v>0</v>
      </c>
      <c r="BY436" s="195">
        <v>0</v>
      </c>
      <c r="BZ436" s="195">
        <v>0</v>
      </c>
      <c r="CA436" s="195">
        <v>0</v>
      </c>
      <c r="CB436" s="195">
        <v>0</v>
      </c>
      <c r="CC436" s="195">
        <v>0</v>
      </c>
      <c r="CD436" s="195">
        <v>0</v>
      </c>
      <c r="CE436" s="195">
        <v>0</v>
      </c>
      <c r="CF436" s="195">
        <v>0</v>
      </c>
      <c r="CG436" s="195">
        <v>0</v>
      </c>
      <c r="CH436" s="195">
        <v>0</v>
      </c>
      <c r="CI436" s="195">
        <v>0</v>
      </c>
      <c r="CJ436" s="195">
        <v>0</v>
      </c>
      <c r="CK436" s="195">
        <v>0</v>
      </c>
      <c r="CL436" s="195">
        <v>0</v>
      </c>
      <c r="CM436" s="195">
        <v>0</v>
      </c>
    </row>
    <row r="437" spans="1:91" ht="24.6">
      <c r="A437" s="125">
        <v>35</v>
      </c>
      <c r="B437" s="243" t="s">
        <v>1164</v>
      </c>
      <c r="C437" s="135" t="s">
        <v>1327</v>
      </c>
      <c r="D437" s="195">
        <v>0</v>
      </c>
      <c r="E437" s="195">
        <v>12704</v>
      </c>
      <c r="F437" s="195">
        <v>0</v>
      </c>
      <c r="G437" s="195">
        <v>0</v>
      </c>
      <c r="H437" s="195">
        <v>0</v>
      </c>
      <c r="I437" s="195">
        <v>0</v>
      </c>
      <c r="J437" s="195">
        <v>0</v>
      </c>
      <c r="K437" s="195">
        <v>0</v>
      </c>
      <c r="L437" s="195">
        <v>0</v>
      </c>
      <c r="M437" s="195">
        <v>0</v>
      </c>
      <c r="N437" s="195">
        <v>0</v>
      </c>
      <c r="O437" s="195">
        <v>0</v>
      </c>
      <c r="P437" s="195">
        <v>4684818.08</v>
      </c>
      <c r="Q437" s="195">
        <v>0</v>
      </c>
      <c r="R437" s="195">
        <v>1361666.69</v>
      </c>
      <c r="S437" s="195">
        <v>1701931.96</v>
      </c>
      <c r="T437" s="195">
        <v>0</v>
      </c>
      <c r="U437" s="195">
        <v>677789.55</v>
      </c>
      <c r="V437" s="195">
        <v>0</v>
      </c>
      <c r="W437" s="195">
        <v>0</v>
      </c>
      <c r="X437" s="195">
        <v>0</v>
      </c>
      <c r="Y437" s="195">
        <v>0</v>
      </c>
      <c r="Z437" s="195">
        <v>0</v>
      </c>
      <c r="AA437" s="195">
        <v>0</v>
      </c>
      <c r="AB437" s="195">
        <v>0</v>
      </c>
      <c r="AC437" s="195">
        <v>0</v>
      </c>
      <c r="AD437" s="195">
        <v>0</v>
      </c>
      <c r="AE437" s="195">
        <v>0</v>
      </c>
      <c r="AF437" s="195">
        <v>0</v>
      </c>
      <c r="AG437" s="195">
        <v>0</v>
      </c>
      <c r="AH437" s="195">
        <v>0</v>
      </c>
      <c r="AI437" s="195">
        <v>0</v>
      </c>
      <c r="AJ437" s="195">
        <v>0</v>
      </c>
      <c r="AK437" s="195">
        <v>0</v>
      </c>
      <c r="AL437" s="195">
        <v>544772.87</v>
      </c>
      <c r="AM437" s="195">
        <v>0</v>
      </c>
      <c r="AN437" s="195">
        <v>0</v>
      </c>
      <c r="AO437" s="195">
        <v>0</v>
      </c>
      <c r="AP437" s="195">
        <v>0</v>
      </c>
      <c r="AQ437" s="195">
        <v>0</v>
      </c>
      <c r="AR437" s="195">
        <v>0</v>
      </c>
      <c r="AS437" s="195">
        <v>0</v>
      </c>
      <c r="AT437" s="195">
        <v>0</v>
      </c>
      <c r="AU437" s="195">
        <v>0</v>
      </c>
      <c r="AV437" s="195">
        <v>0</v>
      </c>
      <c r="AW437" s="195">
        <v>0</v>
      </c>
      <c r="AX437" s="195">
        <v>0</v>
      </c>
      <c r="AY437" s="195">
        <v>0</v>
      </c>
      <c r="AZ437" s="195">
        <v>0</v>
      </c>
      <c r="BA437" s="195">
        <v>0</v>
      </c>
      <c r="BB437" s="195">
        <v>0</v>
      </c>
      <c r="BC437" s="195">
        <v>0</v>
      </c>
      <c r="BD437" s="195">
        <v>0</v>
      </c>
      <c r="BE437" s="195">
        <v>0</v>
      </c>
      <c r="BF437" s="195">
        <v>0</v>
      </c>
      <c r="BG437" s="195">
        <v>0</v>
      </c>
      <c r="BH437" s="195">
        <v>0</v>
      </c>
      <c r="BI437" s="195">
        <v>0</v>
      </c>
      <c r="BJ437" s="195">
        <v>0</v>
      </c>
      <c r="BK437" s="195">
        <v>0</v>
      </c>
      <c r="BL437" s="195">
        <v>0</v>
      </c>
      <c r="BM437" s="195">
        <v>0</v>
      </c>
      <c r="BN437" s="195">
        <v>0</v>
      </c>
      <c r="BO437" s="195">
        <v>0</v>
      </c>
      <c r="BP437" s="195">
        <v>0</v>
      </c>
      <c r="BQ437" s="195">
        <v>0</v>
      </c>
      <c r="BR437" s="195">
        <v>0</v>
      </c>
      <c r="BS437" s="195">
        <v>0</v>
      </c>
      <c r="BT437" s="195">
        <v>1052211.83</v>
      </c>
      <c r="BU437" s="195">
        <v>260656.05</v>
      </c>
      <c r="BV437" s="195">
        <v>4706406.88</v>
      </c>
      <c r="BW437" s="195">
        <v>0</v>
      </c>
      <c r="BX437" s="195">
        <v>4200</v>
      </c>
      <c r="BY437" s="195">
        <v>1526254.81</v>
      </c>
      <c r="BZ437" s="195">
        <v>0</v>
      </c>
      <c r="CA437" s="195">
        <v>138801.95000000001</v>
      </c>
      <c r="CB437" s="195">
        <v>402229.86</v>
      </c>
      <c r="CC437" s="195">
        <v>0</v>
      </c>
      <c r="CD437" s="195">
        <v>1564221</v>
      </c>
      <c r="CE437" s="195">
        <v>2326858.2799999998</v>
      </c>
      <c r="CF437" s="195">
        <v>0</v>
      </c>
      <c r="CG437" s="195">
        <v>0</v>
      </c>
      <c r="CH437" s="195">
        <v>0</v>
      </c>
      <c r="CI437" s="195">
        <v>70842.25</v>
      </c>
      <c r="CJ437" s="195">
        <v>0</v>
      </c>
      <c r="CK437" s="195">
        <v>0</v>
      </c>
      <c r="CL437" s="195">
        <v>0</v>
      </c>
      <c r="CM437" s="195">
        <v>942702.6</v>
      </c>
    </row>
    <row r="438" spans="1:91" ht="24.6">
      <c r="A438" s="125">
        <v>35</v>
      </c>
      <c r="B438" s="243" t="s">
        <v>1165</v>
      </c>
      <c r="C438" s="135" t="s">
        <v>1328</v>
      </c>
      <c r="D438" s="195">
        <v>0</v>
      </c>
      <c r="E438" s="195">
        <v>0</v>
      </c>
      <c r="F438" s="195">
        <v>0</v>
      </c>
      <c r="G438" s="195">
        <v>0</v>
      </c>
      <c r="H438" s="195">
        <v>0</v>
      </c>
      <c r="I438" s="195">
        <v>0</v>
      </c>
      <c r="J438" s="195">
        <v>0</v>
      </c>
      <c r="K438" s="195">
        <v>0</v>
      </c>
      <c r="L438" s="195">
        <v>0</v>
      </c>
      <c r="M438" s="195">
        <v>0</v>
      </c>
      <c r="N438" s="195">
        <v>0</v>
      </c>
      <c r="O438" s="195">
        <v>0</v>
      </c>
      <c r="P438" s="195">
        <v>0</v>
      </c>
      <c r="Q438" s="195">
        <v>0</v>
      </c>
      <c r="R438" s="195">
        <v>0</v>
      </c>
      <c r="S438" s="195">
        <v>0</v>
      </c>
      <c r="T438" s="195">
        <v>0</v>
      </c>
      <c r="U438" s="195">
        <v>0</v>
      </c>
      <c r="V438" s="195">
        <v>0</v>
      </c>
      <c r="W438" s="195">
        <v>0</v>
      </c>
      <c r="X438" s="195">
        <v>0</v>
      </c>
      <c r="Y438" s="195">
        <v>0</v>
      </c>
      <c r="Z438" s="195">
        <v>0</v>
      </c>
      <c r="AA438" s="195">
        <v>848000</v>
      </c>
      <c r="AB438" s="195">
        <v>0</v>
      </c>
      <c r="AC438" s="195">
        <v>0</v>
      </c>
      <c r="AD438" s="195">
        <v>0</v>
      </c>
      <c r="AE438" s="195">
        <v>0</v>
      </c>
      <c r="AF438" s="195">
        <v>0</v>
      </c>
      <c r="AG438" s="195">
        <v>0</v>
      </c>
      <c r="AH438" s="195">
        <v>0</v>
      </c>
      <c r="AI438" s="195">
        <v>0</v>
      </c>
      <c r="AJ438" s="195">
        <v>0</v>
      </c>
      <c r="AK438" s="195">
        <v>0</v>
      </c>
      <c r="AL438" s="195">
        <v>0</v>
      </c>
      <c r="AM438" s="195">
        <v>0</v>
      </c>
      <c r="AN438" s="195">
        <v>0</v>
      </c>
      <c r="AO438" s="195">
        <v>0</v>
      </c>
      <c r="AP438" s="195">
        <v>0</v>
      </c>
      <c r="AQ438" s="195">
        <v>0</v>
      </c>
      <c r="AR438" s="195">
        <v>0</v>
      </c>
      <c r="AS438" s="195">
        <v>0</v>
      </c>
      <c r="AT438" s="195">
        <v>0</v>
      </c>
      <c r="AU438" s="195">
        <v>0</v>
      </c>
      <c r="AV438" s="195">
        <v>0</v>
      </c>
      <c r="AW438" s="195">
        <v>0</v>
      </c>
      <c r="AX438" s="195">
        <v>0</v>
      </c>
      <c r="AY438" s="195">
        <v>0</v>
      </c>
      <c r="AZ438" s="195">
        <v>0</v>
      </c>
      <c r="BA438" s="195">
        <v>0</v>
      </c>
      <c r="BB438" s="195">
        <v>0</v>
      </c>
      <c r="BC438" s="195">
        <v>0</v>
      </c>
      <c r="BD438" s="195">
        <v>323300</v>
      </c>
      <c r="BE438" s="195">
        <v>0</v>
      </c>
      <c r="BF438" s="195">
        <v>0</v>
      </c>
      <c r="BG438" s="195">
        <v>0</v>
      </c>
      <c r="BH438" s="195">
        <v>0</v>
      </c>
      <c r="BI438" s="195">
        <v>0</v>
      </c>
      <c r="BJ438" s="195">
        <v>0</v>
      </c>
      <c r="BK438" s="195">
        <v>0</v>
      </c>
      <c r="BL438" s="195">
        <v>0</v>
      </c>
      <c r="BM438" s="195">
        <v>0</v>
      </c>
      <c r="BN438" s="195">
        <v>0</v>
      </c>
      <c r="BO438" s="195">
        <v>0</v>
      </c>
      <c r="BP438" s="195">
        <v>0</v>
      </c>
      <c r="BQ438" s="195">
        <v>0</v>
      </c>
      <c r="BR438" s="195">
        <v>0</v>
      </c>
      <c r="BS438" s="195">
        <v>0</v>
      </c>
      <c r="BT438" s="195">
        <v>0</v>
      </c>
      <c r="BU438" s="195">
        <v>0</v>
      </c>
      <c r="BV438" s="195">
        <v>0</v>
      </c>
      <c r="BW438" s="195">
        <v>0</v>
      </c>
      <c r="BX438" s="195">
        <v>0</v>
      </c>
      <c r="BY438" s="195">
        <v>0</v>
      </c>
      <c r="BZ438" s="195">
        <v>0</v>
      </c>
      <c r="CA438" s="195">
        <v>0</v>
      </c>
      <c r="CB438" s="195">
        <v>0</v>
      </c>
      <c r="CC438" s="195">
        <v>0</v>
      </c>
      <c r="CD438" s="195">
        <v>0</v>
      </c>
      <c r="CE438" s="195">
        <v>0</v>
      </c>
      <c r="CF438" s="195">
        <v>0</v>
      </c>
      <c r="CG438" s="195">
        <v>0</v>
      </c>
      <c r="CH438" s="195">
        <v>0</v>
      </c>
      <c r="CI438" s="195">
        <v>0</v>
      </c>
      <c r="CJ438" s="195">
        <v>0</v>
      </c>
      <c r="CK438" s="195">
        <v>0</v>
      </c>
      <c r="CL438" s="195">
        <v>0</v>
      </c>
      <c r="CM438" s="195">
        <v>0</v>
      </c>
    </row>
    <row r="439" spans="1:91" ht="24.6">
      <c r="A439" s="125">
        <v>35</v>
      </c>
      <c r="B439" s="243" t="s">
        <v>1166</v>
      </c>
      <c r="C439" s="135" t="s">
        <v>1329</v>
      </c>
      <c r="D439" s="195">
        <v>0</v>
      </c>
      <c r="E439" s="195">
        <v>0</v>
      </c>
      <c r="F439" s="195">
        <v>0</v>
      </c>
      <c r="G439" s="195">
        <v>0</v>
      </c>
      <c r="H439" s="195">
        <v>0</v>
      </c>
      <c r="I439" s="195">
        <v>0</v>
      </c>
      <c r="J439" s="195">
        <v>0</v>
      </c>
      <c r="K439" s="195">
        <v>0</v>
      </c>
      <c r="L439" s="195">
        <v>0</v>
      </c>
      <c r="M439" s="195">
        <v>0</v>
      </c>
      <c r="N439" s="195">
        <v>0</v>
      </c>
      <c r="O439" s="195">
        <v>0</v>
      </c>
      <c r="P439" s="195">
        <v>0</v>
      </c>
      <c r="Q439" s="195">
        <v>0</v>
      </c>
      <c r="R439" s="195">
        <v>0</v>
      </c>
      <c r="S439" s="195">
        <v>0</v>
      </c>
      <c r="T439" s="195">
        <v>0</v>
      </c>
      <c r="U439" s="195">
        <v>0</v>
      </c>
      <c r="V439" s="195">
        <v>0</v>
      </c>
      <c r="W439" s="195">
        <v>0</v>
      </c>
      <c r="X439" s="195">
        <v>0</v>
      </c>
      <c r="Y439" s="195">
        <v>0</v>
      </c>
      <c r="Z439" s="195">
        <v>0</v>
      </c>
      <c r="AA439" s="195">
        <v>0</v>
      </c>
      <c r="AB439" s="195">
        <v>0</v>
      </c>
      <c r="AC439" s="195">
        <v>0</v>
      </c>
      <c r="AD439" s="195">
        <v>0</v>
      </c>
      <c r="AE439" s="195">
        <v>0</v>
      </c>
      <c r="AF439" s="195">
        <v>0</v>
      </c>
      <c r="AG439" s="195">
        <v>0</v>
      </c>
      <c r="AH439" s="195">
        <v>0</v>
      </c>
      <c r="AI439" s="195">
        <v>0</v>
      </c>
      <c r="AJ439" s="195">
        <v>0</v>
      </c>
      <c r="AK439" s="195">
        <v>0</v>
      </c>
      <c r="AL439" s="195">
        <v>0</v>
      </c>
      <c r="AM439" s="195">
        <v>0</v>
      </c>
      <c r="AN439" s="195">
        <v>0</v>
      </c>
      <c r="AO439" s="195">
        <v>0</v>
      </c>
      <c r="AP439" s="195">
        <v>0</v>
      </c>
      <c r="AQ439" s="195">
        <v>0</v>
      </c>
      <c r="AR439" s="195">
        <v>0</v>
      </c>
      <c r="AS439" s="195">
        <v>0</v>
      </c>
      <c r="AT439" s="195">
        <v>0</v>
      </c>
      <c r="AU439" s="195">
        <v>0</v>
      </c>
      <c r="AV439" s="195">
        <v>0</v>
      </c>
      <c r="AW439" s="195">
        <v>0</v>
      </c>
      <c r="AX439" s="195">
        <v>0</v>
      </c>
      <c r="AY439" s="195">
        <v>0</v>
      </c>
      <c r="AZ439" s="195">
        <v>0</v>
      </c>
      <c r="BA439" s="195">
        <v>0</v>
      </c>
      <c r="BB439" s="195">
        <v>0</v>
      </c>
      <c r="BC439" s="195">
        <v>0</v>
      </c>
      <c r="BD439" s="195">
        <v>0</v>
      </c>
      <c r="BE439" s="195">
        <v>0</v>
      </c>
      <c r="BF439" s="195">
        <v>0</v>
      </c>
      <c r="BG439" s="195">
        <v>0</v>
      </c>
      <c r="BH439" s="195">
        <v>0</v>
      </c>
      <c r="BI439" s="195">
        <v>0</v>
      </c>
      <c r="BJ439" s="195">
        <v>0</v>
      </c>
      <c r="BK439" s="195">
        <v>0</v>
      </c>
      <c r="BL439" s="195">
        <v>0</v>
      </c>
      <c r="BM439" s="195">
        <v>0</v>
      </c>
      <c r="BN439" s="195">
        <v>0</v>
      </c>
      <c r="BO439" s="195">
        <v>0</v>
      </c>
      <c r="BP439" s="195">
        <v>0</v>
      </c>
      <c r="BQ439" s="195">
        <v>0</v>
      </c>
      <c r="BR439" s="195">
        <v>0</v>
      </c>
      <c r="BS439" s="195">
        <v>0</v>
      </c>
      <c r="BT439" s="195">
        <v>0</v>
      </c>
      <c r="BU439" s="195">
        <v>0</v>
      </c>
      <c r="BV439" s="195">
        <v>0</v>
      </c>
      <c r="BW439" s="195">
        <v>0</v>
      </c>
      <c r="BX439" s="195">
        <v>0</v>
      </c>
      <c r="BY439" s="195">
        <v>0</v>
      </c>
      <c r="BZ439" s="195">
        <v>0</v>
      </c>
      <c r="CA439" s="195">
        <v>0</v>
      </c>
      <c r="CB439" s="195">
        <v>0</v>
      </c>
      <c r="CC439" s="195">
        <v>0</v>
      </c>
      <c r="CD439" s="195">
        <v>0</v>
      </c>
      <c r="CE439" s="195">
        <v>0</v>
      </c>
      <c r="CF439" s="195">
        <v>0</v>
      </c>
      <c r="CG439" s="195">
        <v>0</v>
      </c>
      <c r="CH439" s="195">
        <v>0</v>
      </c>
      <c r="CI439" s="195">
        <v>0</v>
      </c>
      <c r="CJ439" s="195">
        <v>0</v>
      </c>
      <c r="CK439" s="195">
        <v>0</v>
      </c>
      <c r="CL439" s="195">
        <v>0</v>
      </c>
      <c r="CM439" s="195">
        <v>0</v>
      </c>
    </row>
    <row r="440" spans="1:91" ht="24.6">
      <c r="A440" s="125">
        <v>35</v>
      </c>
      <c r="B440" s="243" t="s">
        <v>1167</v>
      </c>
      <c r="C440" s="135" t="s">
        <v>1330</v>
      </c>
      <c r="D440" s="195">
        <v>0</v>
      </c>
      <c r="E440" s="195">
        <v>0</v>
      </c>
      <c r="F440" s="195">
        <v>0</v>
      </c>
      <c r="G440" s="195">
        <v>0</v>
      </c>
      <c r="H440" s="195">
        <v>0</v>
      </c>
      <c r="I440" s="195">
        <v>0</v>
      </c>
      <c r="J440" s="195">
        <v>0</v>
      </c>
      <c r="K440" s="195">
        <v>0</v>
      </c>
      <c r="L440" s="195">
        <v>0</v>
      </c>
      <c r="M440" s="195">
        <v>0</v>
      </c>
      <c r="N440" s="195">
        <v>0</v>
      </c>
      <c r="O440" s="195">
        <v>0</v>
      </c>
      <c r="P440" s="195">
        <v>0</v>
      </c>
      <c r="Q440" s="195">
        <v>0</v>
      </c>
      <c r="R440" s="195">
        <v>0</v>
      </c>
      <c r="S440" s="195">
        <v>0</v>
      </c>
      <c r="T440" s="195">
        <v>0</v>
      </c>
      <c r="U440" s="195">
        <v>0</v>
      </c>
      <c r="V440" s="195">
        <v>1200</v>
      </c>
      <c r="W440" s="195">
        <v>0</v>
      </c>
      <c r="X440" s="195">
        <v>0</v>
      </c>
      <c r="Y440" s="195">
        <v>0</v>
      </c>
      <c r="Z440" s="195">
        <v>0</v>
      </c>
      <c r="AA440" s="195">
        <v>0</v>
      </c>
      <c r="AB440" s="195">
        <v>0</v>
      </c>
      <c r="AC440" s="195">
        <v>0</v>
      </c>
      <c r="AD440" s="195">
        <v>0</v>
      </c>
      <c r="AE440" s="195">
        <v>0</v>
      </c>
      <c r="AF440" s="195">
        <v>0</v>
      </c>
      <c r="AG440" s="195">
        <v>0</v>
      </c>
      <c r="AH440" s="195">
        <v>0</v>
      </c>
      <c r="AI440" s="195">
        <v>0</v>
      </c>
      <c r="AJ440" s="195">
        <v>0</v>
      </c>
      <c r="AK440" s="195">
        <v>0</v>
      </c>
      <c r="AL440" s="195">
        <v>0</v>
      </c>
      <c r="AM440" s="195">
        <v>0</v>
      </c>
      <c r="AN440" s="195">
        <v>0</v>
      </c>
      <c r="AO440" s="195">
        <v>0</v>
      </c>
      <c r="AP440" s="195">
        <v>0</v>
      </c>
      <c r="AQ440" s="195">
        <v>0</v>
      </c>
      <c r="AR440" s="195">
        <v>0</v>
      </c>
      <c r="AS440" s="195">
        <v>0</v>
      </c>
      <c r="AT440" s="195">
        <v>0</v>
      </c>
      <c r="AU440" s="195">
        <v>0</v>
      </c>
      <c r="AV440" s="195">
        <v>0</v>
      </c>
      <c r="AW440" s="195">
        <v>0</v>
      </c>
      <c r="AX440" s="195">
        <v>0</v>
      </c>
      <c r="AY440" s="195">
        <v>0</v>
      </c>
      <c r="AZ440" s="195">
        <v>0</v>
      </c>
      <c r="BA440" s="195">
        <v>0</v>
      </c>
      <c r="BB440" s="195">
        <v>0</v>
      </c>
      <c r="BC440" s="195">
        <v>0</v>
      </c>
      <c r="BD440" s="195">
        <v>0</v>
      </c>
      <c r="BE440" s="195">
        <v>0</v>
      </c>
      <c r="BF440" s="195">
        <v>0</v>
      </c>
      <c r="BG440" s="195">
        <v>0</v>
      </c>
      <c r="BH440" s="195">
        <v>0</v>
      </c>
      <c r="BI440" s="195">
        <v>0</v>
      </c>
      <c r="BJ440" s="195">
        <v>0</v>
      </c>
      <c r="BK440" s="195">
        <v>0</v>
      </c>
      <c r="BL440" s="195">
        <v>0</v>
      </c>
      <c r="BM440" s="195">
        <v>0</v>
      </c>
      <c r="BN440" s="195">
        <v>0</v>
      </c>
      <c r="BO440" s="195">
        <v>0</v>
      </c>
      <c r="BP440" s="195">
        <v>0</v>
      </c>
      <c r="BQ440" s="195">
        <v>0</v>
      </c>
      <c r="BR440" s="195">
        <v>0</v>
      </c>
      <c r="BS440" s="195">
        <v>0</v>
      </c>
      <c r="BT440" s="195">
        <v>0</v>
      </c>
      <c r="BU440" s="195">
        <v>0</v>
      </c>
      <c r="BV440" s="195">
        <v>0</v>
      </c>
      <c r="BW440" s="195">
        <v>0</v>
      </c>
      <c r="BX440" s="195">
        <v>0</v>
      </c>
      <c r="BY440" s="195">
        <v>0</v>
      </c>
      <c r="BZ440" s="195">
        <v>0</v>
      </c>
      <c r="CA440" s="195">
        <v>0</v>
      </c>
      <c r="CB440" s="195">
        <v>0</v>
      </c>
      <c r="CC440" s="195">
        <v>0</v>
      </c>
      <c r="CD440" s="195">
        <v>0</v>
      </c>
      <c r="CE440" s="195">
        <v>0</v>
      </c>
      <c r="CF440" s="195">
        <v>0</v>
      </c>
      <c r="CG440" s="195">
        <v>0</v>
      </c>
      <c r="CH440" s="195">
        <v>0</v>
      </c>
      <c r="CI440" s="195">
        <v>0</v>
      </c>
      <c r="CJ440" s="195">
        <v>0</v>
      </c>
      <c r="CK440" s="195">
        <v>0</v>
      </c>
      <c r="CL440" s="195">
        <v>5000</v>
      </c>
      <c r="CM440" s="195">
        <v>0</v>
      </c>
    </row>
    <row r="441" spans="1:91" ht="24.6">
      <c r="A441" s="125">
        <v>35</v>
      </c>
      <c r="B441" s="243" t="s">
        <v>1168</v>
      </c>
      <c r="C441" s="135" t="s">
        <v>1331</v>
      </c>
      <c r="D441" s="195">
        <v>0</v>
      </c>
      <c r="E441" s="195">
        <v>0</v>
      </c>
      <c r="F441" s="195">
        <v>0</v>
      </c>
      <c r="G441" s="195">
        <v>0</v>
      </c>
      <c r="H441" s="195">
        <v>0</v>
      </c>
      <c r="I441" s="195">
        <v>0</v>
      </c>
      <c r="J441" s="195">
        <v>0</v>
      </c>
      <c r="K441" s="195">
        <v>0</v>
      </c>
      <c r="L441" s="195">
        <v>0</v>
      </c>
      <c r="M441" s="195">
        <v>0</v>
      </c>
      <c r="N441" s="195">
        <v>0</v>
      </c>
      <c r="O441" s="195">
        <v>0</v>
      </c>
      <c r="P441" s="195">
        <v>0</v>
      </c>
      <c r="Q441" s="195">
        <v>0</v>
      </c>
      <c r="R441" s="195">
        <v>0</v>
      </c>
      <c r="S441" s="195">
        <v>0</v>
      </c>
      <c r="T441" s="195">
        <v>0</v>
      </c>
      <c r="U441" s="195">
        <v>0</v>
      </c>
      <c r="V441" s="195">
        <v>0</v>
      </c>
      <c r="W441" s="195">
        <v>0</v>
      </c>
      <c r="X441" s="195">
        <v>0</v>
      </c>
      <c r="Y441" s="195">
        <v>0</v>
      </c>
      <c r="Z441" s="195">
        <v>0</v>
      </c>
      <c r="AA441" s="195">
        <v>0</v>
      </c>
      <c r="AB441" s="195">
        <v>0</v>
      </c>
      <c r="AC441" s="195">
        <v>0</v>
      </c>
      <c r="AD441" s="195">
        <v>0</v>
      </c>
      <c r="AE441" s="195">
        <v>0</v>
      </c>
      <c r="AF441" s="195">
        <v>0</v>
      </c>
      <c r="AG441" s="195">
        <v>0</v>
      </c>
      <c r="AH441" s="195">
        <v>0</v>
      </c>
      <c r="AI441" s="195">
        <v>0</v>
      </c>
      <c r="AJ441" s="195">
        <v>0</v>
      </c>
      <c r="AK441" s="195">
        <v>0</v>
      </c>
      <c r="AL441" s="195">
        <v>0</v>
      </c>
      <c r="AM441" s="195">
        <v>0</v>
      </c>
      <c r="AN441" s="195">
        <v>0</v>
      </c>
      <c r="AO441" s="195">
        <v>0</v>
      </c>
      <c r="AP441" s="195">
        <v>0</v>
      </c>
      <c r="AQ441" s="195">
        <v>0</v>
      </c>
      <c r="AR441" s="195">
        <v>0</v>
      </c>
      <c r="AS441" s="195">
        <v>0</v>
      </c>
      <c r="AT441" s="195">
        <v>0</v>
      </c>
      <c r="AU441" s="195">
        <v>0</v>
      </c>
      <c r="AV441" s="195">
        <v>0</v>
      </c>
      <c r="AW441" s="195">
        <v>0</v>
      </c>
      <c r="AX441" s="195">
        <v>0</v>
      </c>
      <c r="AY441" s="195">
        <v>0</v>
      </c>
      <c r="AZ441" s="195">
        <v>0</v>
      </c>
      <c r="BA441" s="195">
        <v>0</v>
      </c>
      <c r="BB441" s="195">
        <v>0</v>
      </c>
      <c r="BC441" s="195">
        <v>0</v>
      </c>
      <c r="BD441" s="195">
        <v>0</v>
      </c>
      <c r="BE441" s="195">
        <v>0</v>
      </c>
      <c r="BF441" s="195">
        <v>0</v>
      </c>
      <c r="BG441" s="195">
        <v>0</v>
      </c>
      <c r="BH441" s="195">
        <v>0</v>
      </c>
      <c r="BI441" s="195">
        <v>0</v>
      </c>
      <c r="BJ441" s="195">
        <v>0</v>
      </c>
      <c r="BK441" s="195">
        <v>0</v>
      </c>
      <c r="BL441" s="195">
        <v>0</v>
      </c>
      <c r="BM441" s="195">
        <v>0</v>
      </c>
      <c r="BN441" s="195">
        <v>0</v>
      </c>
      <c r="BO441" s="195">
        <v>0</v>
      </c>
      <c r="BP441" s="195">
        <v>0</v>
      </c>
      <c r="BQ441" s="195">
        <v>0</v>
      </c>
      <c r="BR441" s="195">
        <v>0</v>
      </c>
      <c r="BS441" s="195">
        <v>0</v>
      </c>
      <c r="BT441" s="195">
        <v>0</v>
      </c>
      <c r="BU441" s="195">
        <v>0</v>
      </c>
      <c r="BV441" s="195">
        <v>0</v>
      </c>
      <c r="BW441" s="195">
        <v>0</v>
      </c>
      <c r="BX441" s="195">
        <v>0</v>
      </c>
      <c r="BY441" s="195">
        <v>0</v>
      </c>
      <c r="BZ441" s="195">
        <v>0</v>
      </c>
      <c r="CA441" s="195">
        <v>0</v>
      </c>
      <c r="CB441" s="195">
        <v>0</v>
      </c>
      <c r="CC441" s="195">
        <v>0</v>
      </c>
      <c r="CD441" s="195">
        <v>0</v>
      </c>
      <c r="CE441" s="195">
        <v>0</v>
      </c>
      <c r="CF441" s="195">
        <v>0</v>
      </c>
      <c r="CG441" s="195">
        <v>0</v>
      </c>
      <c r="CH441" s="195">
        <v>0</v>
      </c>
      <c r="CI441" s="195">
        <v>0</v>
      </c>
      <c r="CJ441" s="195">
        <v>0</v>
      </c>
      <c r="CK441" s="195">
        <v>0</v>
      </c>
      <c r="CL441" s="195">
        <v>0</v>
      </c>
      <c r="CM441" s="195">
        <v>0</v>
      </c>
    </row>
    <row r="442" spans="1:91" ht="24.6">
      <c r="A442" s="125">
        <v>35</v>
      </c>
      <c r="B442" s="243" t="s">
        <v>1169</v>
      </c>
      <c r="C442" s="135" t="s">
        <v>1332</v>
      </c>
      <c r="D442" s="195">
        <v>0</v>
      </c>
      <c r="E442" s="195">
        <v>0</v>
      </c>
      <c r="F442" s="195">
        <v>0</v>
      </c>
      <c r="G442" s="195">
        <v>0</v>
      </c>
      <c r="H442" s="195">
        <v>0</v>
      </c>
      <c r="I442" s="195">
        <v>0</v>
      </c>
      <c r="J442" s="195">
        <v>0</v>
      </c>
      <c r="K442" s="195">
        <v>0</v>
      </c>
      <c r="L442" s="195">
        <v>0</v>
      </c>
      <c r="M442" s="195">
        <v>0</v>
      </c>
      <c r="N442" s="195">
        <v>0</v>
      </c>
      <c r="O442" s="195">
        <v>0</v>
      </c>
      <c r="P442" s="195">
        <v>0</v>
      </c>
      <c r="Q442" s="195">
        <v>0</v>
      </c>
      <c r="R442" s="195">
        <v>0</v>
      </c>
      <c r="S442" s="195">
        <v>0</v>
      </c>
      <c r="T442" s="195">
        <v>0</v>
      </c>
      <c r="U442" s="195">
        <v>0</v>
      </c>
      <c r="V442" s="195">
        <v>0</v>
      </c>
      <c r="W442" s="195">
        <v>0</v>
      </c>
      <c r="X442" s="195">
        <v>0</v>
      </c>
      <c r="Y442" s="195">
        <v>0</v>
      </c>
      <c r="Z442" s="195">
        <v>0</v>
      </c>
      <c r="AA442" s="195">
        <v>0</v>
      </c>
      <c r="AB442" s="195">
        <v>0</v>
      </c>
      <c r="AC442" s="195">
        <v>0</v>
      </c>
      <c r="AD442" s="195">
        <v>0</v>
      </c>
      <c r="AE442" s="195">
        <v>0</v>
      </c>
      <c r="AF442" s="195">
        <v>0</v>
      </c>
      <c r="AG442" s="195">
        <v>0</v>
      </c>
      <c r="AH442" s="195">
        <v>0</v>
      </c>
      <c r="AI442" s="195">
        <v>0</v>
      </c>
      <c r="AJ442" s="195">
        <v>0</v>
      </c>
      <c r="AK442" s="195">
        <v>0</v>
      </c>
      <c r="AL442" s="195">
        <v>0</v>
      </c>
      <c r="AM442" s="195">
        <v>0</v>
      </c>
      <c r="AN442" s="195">
        <v>0</v>
      </c>
      <c r="AO442" s="195">
        <v>0</v>
      </c>
      <c r="AP442" s="195">
        <v>0</v>
      </c>
      <c r="AQ442" s="195">
        <v>0</v>
      </c>
      <c r="AR442" s="195">
        <v>0</v>
      </c>
      <c r="AS442" s="195">
        <v>0</v>
      </c>
      <c r="AT442" s="195">
        <v>0</v>
      </c>
      <c r="AU442" s="195">
        <v>0</v>
      </c>
      <c r="AV442" s="195">
        <v>0</v>
      </c>
      <c r="AW442" s="195">
        <v>0</v>
      </c>
      <c r="AX442" s="195">
        <v>0</v>
      </c>
      <c r="AY442" s="195">
        <v>0</v>
      </c>
      <c r="AZ442" s="195">
        <v>0</v>
      </c>
      <c r="BA442" s="195">
        <v>0</v>
      </c>
      <c r="BB442" s="195">
        <v>0</v>
      </c>
      <c r="BC442" s="195">
        <v>0</v>
      </c>
      <c r="BD442" s="195">
        <v>0</v>
      </c>
      <c r="BE442" s="195">
        <v>0</v>
      </c>
      <c r="BF442" s="195">
        <v>0</v>
      </c>
      <c r="BG442" s="195">
        <v>0</v>
      </c>
      <c r="BH442" s="195">
        <v>0</v>
      </c>
      <c r="BI442" s="195">
        <v>0</v>
      </c>
      <c r="BJ442" s="195">
        <v>0</v>
      </c>
      <c r="BK442" s="195">
        <v>0</v>
      </c>
      <c r="BL442" s="195">
        <v>0</v>
      </c>
      <c r="BM442" s="195">
        <v>0</v>
      </c>
      <c r="BN442" s="195">
        <v>0</v>
      </c>
      <c r="BO442" s="195">
        <v>0</v>
      </c>
      <c r="BP442" s="195">
        <v>0</v>
      </c>
      <c r="BQ442" s="195">
        <v>0</v>
      </c>
      <c r="BR442" s="195">
        <v>0</v>
      </c>
      <c r="BS442" s="195">
        <v>0</v>
      </c>
      <c r="BT442" s="195">
        <v>0</v>
      </c>
      <c r="BU442" s="195">
        <v>0</v>
      </c>
      <c r="BV442" s="195">
        <v>0</v>
      </c>
      <c r="BW442" s="195">
        <v>0</v>
      </c>
      <c r="BX442" s="195">
        <v>0</v>
      </c>
      <c r="BY442" s="195">
        <v>0</v>
      </c>
      <c r="BZ442" s="195">
        <v>0</v>
      </c>
      <c r="CA442" s="195">
        <v>0</v>
      </c>
      <c r="CB442" s="195">
        <v>0</v>
      </c>
      <c r="CC442" s="195">
        <v>0</v>
      </c>
      <c r="CD442" s="195">
        <v>0</v>
      </c>
      <c r="CE442" s="195">
        <v>0</v>
      </c>
      <c r="CF442" s="195">
        <v>0</v>
      </c>
      <c r="CG442" s="195">
        <v>0</v>
      </c>
      <c r="CH442" s="195">
        <v>0</v>
      </c>
      <c r="CI442" s="195">
        <v>0</v>
      </c>
      <c r="CJ442" s="195">
        <v>0</v>
      </c>
      <c r="CK442" s="195">
        <v>0</v>
      </c>
      <c r="CL442" s="195">
        <v>0</v>
      </c>
      <c r="CM442" s="195">
        <v>0</v>
      </c>
    </row>
    <row r="443" spans="1:91" ht="24.6">
      <c r="A443" s="125">
        <v>35</v>
      </c>
      <c r="B443" s="243" t="s">
        <v>1170</v>
      </c>
      <c r="C443" s="135" t="s">
        <v>1333</v>
      </c>
      <c r="D443" s="195">
        <v>0</v>
      </c>
      <c r="E443" s="195">
        <v>78022.899999999994</v>
      </c>
      <c r="F443" s="195">
        <v>0</v>
      </c>
      <c r="G443" s="195">
        <v>0</v>
      </c>
      <c r="H443" s="195">
        <v>0</v>
      </c>
      <c r="I443" s="195">
        <v>0</v>
      </c>
      <c r="J443" s="195">
        <v>0</v>
      </c>
      <c r="K443" s="195">
        <v>0</v>
      </c>
      <c r="L443" s="195">
        <v>0</v>
      </c>
      <c r="M443" s="195">
        <v>0</v>
      </c>
      <c r="N443" s="195">
        <v>0</v>
      </c>
      <c r="O443" s="195">
        <v>0</v>
      </c>
      <c r="P443" s="195">
        <v>0</v>
      </c>
      <c r="Q443" s="195">
        <v>0</v>
      </c>
      <c r="R443" s="195">
        <v>0</v>
      </c>
      <c r="S443" s="195">
        <v>0</v>
      </c>
      <c r="T443" s="195">
        <v>0</v>
      </c>
      <c r="U443" s="195">
        <v>0</v>
      </c>
      <c r="V443" s="195">
        <v>0</v>
      </c>
      <c r="W443" s="195">
        <v>0</v>
      </c>
      <c r="X443" s="195">
        <v>0</v>
      </c>
      <c r="Y443" s="195">
        <v>0</v>
      </c>
      <c r="Z443" s="195">
        <v>0</v>
      </c>
      <c r="AA443" s="195">
        <v>0</v>
      </c>
      <c r="AB443" s="195">
        <v>0</v>
      </c>
      <c r="AC443" s="195">
        <v>0</v>
      </c>
      <c r="AD443" s="195">
        <v>0</v>
      </c>
      <c r="AE443" s="195">
        <v>0</v>
      </c>
      <c r="AF443" s="195">
        <v>0</v>
      </c>
      <c r="AG443" s="195">
        <v>0</v>
      </c>
      <c r="AH443" s="195">
        <v>0</v>
      </c>
      <c r="AI443" s="195">
        <v>0</v>
      </c>
      <c r="AJ443" s="195">
        <v>0</v>
      </c>
      <c r="AK443" s="195">
        <v>0</v>
      </c>
      <c r="AL443" s="195">
        <v>0</v>
      </c>
      <c r="AM443" s="195">
        <v>0</v>
      </c>
      <c r="AN443" s="195">
        <v>0</v>
      </c>
      <c r="AO443" s="195">
        <v>0</v>
      </c>
      <c r="AP443" s="195">
        <v>0</v>
      </c>
      <c r="AQ443" s="195">
        <v>0</v>
      </c>
      <c r="AR443" s="195">
        <v>0</v>
      </c>
      <c r="AS443" s="195">
        <v>0</v>
      </c>
      <c r="AT443" s="195">
        <v>0</v>
      </c>
      <c r="AU443" s="195">
        <v>0</v>
      </c>
      <c r="AV443" s="195">
        <v>0</v>
      </c>
      <c r="AW443" s="195">
        <v>0</v>
      </c>
      <c r="AX443" s="195">
        <v>0</v>
      </c>
      <c r="AY443" s="195">
        <v>0</v>
      </c>
      <c r="AZ443" s="195">
        <v>0</v>
      </c>
      <c r="BA443" s="195">
        <v>0</v>
      </c>
      <c r="BB443" s="195">
        <v>0</v>
      </c>
      <c r="BC443" s="195">
        <v>0</v>
      </c>
      <c r="BD443" s="195">
        <v>0</v>
      </c>
      <c r="BE443" s="195">
        <v>0</v>
      </c>
      <c r="BF443" s="195">
        <v>0</v>
      </c>
      <c r="BG443" s="195">
        <v>0</v>
      </c>
      <c r="BH443" s="195">
        <v>0</v>
      </c>
      <c r="BI443" s="195">
        <v>0</v>
      </c>
      <c r="BJ443" s="195">
        <v>0</v>
      </c>
      <c r="BK443" s="195">
        <v>0</v>
      </c>
      <c r="BL443" s="195">
        <v>0</v>
      </c>
      <c r="BM443" s="195">
        <v>0</v>
      </c>
      <c r="BN443" s="195">
        <v>0</v>
      </c>
      <c r="BO443" s="195">
        <v>0</v>
      </c>
      <c r="BP443" s="195">
        <v>0</v>
      </c>
      <c r="BQ443" s="195">
        <v>0</v>
      </c>
      <c r="BR443" s="195">
        <v>0</v>
      </c>
      <c r="BS443" s="195">
        <v>0</v>
      </c>
      <c r="BT443" s="195">
        <v>0</v>
      </c>
      <c r="BU443" s="195">
        <v>0</v>
      </c>
      <c r="BV443" s="195">
        <v>0</v>
      </c>
      <c r="BW443" s="195">
        <v>0</v>
      </c>
      <c r="BX443" s="195">
        <v>0</v>
      </c>
      <c r="BY443" s="195">
        <v>0</v>
      </c>
      <c r="BZ443" s="195">
        <v>0</v>
      </c>
      <c r="CA443" s="195">
        <v>0</v>
      </c>
      <c r="CB443" s="195">
        <v>0</v>
      </c>
      <c r="CC443" s="195">
        <v>0</v>
      </c>
      <c r="CD443" s="195">
        <v>0</v>
      </c>
      <c r="CE443" s="195">
        <v>0</v>
      </c>
      <c r="CF443" s="195">
        <v>0</v>
      </c>
      <c r="CG443" s="195">
        <v>0</v>
      </c>
      <c r="CH443" s="195">
        <v>0</v>
      </c>
      <c r="CI443" s="195">
        <v>0</v>
      </c>
      <c r="CJ443" s="195">
        <v>0</v>
      </c>
      <c r="CK443" s="195">
        <v>0</v>
      </c>
      <c r="CL443" s="195">
        <v>0</v>
      </c>
      <c r="CM443" s="195">
        <v>0</v>
      </c>
    </row>
    <row r="444" spans="1:91" ht="24.6">
      <c r="A444" s="125">
        <v>35</v>
      </c>
      <c r="B444" s="243" t="s">
        <v>1171</v>
      </c>
      <c r="C444" s="135" t="s">
        <v>1334</v>
      </c>
      <c r="D444" s="195">
        <v>14314119.09</v>
      </c>
      <c r="E444" s="195">
        <v>7721274.6500000004</v>
      </c>
      <c r="F444" s="195">
        <v>9550995.8900000006</v>
      </c>
      <c r="G444" s="195">
        <v>2666350</v>
      </c>
      <c r="H444" s="195">
        <v>1179545.7</v>
      </c>
      <c r="I444" s="195">
        <v>5648393.0499999998</v>
      </c>
      <c r="J444" s="195">
        <v>18399147.399999999</v>
      </c>
      <c r="K444" s="195">
        <v>12979271.039999999</v>
      </c>
      <c r="L444" s="195">
        <v>1000000</v>
      </c>
      <c r="M444" s="195">
        <v>6932375.0599999996</v>
      </c>
      <c r="N444" s="195">
        <v>16964641.02</v>
      </c>
      <c r="O444" s="195">
        <v>1323806.2</v>
      </c>
      <c r="P444" s="195">
        <v>12590275.77</v>
      </c>
      <c r="Q444" s="195">
        <v>5269946.6100000003</v>
      </c>
      <c r="R444" s="195">
        <v>8400897.8200000003</v>
      </c>
      <c r="S444" s="195">
        <v>5323580.25</v>
      </c>
      <c r="T444" s="195">
        <v>3519224.5</v>
      </c>
      <c r="U444" s="195">
        <v>3237700.31</v>
      </c>
      <c r="V444" s="195">
        <v>3070065.12</v>
      </c>
      <c r="W444" s="195">
        <v>2636347.34</v>
      </c>
      <c r="X444" s="195">
        <v>124000</v>
      </c>
      <c r="Y444" s="195">
        <v>3244276.11</v>
      </c>
      <c r="Z444" s="195">
        <v>3351510</v>
      </c>
      <c r="AA444" s="195">
        <v>4269724</v>
      </c>
      <c r="AB444" s="195">
        <v>1624952.69</v>
      </c>
      <c r="AC444" s="195">
        <v>2335303</v>
      </c>
      <c r="AD444" s="195">
        <v>3667277.03</v>
      </c>
      <c r="AE444" s="195">
        <v>2289379.12</v>
      </c>
      <c r="AF444" s="195">
        <v>2061729.5</v>
      </c>
      <c r="AG444" s="195">
        <v>1481559.34</v>
      </c>
      <c r="AH444" s="195">
        <v>1130220.06</v>
      </c>
      <c r="AI444" s="195">
        <v>3714011.12</v>
      </c>
      <c r="AJ444" s="195">
        <v>4239799.4800000004</v>
      </c>
      <c r="AK444" s="195">
        <v>2133745.19</v>
      </c>
      <c r="AL444" s="195">
        <v>5716875</v>
      </c>
      <c r="AM444" s="195">
        <v>1135048.3899999999</v>
      </c>
      <c r="AN444" s="195">
        <v>0</v>
      </c>
      <c r="AO444" s="195">
        <v>19198306</v>
      </c>
      <c r="AP444" s="195">
        <v>461316</v>
      </c>
      <c r="AQ444" s="195">
        <v>1466825</v>
      </c>
      <c r="AR444" s="195">
        <v>129840</v>
      </c>
      <c r="AS444" s="195">
        <v>3851349.6</v>
      </c>
      <c r="AT444" s="195">
        <v>860363.3</v>
      </c>
      <c r="AU444" s="195">
        <v>7630876</v>
      </c>
      <c r="AV444" s="195">
        <v>244448</v>
      </c>
      <c r="AW444" s="195">
        <v>651380</v>
      </c>
      <c r="AX444" s="195">
        <v>0</v>
      </c>
      <c r="AY444" s="195">
        <v>0</v>
      </c>
      <c r="AZ444" s="195">
        <v>1232712</v>
      </c>
      <c r="BA444" s="195">
        <v>586196</v>
      </c>
      <c r="BB444" s="195">
        <v>21779.9</v>
      </c>
      <c r="BC444" s="195">
        <v>342468</v>
      </c>
      <c r="BD444" s="195">
        <v>39656018</v>
      </c>
      <c r="BE444" s="195">
        <v>0</v>
      </c>
      <c r="BF444" s="195">
        <v>0</v>
      </c>
      <c r="BG444" s="195">
        <v>5826867.54</v>
      </c>
      <c r="BH444" s="195">
        <v>0</v>
      </c>
      <c r="BI444" s="195">
        <v>0</v>
      </c>
      <c r="BJ444" s="195">
        <v>0</v>
      </c>
      <c r="BK444" s="195">
        <v>160000</v>
      </c>
      <c r="BL444" s="195">
        <v>150000</v>
      </c>
      <c r="BM444" s="195">
        <v>7978267</v>
      </c>
      <c r="BN444" s="195">
        <v>428000</v>
      </c>
      <c r="BO444" s="195">
        <v>649000</v>
      </c>
      <c r="BP444" s="195">
        <v>660080</v>
      </c>
      <c r="BQ444" s="195">
        <v>1502300</v>
      </c>
      <c r="BR444" s="195">
        <v>0</v>
      </c>
      <c r="BS444" s="195">
        <v>17537387.489999998</v>
      </c>
      <c r="BT444" s="195">
        <v>0</v>
      </c>
      <c r="BU444" s="195">
        <v>0</v>
      </c>
      <c r="BV444" s="195">
        <v>5420304</v>
      </c>
      <c r="BW444" s="195">
        <v>2172623.84</v>
      </c>
      <c r="BX444" s="195">
        <v>1835400</v>
      </c>
      <c r="BY444" s="195">
        <v>3253479</v>
      </c>
      <c r="BZ444" s="195">
        <v>588156</v>
      </c>
      <c r="CA444" s="195">
        <v>1285012</v>
      </c>
      <c r="CB444" s="195">
        <v>6443780</v>
      </c>
      <c r="CC444" s="195">
        <v>7004382.96</v>
      </c>
      <c r="CD444" s="195">
        <v>1234900</v>
      </c>
      <c r="CE444" s="195">
        <v>6226866.4400000004</v>
      </c>
      <c r="CF444" s="195">
        <v>385000</v>
      </c>
      <c r="CG444" s="195">
        <v>382717.92</v>
      </c>
      <c r="CH444" s="195">
        <v>1645453.03</v>
      </c>
      <c r="CI444" s="195">
        <v>1840500</v>
      </c>
      <c r="CJ444" s="195">
        <v>1686210.95</v>
      </c>
      <c r="CK444" s="195">
        <v>5948116.4000000004</v>
      </c>
      <c r="CL444" s="195">
        <v>3983411.51</v>
      </c>
      <c r="CM444" s="195">
        <v>770000</v>
      </c>
    </row>
    <row r="445" spans="1:91" ht="24.6">
      <c r="A445" s="125">
        <v>35</v>
      </c>
      <c r="B445" s="243" t="s">
        <v>1172</v>
      </c>
      <c r="C445" s="135" t="s">
        <v>687</v>
      </c>
      <c r="D445" s="195">
        <v>0</v>
      </c>
      <c r="E445" s="195">
        <v>0</v>
      </c>
      <c r="F445" s="195">
        <v>0</v>
      </c>
      <c r="G445" s="195">
        <v>0</v>
      </c>
      <c r="H445" s="195">
        <v>0</v>
      </c>
      <c r="I445" s="195">
        <v>0</v>
      </c>
      <c r="J445" s="195">
        <v>0</v>
      </c>
      <c r="K445" s="195">
        <v>0</v>
      </c>
      <c r="L445" s="195">
        <v>0</v>
      </c>
      <c r="M445" s="195">
        <v>0</v>
      </c>
      <c r="N445" s="195">
        <v>0</v>
      </c>
      <c r="O445" s="195">
        <v>0</v>
      </c>
      <c r="P445" s="195">
        <v>0</v>
      </c>
      <c r="Q445" s="195">
        <v>0</v>
      </c>
      <c r="R445" s="195">
        <v>0</v>
      </c>
      <c r="S445" s="195">
        <v>0</v>
      </c>
      <c r="T445" s="195">
        <v>0</v>
      </c>
      <c r="U445" s="195">
        <v>0</v>
      </c>
      <c r="V445" s="195">
        <v>0</v>
      </c>
      <c r="W445" s="195">
        <v>0</v>
      </c>
      <c r="X445" s="195">
        <v>0</v>
      </c>
      <c r="Y445" s="195">
        <v>0</v>
      </c>
      <c r="Z445" s="195">
        <v>0</v>
      </c>
      <c r="AA445" s="195">
        <v>0</v>
      </c>
      <c r="AB445" s="195">
        <v>0</v>
      </c>
      <c r="AC445" s="195">
        <v>0</v>
      </c>
      <c r="AD445" s="195">
        <v>0</v>
      </c>
      <c r="AE445" s="195">
        <v>0</v>
      </c>
      <c r="AF445" s="195">
        <v>0</v>
      </c>
      <c r="AG445" s="195">
        <v>0</v>
      </c>
      <c r="AH445" s="195">
        <v>0</v>
      </c>
      <c r="AI445" s="195">
        <v>0</v>
      </c>
      <c r="AJ445" s="195">
        <v>0</v>
      </c>
      <c r="AK445" s="195">
        <v>0</v>
      </c>
      <c r="AL445" s="195">
        <v>0</v>
      </c>
      <c r="AM445" s="195">
        <v>0</v>
      </c>
      <c r="AN445" s="195">
        <v>0</v>
      </c>
      <c r="AO445" s="195">
        <v>0</v>
      </c>
      <c r="AP445" s="195">
        <v>0</v>
      </c>
      <c r="AQ445" s="195">
        <v>0</v>
      </c>
      <c r="AR445" s="195">
        <v>0</v>
      </c>
      <c r="AS445" s="195">
        <v>0</v>
      </c>
      <c r="AT445" s="195">
        <v>0</v>
      </c>
      <c r="AU445" s="195">
        <v>0</v>
      </c>
      <c r="AV445" s="195">
        <v>0</v>
      </c>
      <c r="AW445" s="195">
        <v>0</v>
      </c>
      <c r="AX445" s="195">
        <v>0</v>
      </c>
      <c r="AY445" s="195">
        <v>0</v>
      </c>
      <c r="AZ445" s="195">
        <v>0</v>
      </c>
      <c r="BA445" s="195">
        <v>0</v>
      </c>
      <c r="BB445" s="195">
        <v>0</v>
      </c>
      <c r="BC445" s="195">
        <v>0</v>
      </c>
      <c r="BD445" s="195">
        <v>0</v>
      </c>
      <c r="BE445" s="195">
        <v>0</v>
      </c>
      <c r="BF445" s="195">
        <v>0</v>
      </c>
      <c r="BG445" s="195">
        <v>0</v>
      </c>
      <c r="BH445" s="195">
        <v>0</v>
      </c>
      <c r="BI445" s="195">
        <v>0</v>
      </c>
      <c r="BJ445" s="195">
        <v>0</v>
      </c>
      <c r="BK445" s="195">
        <v>0</v>
      </c>
      <c r="BL445" s="195">
        <v>0</v>
      </c>
      <c r="BM445" s="195">
        <v>0</v>
      </c>
      <c r="BN445" s="195">
        <v>0</v>
      </c>
      <c r="BO445" s="195">
        <v>0</v>
      </c>
      <c r="BP445" s="195">
        <v>0</v>
      </c>
      <c r="BQ445" s="195">
        <v>0</v>
      </c>
      <c r="BR445" s="195">
        <v>0</v>
      </c>
      <c r="BS445" s="195">
        <v>0</v>
      </c>
      <c r="BT445" s="195">
        <v>0</v>
      </c>
      <c r="BU445" s="195">
        <v>0</v>
      </c>
      <c r="BV445" s="195">
        <v>0</v>
      </c>
      <c r="BW445" s="195">
        <v>0</v>
      </c>
      <c r="BX445" s="195">
        <v>0</v>
      </c>
      <c r="BY445" s="195">
        <v>0</v>
      </c>
      <c r="BZ445" s="195">
        <v>0</v>
      </c>
      <c r="CA445" s="195">
        <v>0</v>
      </c>
      <c r="CB445" s="195">
        <v>0</v>
      </c>
      <c r="CC445" s="195">
        <v>0</v>
      </c>
      <c r="CD445" s="195">
        <v>0</v>
      </c>
      <c r="CE445" s="195">
        <v>0</v>
      </c>
      <c r="CF445" s="195">
        <v>0</v>
      </c>
      <c r="CG445" s="195">
        <v>0</v>
      </c>
      <c r="CH445" s="195">
        <v>0</v>
      </c>
      <c r="CI445" s="195">
        <v>0</v>
      </c>
      <c r="CJ445" s="195">
        <v>0</v>
      </c>
      <c r="CK445" s="195">
        <v>0</v>
      </c>
      <c r="CL445" s="195">
        <v>0</v>
      </c>
      <c r="CM445" s="195">
        <v>0</v>
      </c>
    </row>
    <row r="446" spans="1:91" ht="25.95" customHeight="1">
      <c r="A446" s="125"/>
      <c r="B446" s="125"/>
      <c r="C446" s="128"/>
    </row>
    <row r="447" spans="1:91" s="122" customFormat="1" ht="24.6" hidden="1">
      <c r="A447" s="155"/>
      <c r="B447" s="155"/>
      <c r="C447" s="156" t="s">
        <v>688</v>
      </c>
      <c r="D447" s="157"/>
      <c r="E447" s="157"/>
      <c r="F447" s="157"/>
      <c r="G447" s="157"/>
      <c r="H447" s="157"/>
      <c r="I447" s="157"/>
      <c r="J447" s="157"/>
      <c r="K447" s="157"/>
      <c r="L447" s="157"/>
      <c r="M447" s="157"/>
      <c r="N447" s="157"/>
      <c r="O447" s="157"/>
      <c r="P447" s="157"/>
      <c r="Q447" s="157"/>
      <c r="R447" s="157"/>
      <c r="S447" s="157"/>
      <c r="T447" s="157"/>
      <c r="U447" s="157"/>
      <c r="V447" s="157"/>
      <c r="W447" s="157"/>
      <c r="X447" s="157"/>
      <c r="Y447" s="157"/>
      <c r="Z447" s="157"/>
      <c r="AA447" s="157"/>
      <c r="AB447" s="157"/>
      <c r="AC447" s="157"/>
      <c r="AD447" s="157"/>
      <c r="AE447" s="157"/>
      <c r="AF447" s="157"/>
      <c r="AG447" s="157"/>
      <c r="AH447" s="157"/>
      <c r="AI447" s="157"/>
      <c r="AJ447" s="157"/>
      <c r="AK447" s="157"/>
      <c r="AL447" s="157"/>
      <c r="AM447" s="157"/>
      <c r="AN447" s="157"/>
      <c r="AO447" s="157"/>
      <c r="AP447" s="157"/>
      <c r="AQ447" s="157"/>
      <c r="AR447" s="157"/>
      <c r="AS447" s="157"/>
      <c r="AT447" s="157"/>
      <c r="AU447" s="157"/>
      <c r="AV447" s="157"/>
      <c r="AW447" s="157"/>
      <c r="AX447" s="157"/>
      <c r="AY447" s="157"/>
      <c r="AZ447" s="157"/>
      <c r="BA447" s="157"/>
      <c r="BB447" s="157"/>
      <c r="BC447" s="157"/>
      <c r="BD447" s="157"/>
      <c r="BE447" s="157"/>
      <c r="BF447" s="157"/>
      <c r="BG447" s="157"/>
      <c r="BH447" s="157"/>
      <c r="BI447" s="157"/>
      <c r="BJ447" s="157"/>
      <c r="BK447" s="157"/>
      <c r="BL447" s="157"/>
      <c r="BM447" s="157"/>
      <c r="BN447" s="157"/>
      <c r="BO447" s="157"/>
      <c r="BP447" s="157"/>
      <c r="BQ447" s="157"/>
      <c r="BR447" s="157"/>
      <c r="BS447" s="157"/>
      <c r="BT447" s="157"/>
      <c r="BU447" s="157"/>
      <c r="BV447" s="157"/>
      <c r="BW447" s="157"/>
      <c r="BX447" s="157"/>
      <c r="BY447" s="157"/>
      <c r="BZ447" s="157"/>
      <c r="CA447" s="157"/>
      <c r="CB447" s="157"/>
      <c r="CC447" s="157"/>
      <c r="CD447" s="157"/>
      <c r="CE447" s="157"/>
      <c r="CF447" s="157"/>
      <c r="CG447" s="157"/>
      <c r="CH447" s="157"/>
      <c r="CI447" s="157"/>
      <c r="CJ447" s="157"/>
      <c r="CK447" s="157"/>
      <c r="CL447" s="157"/>
      <c r="CM447" s="157"/>
    </row>
    <row r="448" spans="1:91" s="122" customFormat="1" ht="24.6" hidden="1">
      <c r="A448" s="155"/>
      <c r="B448" s="155"/>
      <c r="C448" s="156" t="s">
        <v>689</v>
      </c>
      <c r="D448" s="157"/>
      <c r="E448" s="157"/>
      <c r="F448" s="157"/>
      <c r="G448" s="157"/>
      <c r="H448" s="157"/>
      <c r="I448" s="157"/>
      <c r="J448" s="157"/>
      <c r="K448" s="157"/>
      <c r="L448" s="157"/>
      <c r="M448" s="157"/>
      <c r="N448" s="157"/>
      <c r="O448" s="157"/>
      <c r="P448" s="157"/>
      <c r="Q448" s="157"/>
      <c r="R448" s="157"/>
      <c r="S448" s="157"/>
      <c r="T448" s="157"/>
      <c r="U448" s="157"/>
      <c r="V448" s="157"/>
      <c r="W448" s="157"/>
      <c r="X448" s="157"/>
      <c r="Y448" s="157"/>
      <c r="Z448" s="157"/>
      <c r="AA448" s="157"/>
      <c r="AB448" s="157"/>
      <c r="AC448" s="157"/>
      <c r="AD448" s="157"/>
      <c r="AE448" s="157"/>
      <c r="AF448" s="157"/>
      <c r="AG448" s="157"/>
      <c r="AH448" s="157"/>
      <c r="AI448" s="157"/>
      <c r="AJ448" s="157"/>
      <c r="AK448" s="157"/>
      <c r="AL448" s="157"/>
      <c r="AM448" s="157"/>
      <c r="AN448" s="157"/>
      <c r="AO448" s="157"/>
      <c r="AP448" s="157"/>
      <c r="AQ448" s="157"/>
      <c r="AR448" s="157"/>
      <c r="AS448" s="157"/>
      <c r="AT448" s="157"/>
      <c r="AU448" s="157"/>
      <c r="AV448" s="157"/>
      <c r="AW448" s="157"/>
      <c r="AX448" s="157"/>
      <c r="AY448" s="157"/>
      <c r="AZ448" s="157"/>
      <c r="BA448" s="157"/>
      <c r="BB448" s="157"/>
      <c r="BC448" s="157"/>
      <c r="BD448" s="157"/>
      <c r="BE448" s="157"/>
      <c r="BF448" s="157"/>
      <c r="BG448" s="157"/>
      <c r="BH448" s="157"/>
      <c r="BI448" s="157"/>
      <c r="BJ448" s="157"/>
      <c r="BK448" s="157"/>
      <c r="BL448" s="157"/>
      <c r="BM448" s="157"/>
      <c r="BN448" s="157"/>
      <c r="BO448" s="157"/>
      <c r="BP448" s="157"/>
      <c r="BQ448" s="157"/>
      <c r="BR448" s="157"/>
      <c r="BS448" s="157"/>
      <c r="BT448" s="157"/>
      <c r="BU448" s="157"/>
      <c r="BV448" s="157"/>
      <c r="BW448" s="157"/>
      <c r="BX448" s="157"/>
      <c r="BY448" s="157"/>
      <c r="BZ448" s="157"/>
      <c r="CA448" s="157"/>
      <c r="CB448" s="157"/>
      <c r="CC448" s="157"/>
      <c r="CD448" s="157"/>
      <c r="CE448" s="157"/>
      <c r="CF448" s="157"/>
      <c r="CG448" s="157"/>
      <c r="CH448" s="157"/>
      <c r="CI448" s="157"/>
      <c r="CJ448" s="157"/>
      <c r="CK448" s="157"/>
      <c r="CL448" s="157"/>
      <c r="CM448" s="157"/>
    </row>
    <row r="449" spans="3:92" s="122" customFormat="1" ht="24.6"/>
    <row r="450" spans="3:92" s="122" customFormat="1" ht="25.95" customHeight="1"/>
    <row r="451" spans="3:92" s="122" customFormat="1" ht="25.95" customHeight="1">
      <c r="C451" s="198" t="s">
        <v>704</v>
      </c>
      <c r="D451" s="203">
        <f>+D47+D48+D53+D54+D58+D59+D60+D63+D72+D76+D77+D78</f>
        <v>237923471.37999991</v>
      </c>
      <c r="E451" s="203">
        <f t="shared" ref="E451:BP451" si="0">+E47+E48+E53+E54+E58+E59+E60+E63+E72+E76+E77+E78</f>
        <v>32253621.760000002</v>
      </c>
      <c r="F451" s="203">
        <f t="shared" si="0"/>
        <v>37983833.199999988</v>
      </c>
      <c r="G451" s="203">
        <f t="shared" si="0"/>
        <v>28874745.249999993</v>
      </c>
      <c r="H451" s="203">
        <f t="shared" si="0"/>
        <v>24331148.809999999</v>
      </c>
      <c r="I451" s="203">
        <f t="shared" si="0"/>
        <v>23621170.460000001</v>
      </c>
      <c r="J451" s="203">
        <f t="shared" si="0"/>
        <v>45561611.719999984</v>
      </c>
      <c r="K451" s="203">
        <f t="shared" si="0"/>
        <v>62926053.980000004</v>
      </c>
      <c r="L451" s="203">
        <f t="shared" si="0"/>
        <v>43976361.379999995</v>
      </c>
      <c r="M451" s="203">
        <f t="shared" si="0"/>
        <v>46254929.590000018</v>
      </c>
      <c r="N451" s="203">
        <f t="shared" si="0"/>
        <v>84349504.00000003</v>
      </c>
      <c r="O451" s="203">
        <f t="shared" si="0"/>
        <v>12851779.73</v>
      </c>
      <c r="P451" s="203">
        <f t="shared" si="0"/>
        <v>152328281.43000001</v>
      </c>
      <c r="Q451" s="203">
        <f t="shared" si="0"/>
        <v>44738493.189999983</v>
      </c>
      <c r="R451" s="203">
        <f t="shared" si="0"/>
        <v>71441472.460000008</v>
      </c>
      <c r="S451" s="203">
        <f t="shared" si="0"/>
        <v>47250020.160000011</v>
      </c>
      <c r="T451" s="203">
        <f t="shared" si="0"/>
        <v>34713507.369999997</v>
      </c>
      <c r="U451" s="203">
        <f t="shared" si="0"/>
        <v>44801535.090000004</v>
      </c>
      <c r="V451" s="203">
        <f t="shared" si="0"/>
        <v>34597708.519999988</v>
      </c>
      <c r="W451" s="203">
        <f t="shared" si="0"/>
        <v>9543351.6099999994</v>
      </c>
      <c r="X451" s="203">
        <f t="shared" si="0"/>
        <v>238073478.06999993</v>
      </c>
      <c r="Y451" s="203">
        <f t="shared" si="0"/>
        <v>35165994.269999996</v>
      </c>
      <c r="Z451" s="203">
        <f t="shared" si="0"/>
        <v>53288033.230000019</v>
      </c>
      <c r="AA451" s="203">
        <f t="shared" si="0"/>
        <v>58513752.010000005</v>
      </c>
      <c r="AB451" s="203">
        <f t="shared" si="0"/>
        <v>10890341.969999999</v>
      </c>
      <c r="AC451" s="203">
        <f t="shared" si="0"/>
        <v>22409865.25</v>
      </c>
      <c r="AD451" s="203">
        <f t="shared" si="0"/>
        <v>20499888.600000001</v>
      </c>
      <c r="AE451" s="203">
        <f t="shared" si="0"/>
        <v>99274664.910000026</v>
      </c>
      <c r="AF451" s="203">
        <f t="shared" si="0"/>
        <v>33018556.930000003</v>
      </c>
      <c r="AG451" s="203">
        <f t="shared" si="0"/>
        <v>35412718.579999998</v>
      </c>
      <c r="AH451" s="203">
        <f t="shared" si="0"/>
        <v>47851283.409999989</v>
      </c>
      <c r="AI451" s="203">
        <f t="shared" si="0"/>
        <v>43200453.049999997</v>
      </c>
      <c r="AJ451" s="203">
        <f t="shared" si="0"/>
        <v>37201947.95000001</v>
      </c>
      <c r="AK451" s="203">
        <f t="shared" si="0"/>
        <v>25795654.339999989</v>
      </c>
      <c r="AL451" s="203">
        <f t="shared" si="0"/>
        <v>499075415.86000025</v>
      </c>
      <c r="AM451" s="203">
        <f t="shared" si="0"/>
        <v>53098559.93</v>
      </c>
      <c r="AN451" s="203">
        <f t="shared" si="0"/>
        <v>31241535.860000003</v>
      </c>
      <c r="AO451" s="203">
        <f t="shared" si="0"/>
        <v>57626079.469999984</v>
      </c>
      <c r="AP451" s="203">
        <f t="shared" si="0"/>
        <v>57259025.560000002</v>
      </c>
      <c r="AQ451" s="203">
        <f t="shared" si="0"/>
        <v>31469640.640000008</v>
      </c>
      <c r="AR451" s="203">
        <f t="shared" si="0"/>
        <v>9265942.7200000025</v>
      </c>
      <c r="AS451" s="203">
        <f t="shared" si="0"/>
        <v>170934958.97</v>
      </c>
      <c r="AT451" s="203">
        <f t="shared" si="0"/>
        <v>47469068.780000001</v>
      </c>
      <c r="AU451" s="203">
        <f t="shared" si="0"/>
        <v>82629491.590000004</v>
      </c>
      <c r="AV451" s="203">
        <f t="shared" si="0"/>
        <v>62838212.690000005</v>
      </c>
      <c r="AW451" s="203">
        <f t="shared" si="0"/>
        <v>33033472.579999994</v>
      </c>
      <c r="AX451" s="203">
        <f t="shared" si="0"/>
        <v>23130614.77999999</v>
      </c>
      <c r="AY451" s="203">
        <f t="shared" si="0"/>
        <v>31098102.659999996</v>
      </c>
      <c r="AZ451" s="203">
        <f t="shared" si="0"/>
        <v>39541972.06000001</v>
      </c>
      <c r="BA451" s="203">
        <f t="shared" si="0"/>
        <v>32822139.630000014</v>
      </c>
      <c r="BB451" s="203">
        <f t="shared" si="0"/>
        <v>157056620.46999994</v>
      </c>
      <c r="BC451" s="203">
        <f t="shared" si="0"/>
        <v>33829735.750000007</v>
      </c>
      <c r="BD451" s="203">
        <f t="shared" si="0"/>
        <v>214605716.92000017</v>
      </c>
      <c r="BE451" s="203">
        <f t="shared" si="0"/>
        <v>68627791.610000044</v>
      </c>
      <c r="BF451" s="203">
        <f t="shared" si="0"/>
        <v>32577013.100000005</v>
      </c>
      <c r="BG451" s="203">
        <f t="shared" si="0"/>
        <v>31820134.469999995</v>
      </c>
      <c r="BH451" s="203">
        <f t="shared" si="0"/>
        <v>167187986.24999997</v>
      </c>
      <c r="BI451" s="203">
        <f t="shared" si="0"/>
        <v>36940709.970000006</v>
      </c>
      <c r="BJ451" s="203">
        <f t="shared" si="0"/>
        <v>17687282.309999999</v>
      </c>
      <c r="BK451" s="203">
        <f t="shared" si="0"/>
        <v>52598004.279999986</v>
      </c>
      <c r="BL451" s="203">
        <f t="shared" si="0"/>
        <v>33562057.640000001</v>
      </c>
      <c r="BM451" s="203">
        <f t="shared" si="0"/>
        <v>181684701.64000008</v>
      </c>
      <c r="BN451" s="203">
        <f t="shared" si="0"/>
        <v>64262953.030000001</v>
      </c>
      <c r="BO451" s="203">
        <f t="shared" si="0"/>
        <v>48028553.640000008</v>
      </c>
      <c r="BP451" s="203">
        <f t="shared" si="0"/>
        <v>82232715.629999995</v>
      </c>
      <c r="BQ451" s="203">
        <f t="shared" ref="BQ451:CL451" si="1">+BQ47+BQ48+BQ53+BQ54+BQ58+BQ59+BQ60+BQ63+BQ72+BQ76+BQ77+BQ78</f>
        <v>46709009.940000013</v>
      </c>
      <c r="BR451" s="203">
        <f t="shared" si="1"/>
        <v>39097177.720000006</v>
      </c>
      <c r="BS451" s="203">
        <f t="shared" si="1"/>
        <v>932579005.12000024</v>
      </c>
      <c r="BT451" s="203">
        <f t="shared" si="1"/>
        <v>50804268.099999972</v>
      </c>
      <c r="BU451" s="203">
        <f t="shared" si="1"/>
        <v>45583570.790000007</v>
      </c>
      <c r="BV451" s="203">
        <f t="shared" si="1"/>
        <v>192990415.49000004</v>
      </c>
      <c r="BW451" s="203">
        <f t="shared" si="1"/>
        <v>9006331.0499999989</v>
      </c>
      <c r="BX451" s="203">
        <f t="shared" si="1"/>
        <v>43716855.060000002</v>
      </c>
      <c r="BY451" s="203">
        <f t="shared" si="1"/>
        <v>132406056.14000002</v>
      </c>
      <c r="BZ451" s="203">
        <f t="shared" si="1"/>
        <v>31468268.009999994</v>
      </c>
      <c r="CA451" s="203">
        <f t="shared" si="1"/>
        <v>36264840.770000003</v>
      </c>
      <c r="CB451" s="203">
        <f t="shared" si="1"/>
        <v>34796071.710000001</v>
      </c>
      <c r="CC451" s="203">
        <f t="shared" si="1"/>
        <v>61127274.250000015</v>
      </c>
      <c r="CD451" s="203">
        <f t="shared" si="1"/>
        <v>110719644.01000001</v>
      </c>
      <c r="CE451" s="203">
        <f t="shared" si="1"/>
        <v>55994192.140000001</v>
      </c>
      <c r="CF451" s="203">
        <f t="shared" si="1"/>
        <v>93140120.039999992</v>
      </c>
      <c r="CG451" s="203">
        <f t="shared" si="1"/>
        <v>28323104.010000005</v>
      </c>
      <c r="CH451" s="203">
        <f t="shared" si="1"/>
        <v>24027326.119999994</v>
      </c>
      <c r="CI451" s="203">
        <f t="shared" si="1"/>
        <v>33379222.680000007</v>
      </c>
      <c r="CJ451" s="203">
        <f t="shared" si="1"/>
        <v>24793347.5</v>
      </c>
      <c r="CK451" s="203">
        <f t="shared" si="1"/>
        <v>137047299.19999999</v>
      </c>
      <c r="CL451" s="203">
        <f t="shared" si="1"/>
        <v>24389471.699999996</v>
      </c>
      <c r="CM451" s="203">
        <f>+CM47+CM48+CM53+CM54+CM58+CM59+CM60+CM63+CM72+CM76+CM77+CM78</f>
        <v>27395605.270000003</v>
      </c>
    </row>
    <row r="452" spans="3:92" s="122" customFormat="1" ht="25.95" customHeight="1">
      <c r="C452" s="198" t="s">
        <v>705</v>
      </c>
      <c r="D452" s="202">
        <f>+D49+D50+D51+D61+D62+D66+D67+D68+D69+D71+D73+D74+D75</f>
        <v>54843349.009999983</v>
      </c>
      <c r="E452" s="202">
        <f t="shared" ref="E452:BP452" si="2">+E49+E50+E51+E61+E62+E66+E67+E68+E69+E71+E73+E74+E75</f>
        <v>9453355.8599999994</v>
      </c>
      <c r="F452" s="202">
        <f t="shared" si="2"/>
        <v>1346877.5599999998</v>
      </c>
      <c r="G452" s="202">
        <f t="shared" si="2"/>
        <v>1653688.73</v>
      </c>
      <c r="H452" s="202">
        <f t="shared" si="2"/>
        <v>2866406.7199999997</v>
      </c>
      <c r="I452" s="202">
        <f t="shared" si="2"/>
        <v>10825037.85</v>
      </c>
      <c r="J452" s="202">
        <f t="shared" si="2"/>
        <v>5934471.0099999998</v>
      </c>
      <c r="K452" s="202">
        <f t="shared" si="2"/>
        <v>47581927.379999995</v>
      </c>
      <c r="L452" s="202">
        <f t="shared" si="2"/>
        <v>3706568.92</v>
      </c>
      <c r="M452" s="202">
        <f t="shared" si="2"/>
        <v>1556421.45</v>
      </c>
      <c r="N452" s="202">
        <f t="shared" si="2"/>
        <v>18940029.110000003</v>
      </c>
      <c r="O452" s="202">
        <f t="shared" si="2"/>
        <v>609985.43999999994</v>
      </c>
      <c r="P452" s="202">
        <f t="shared" si="2"/>
        <v>111684210.08</v>
      </c>
      <c r="Q452" s="202">
        <f t="shared" si="2"/>
        <v>3021046.0700000003</v>
      </c>
      <c r="R452" s="202">
        <f t="shared" si="2"/>
        <v>23815830.34</v>
      </c>
      <c r="S452" s="202">
        <f t="shared" si="2"/>
        <v>9715230.6699999999</v>
      </c>
      <c r="T452" s="202">
        <f t="shared" si="2"/>
        <v>7148238.7599999998</v>
      </c>
      <c r="U452" s="202">
        <f t="shared" si="2"/>
        <v>2721025.5</v>
      </c>
      <c r="V452" s="202">
        <f t="shared" si="2"/>
        <v>3425490.34</v>
      </c>
      <c r="W452" s="202">
        <f t="shared" si="2"/>
        <v>914839.2</v>
      </c>
      <c r="X452" s="202">
        <f t="shared" si="2"/>
        <v>222338503.67000005</v>
      </c>
      <c r="Y452" s="202">
        <f t="shared" si="2"/>
        <v>1213059.1800000004</v>
      </c>
      <c r="Z452" s="202">
        <f t="shared" si="2"/>
        <v>4797744.32</v>
      </c>
      <c r="AA452" s="202">
        <f t="shared" si="2"/>
        <v>2275839.35</v>
      </c>
      <c r="AB452" s="202">
        <f t="shared" si="2"/>
        <v>972740.75</v>
      </c>
      <c r="AC452" s="202">
        <f t="shared" si="2"/>
        <v>2514060.0700000003</v>
      </c>
      <c r="AD452" s="202">
        <f t="shared" si="2"/>
        <v>1033861.16</v>
      </c>
      <c r="AE452" s="202">
        <f t="shared" si="2"/>
        <v>7237562.5</v>
      </c>
      <c r="AF452" s="202">
        <f t="shared" si="2"/>
        <v>1197676.3500000001</v>
      </c>
      <c r="AG452" s="202">
        <f t="shared" si="2"/>
        <v>1097976.3700000001</v>
      </c>
      <c r="AH452" s="202">
        <f t="shared" si="2"/>
        <v>4234041.91</v>
      </c>
      <c r="AI452" s="202">
        <f t="shared" si="2"/>
        <v>10080522.16</v>
      </c>
      <c r="AJ452" s="202">
        <f t="shared" si="2"/>
        <v>2444119.08</v>
      </c>
      <c r="AK452" s="202">
        <f t="shared" si="2"/>
        <v>4226400.67</v>
      </c>
      <c r="AL452" s="202">
        <f t="shared" si="2"/>
        <v>539784140.73000002</v>
      </c>
      <c r="AM452" s="202">
        <f t="shared" si="2"/>
        <v>2489341</v>
      </c>
      <c r="AN452" s="202">
        <f t="shared" si="2"/>
        <v>3144562.52</v>
      </c>
      <c r="AO452" s="202">
        <f t="shared" si="2"/>
        <v>31284418.02</v>
      </c>
      <c r="AP452" s="202">
        <f t="shared" si="2"/>
        <v>6971040.5300000003</v>
      </c>
      <c r="AQ452" s="202">
        <f t="shared" si="2"/>
        <v>3053089.8699999996</v>
      </c>
      <c r="AR452" s="202">
        <f t="shared" si="2"/>
        <v>717805.48</v>
      </c>
      <c r="AS452" s="202">
        <f t="shared" si="2"/>
        <v>86619960.930000007</v>
      </c>
      <c r="AT452" s="202">
        <f t="shared" si="2"/>
        <v>1066330.9200000002</v>
      </c>
      <c r="AU452" s="202">
        <f t="shared" si="2"/>
        <v>8335210.6099999994</v>
      </c>
      <c r="AV452" s="202">
        <f t="shared" si="2"/>
        <v>4784787.79</v>
      </c>
      <c r="AW452" s="202">
        <f t="shared" si="2"/>
        <v>1530702.1099999999</v>
      </c>
      <c r="AX452" s="202">
        <f t="shared" si="2"/>
        <v>2232027.92</v>
      </c>
      <c r="AY452" s="202">
        <f t="shared" si="2"/>
        <v>6733534.8899999987</v>
      </c>
      <c r="AZ452" s="202">
        <f t="shared" si="2"/>
        <v>4132738.4400000004</v>
      </c>
      <c r="BA452" s="202">
        <f t="shared" si="2"/>
        <v>1596971.08</v>
      </c>
      <c r="BB452" s="202">
        <f t="shared" si="2"/>
        <v>94976522.060000002</v>
      </c>
      <c r="BC452" s="202">
        <f t="shared" si="2"/>
        <v>5978946.7199999997</v>
      </c>
      <c r="BD452" s="202">
        <f t="shared" si="2"/>
        <v>160146242.13</v>
      </c>
      <c r="BE452" s="202">
        <f t="shared" si="2"/>
        <v>13029117.640000001</v>
      </c>
      <c r="BF452" s="202">
        <f t="shared" si="2"/>
        <v>1427435.0300000003</v>
      </c>
      <c r="BG452" s="202">
        <f t="shared" si="2"/>
        <v>12918788.790000001</v>
      </c>
      <c r="BH452" s="202">
        <f t="shared" si="2"/>
        <v>91555709.010000005</v>
      </c>
      <c r="BI452" s="202">
        <f t="shared" si="2"/>
        <v>1170749.71</v>
      </c>
      <c r="BJ452" s="202">
        <f t="shared" si="2"/>
        <v>2965646.4999999995</v>
      </c>
      <c r="BK452" s="202">
        <f t="shared" si="2"/>
        <v>2608683.25</v>
      </c>
      <c r="BL452" s="202">
        <f t="shared" si="2"/>
        <v>2978667.22</v>
      </c>
      <c r="BM452" s="202">
        <f t="shared" si="2"/>
        <v>148677040.50999999</v>
      </c>
      <c r="BN452" s="202">
        <f t="shared" si="2"/>
        <v>2589972.2599999998</v>
      </c>
      <c r="BO452" s="202">
        <f t="shared" si="2"/>
        <v>8718123.2399999984</v>
      </c>
      <c r="BP452" s="202">
        <f t="shared" si="2"/>
        <v>3457655.5900000003</v>
      </c>
      <c r="BQ452" s="202">
        <f t="shared" ref="BQ452:CM452" si="3">+BQ49+BQ50+BQ51+BQ61+BQ62+BQ66+BQ67+BQ68+BQ69+BQ71+BQ73+BQ74+BQ75</f>
        <v>1647293.57</v>
      </c>
      <c r="BR452" s="202">
        <f t="shared" si="3"/>
        <v>6514924.9399999995</v>
      </c>
      <c r="BS452" s="202">
        <f t="shared" si="3"/>
        <v>599761879.24000001</v>
      </c>
      <c r="BT452" s="202">
        <f t="shared" si="3"/>
        <v>7530504.5499999998</v>
      </c>
      <c r="BU452" s="202">
        <f t="shared" si="3"/>
        <v>1761072.7000000004</v>
      </c>
      <c r="BV452" s="202">
        <f t="shared" si="3"/>
        <v>72332976.839999989</v>
      </c>
      <c r="BW452" s="202">
        <f t="shared" si="3"/>
        <v>1943820.4599999997</v>
      </c>
      <c r="BX452" s="202">
        <f t="shared" si="3"/>
        <v>1889636.05</v>
      </c>
      <c r="BY452" s="202">
        <f t="shared" si="3"/>
        <v>24233665.75</v>
      </c>
      <c r="BZ452" s="202">
        <f t="shared" si="3"/>
        <v>1838619.56</v>
      </c>
      <c r="CA452" s="202">
        <f t="shared" si="3"/>
        <v>2813952.48</v>
      </c>
      <c r="CB452" s="202">
        <f t="shared" si="3"/>
        <v>4891510.8600000003</v>
      </c>
      <c r="CC452" s="202">
        <f t="shared" si="3"/>
        <v>17768875.529999997</v>
      </c>
      <c r="CD452" s="202">
        <f t="shared" si="3"/>
        <v>11078666.789999999</v>
      </c>
      <c r="CE452" s="202">
        <f t="shared" si="3"/>
        <v>3742141.2200000007</v>
      </c>
      <c r="CF452" s="202">
        <f t="shared" si="3"/>
        <v>11367409.339999998</v>
      </c>
      <c r="CG452" s="202">
        <f t="shared" si="3"/>
        <v>6054946.21</v>
      </c>
      <c r="CH452" s="202">
        <f t="shared" si="3"/>
        <v>2698214.32</v>
      </c>
      <c r="CI452" s="202">
        <f t="shared" si="3"/>
        <v>733861.28</v>
      </c>
      <c r="CJ452" s="202">
        <f t="shared" si="3"/>
        <v>5195984.97</v>
      </c>
      <c r="CK452" s="202">
        <f t="shared" si="3"/>
        <v>37229696.909999996</v>
      </c>
      <c r="CL452" s="202">
        <f t="shared" si="3"/>
        <v>4555746.88</v>
      </c>
      <c r="CM452" s="202">
        <f t="shared" si="3"/>
        <v>4410590.5399999991</v>
      </c>
    </row>
    <row r="453" spans="3:92" s="122" customFormat="1" ht="25.95" customHeight="1">
      <c r="C453" s="198" t="s">
        <v>706</v>
      </c>
      <c r="D453" s="203">
        <f>+D55+D56+D57+D64+D70</f>
        <v>78893556.180000007</v>
      </c>
      <c r="E453" s="203">
        <f t="shared" ref="E453:BP453" si="4">+E55+E56+E57+E64+E70</f>
        <v>5532829.4100000001</v>
      </c>
      <c r="F453" s="203">
        <f t="shared" si="4"/>
        <v>8652429.629999999</v>
      </c>
      <c r="G453" s="203">
        <f t="shared" si="4"/>
        <v>7960171.3000000007</v>
      </c>
      <c r="H453" s="203">
        <f t="shared" si="4"/>
        <v>8571835.5899999999</v>
      </c>
      <c r="I453" s="203">
        <f t="shared" si="4"/>
        <v>10108284.83</v>
      </c>
      <c r="J453" s="203">
        <f t="shared" si="4"/>
        <v>16628070.82</v>
      </c>
      <c r="K453" s="203">
        <f t="shared" si="4"/>
        <v>15178093.779999999</v>
      </c>
      <c r="L453" s="203">
        <f t="shared" si="4"/>
        <v>7156825.4199999999</v>
      </c>
      <c r="M453" s="203">
        <f t="shared" si="4"/>
        <v>14463706.15</v>
      </c>
      <c r="N453" s="203">
        <f t="shared" si="4"/>
        <v>12794433.289999999</v>
      </c>
      <c r="O453" s="203">
        <f t="shared" si="4"/>
        <v>5614962.8499999996</v>
      </c>
      <c r="P453" s="203">
        <f t="shared" si="4"/>
        <v>54574829.189999998</v>
      </c>
      <c r="Q453" s="203">
        <f t="shared" si="4"/>
        <v>12607968.640000001</v>
      </c>
      <c r="R453" s="203">
        <f t="shared" si="4"/>
        <v>12835460.35</v>
      </c>
      <c r="S453" s="203">
        <f t="shared" si="4"/>
        <v>14150368.27</v>
      </c>
      <c r="T453" s="203">
        <f t="shared" si="4"/>
        <v>10141140.080000002</v>
      </c>
      <c r="U453" s="203">
        <f t="shared" si="4"/>
        <v>11588380.010000002</v>
      </c>
      <c r="V453" s="203">
        <f t="shared" si="4"/>
        <v>6976418.0600000005</v>
      </c>
      <c r="W453" s="203">
        <f t="shared" si="4"/>
        <v>7830740.0500000007</v>
      </c>
      <c r="X453" s="203">
        <f t="shared" si="4"/>
        <v>54668115.780000001</v>
      </c>
      <c r="Y453" s="203">
        <f t="shared" si="4"/>
        <v>6333976.7699999996</v>
      </c>
      <c r="Z453" s="203">
        <f t="shared" si="4"/>
        <v>8603624.5399999991</v>
      </c>
      <c r="AA453" s="203">
        <f t="shared" si="4"/>
        <v>11570223.609999999</v>
      </c>
      <c r="AB453" s="203">
        <f t="shared" si="4"/>
        <v>11280955.140000001</v>
      </c>
      <c r="AC453" s="203">
        <f t="shared" si="4"/>
        <v>6143090.0600000005</v>
      </c>
      <c r="AD453" s="203">
        <f t="shared" si="4"/>
        <v>5441000.0099999998</v>
      </c>
      <c r="AE453" s="203">
        <f t="shared" si="4"/>
        <v>21062991.670000002</v>
      </c>
      <c r="AF453" s="203">
        <f t="shared" si="4"/>
        <v>4263190.12</v>
      </c>
      <c r="AG453" s="203">
        <f t="shared" si="4"/>
        <v>9340646.3500000015</v>
      </c>
      <c r="AH453" s="203">
        <f t="shared" si="4"/>
        <v>13895081.74</v>
      </c>
      <c r="AI453" s="203">
        <f t="shared" si="4"/>
        <v>14884157</v>
      </c>
      <c r="AJ453" s="203">
        <f t="shared" si="4"/>
        <v>3882853.3100000005</v>
      </c>
      <c r="AK453" s="203">
        <f t="shared" si="4"/>
        <v>3881575.87</v>
      </c>
      <c r="AL453" s="203">
        <f t="shared" si="4"/>
        <v>116566567.36</v>
      </c>
      <c r="AM453" s="203">
        <f t="shared" si="4"/>
        <v>9648030.3000000007</v>
      </c>
      <c r="AN453" s="203">
        <f t="shared" si="4"/>
        <v>7664844.8799999999</v>
      </c>
      <c r="AO453" s="203">
        <f t="shared" si="4"/>
        <v>14734691.850000001</v>
      </c>
      <c r="AP453" s="203">
        <f t="shared" si="4"/>
        <v>9082071.9399999995</v>
      </c>
      <c r="AQ453" s="203">
        <f t="shared" si="4"/>
        <v>8554055.0999999996</v>
      </c>
      <c r="AR453" s="203">
        <f t="shared" si="4"/>
        <v>5532710.3099999996</v>
      </c>
      <c r="AS453" s="203">
        <f t="shared" si="4"/>
        <v>35915959.020000003</v>
      </c>
      <c r="AT453" s="203">
        <f t="shared" si="4"/>
        <v>5186988.47</v>
      </c>
      <c r="AU453" s="203">
        <f t="shared" si="4"/>
        <v>26398066.380000003</v>
      </c>
      <c r="AV453" s="203">
        <f t="shared" si="4"/>
        <v>14075658.130000001</v>
      </c>
      <c r="AW453" s="203">
        <f t="shared" si="4"/>
        <v>8798967.4699999988</v>
      </c>
      <c r="AX453" s="203">
        <f t="shared" si="4"/>
        <v>4603508.0199999996</v>
      </c>
      <c r="AY453" s="203">
        <f t="shared" si="4"/>
        <v>8152931.5</v>
      </c>
      <c r="AZ453" s="203">
        <f t="shared" si="4"/>
        <v>14875332.17</v>
      </c>
      <c r="BA453" s="203">
        <f t="shared" si="4"/>
        <v>4644246.3499999996</v>
      </c>
      <c r="BB453" s="203">
        <f t="shared" si="4"/>
        <v>27845686.120000001</v>
      </c>
      <c r="BC453" s="203">
        <f t="shared" si="4"/>
        <v>3658336.83</v>
      </c>
      <c r="BD453" s="203">
        <f t="shared" si="4"/>
        <v>30786814.509999998</v>
      </c>
      <c r="BE453" s="203">
        <f t="shared" si="4"/>
        <v>14360183.539999999</v>
      </c>
      <c r="BF453" s="203">
        <f t="shared" si="4"/>
        <v>5005023.129999999</v>
      </c>
      <c r="BG453" s="203">
        <f t="shared" si="4"/>
        <v>9978363.4800000004</v>
      </c>
      <c r="BH453" s="203">
        <f t="shared" si="4"/>
        <v>16402432.369999997</v>
      </c>
      <c r="BI453" s="203">
        <f t="shared" si="4"/>
        <v>6583177.5999999996</v>
      </c>
      <c r="BJ453" s="203">
        <f t="shared" si="4"/>
        <v>2001556.63</v>
      </c>
      <c r="BK453" s="203">
        <f t="shared" si="4"/>
        <v>3646966.9600000004</v>
      </c>
      <c r="BL453" s="203">
        <f t="shared" si="4"/>
        <v>5945043.7599999998</v>
      </c>
      <c r="BM453" s="203">
        <f t="shared" si="4"/>
        <v>35770609.75</v>
      </c>
      <c r="BN453" s="203">
        <f t="shared" si="4"/>
        <v>13003557.319999998</v>
      </c>
      <c r="BO453" s="203">
        <f t="shared" si="4"/>
        <v>8626980.5899999999</v>
      </c>
      <c r="BP453" s="203">
        <f t="shared" si="4"/>
        <v>16454749.039999999</v>
      </c>
      <c r="BQ453" s="203">
        <f t="shared" ref="BQ453:CM453" si="5">+BQ55+BQ56+BQ57+BQ64+BQ70</f>
        <v>16012380.489999998</v>
      </c>
      <c r="BR453" s="203">
        <f t="shared" si="5"/>
        <v>6401153.6399999997</v>
      </c>
      <c r="BS453" s="203">
        <f t="shared" si="5"/>
        <v>100143548.91</v>
      </c>
      <c r="BT453" s="203">
        <f t="shared" si="5"/>
        <v>12628976.710000001</v>
      </c>
      <c r="BU453" s="203">
        <f t="shared" si="5"/>
        <v>15658076.92</v>
      </c>
      <c r="BV453" s="203">
        <f t="shared" si="5"/>
        <v>30136847.66</v>
      </c>
      <c r="BW453" s="203">
        <f t="shared" si="5"/>
        <v>1364334.13</v>
      </c>
      <c r="BX453" s="203">
        <f t="shared" si="5"/>
        <v>9422894.2899999991</v>
      </c>
      <c r="BY453" s="203">
        <f t="shared" si="5"/>
        <v>29085274.960000001</v>
      </c>
      <c r="BZ453" s="203">
        <f t="shared" si="5"/>
        <v>6603427.6799999997</v>
      </c>
      <c r="CA453" s="203">
        <f t="shared" si="5"/>
        <v>8874522.879999999</v>
      </c>
      <c r="CB453" s="203">
        <f t="shared" si="5"/>
        <v>7352959.9099999992</v>
      </c>
      <c r="CC453" s="203">
        <f t="shared" si="5"/>
        <v>11531189.869999999</v>
      </c>
      <c r="CD453" s="203">
        <f t="shared" si="5"/>
        <v>16936588.630000003</v>
      </c>
      <c r="CE453" s="203">
        <f t="shared" si="5"/>
        <v>22538372.829999998</v>
      </c>
      <c r="CF453" s="203">
        <f t="shared" si="5"/>
        <v>15762250.9</v>
      </c>
      <c r="CG453" s="203">
        <f t="shared" si="5"/>
        <v>8793724.0300000012</v>
      </c>
      <c r="CH453" s="203">
        <f t="shared" si="5"/>
        <v>7528641.3200000003</v>
      </c>
      <c r="CI453" s="203">
        <f t="shared" si="5"/>
        <v>13777480.33</v>
      </c>
      <c r="CJ453" s="203">
        <f t="shared" si="5"/>
        <v>6666869.9299999997</v>
      </c>
      <c r="CK453" s="203">
        <f t="shared" si="5"/>
        <v>28284809.129999999</v>
      </c>
      <c r="CL453" s="203">
        <f t="shared" si="5"/>
        <v>12084942.129999999</v>
      </c>
      <c r="CM453" s="203">
        <f t="shared" si="5"/>
        <v>5147338.7699999996</v>
      </c>
    </row>
    <row r="454" spans="3:92" s="122" customFormat="1" ht="25.95" customHeight="1">
      <c r="C454" s="198" t="s">
        <v>707</v>
      </c>
      <c r="D454" s="202">
        <f>D23</f>
        <v>2456828</v>
      </c>
      <c r="E454" s="202">
        <f t="shared" ref="E454:BP454" si="6">E23</f>
        <v>151150</v>
      </c>
      <c r="F454" s="202">
        <f t="shared" si="6"/>
        <v>307900</v>
      </c>
      <c r="G454" s="202">
        <f t="shared" si="6"/>
        <v>123950</v>
      </c>
      <c r="H454" s="202">
        <f t="shared" si="6"/>
        <v>84600</v>
      </c>
      <c r="I454" s="202">
        <f t="shared" si="6"/>
        <v>202750</v>
      </c>
      <c r="J454" s="202">
        <f t="shared" si="6"/>
        <v>141850</v>
      </c>
      <c r="K454" s="202">
        <f t="shared" si="6"/>
        <v>287450</v>
      </c>
      <c r="L454" s="202">
        <f t="shared" si="6"/>
        <v>185300</v>
      </c>
      <c r="M454" s="202">
        <f t="shared" si="6"/>
        <v>157750</v>
      </c>
      <c r="N454" s="202">
        <f t="shared" si="6"/>
        <v>657450</v>
      </c>
      <c r="O454" s="202">
        <f t="shared" si="6"/>
        <v>89900</v>
      </c>
      <c r="P454" s="202">
        <f t="shared" si="6"/>
        <v>819150</v>
      </c>
      <c r="Q454" s="202">
        <f t="shared" si="6"/>
        <v>342000</v>
      </c>
      <c r="R454" s="202">
        <f t="shared" si="6"/>
        <v>343200</v>
      </c>
      <c r="S454" s="202">
        <f t="shared" si="6"/>
        <v>61900</v>
      </c>
      <c r="T454" s="202">
        <f t="shared" si="6"/>
        <v>111300</v>
      </c>
      <c r="U454" s="202">
        <f t="shared" si="6"/>
        <v>121300</v>
      </c>
      <c r="V454" s="202">
        <f t="shared" si="6"/>
        <v>206800</v>
      </c>
      <c r="W454" s="202">
        <f t="shared" si="6"/>
        <v>156950</v>
      </c>
      <c r="X454" s="202">
        <f t="shared" si="6"/>
        <v>1861900</v>
      </c>
      <c r="Y454" s="202">
        <f t="shared" si="6"/>
        <v>286400</v>
      </c>
      <c r="Z454" s="202">
        <f t="shared" si="6"/>
        <v>875800</v>
      </c>
      <c r="AA454" s="202">
        <f t="shared" si="6"/>
        <v>516350</v>
      </c>
      <c r="AB454" s="202">
        <f t="shared" si="6"/>
        <v>192000</v>
      </c>
      <c r="AC454" s="202">
        <f t="shared" si="6"/>
        <v>143400</v>
      </c>
      <c r="AD454" s="202">
        <f t="shared" si="6"/>
        <v>117500</v>
      </c>
      <c r="AE454" s="202">
        <f t="shared" si="6"/>
        <v>1168050</v>
      </c>
      <c r="AF454" s="202">
        <f t="shared" si="6"/>
        <v>537700</v>
      </c>
      <c r="AG454" s="202">
        <f t="shared" si="6"/>
        <v>254450</v>
      </c>
      <c r="AH454" s="202">
        <f t="shared" si="6"/>
        <v>425600</v>
      </c>
      <c r="AI454" s="202">
        <f t="shared" si="6"/>
        <v>449300</v>
      </c>
      <c r="AJ454" s="202">
        <f t="shared" si="6"/>
        <v>234850</v>
      </c>
      <c r="AK454" s="202">
        <f t="shared" si="6"/>
        <v>723250</v>
      </c>
      <c r="AL454" s="202">
        <f t="shared" si="6"/>
        <v>1818100</v>
      </c>
      <c r="AM454" s="202">
        <f t="shared" si="6"/>
        <v>91850</v>
      </c>
      <c r="AN454" s="202">
        <f t="shared" si="6"/>
        <v>113850</v>
      </c>
      <c r="AO454" s="202">
        <f t="shared" si="6"/>
        <v>315150</v>
      </c>
      <c r="AP454" s="202">
        <f t="shared" si="6"/>
        <v>611750</v>
      </c>
      <c r="AQ454" s="202">
        <f t="shared" si="6"/>
        <v>338700</v>
      </c>
      <c r="AR454" s="202">
        <f t="shared" si="6"/>
        <v>195050</v>
      </c>
      <c r="AS454" s="202">
        <f t="shared" si="6"/>
        <v>1008500</v>
      </c>
      <c r="AT454" s="202">
        <f t="shared" si="6"/>
        <v>378700</v>
      </c>
      <c r="AU454" s="202">
        <f t="shared" si="6"/>
        <v>570300</v>
      </c>
      <c r="AV454" s="202">
        <f t="shared" si="6"/>
        <v>438400</v>
      </c>
      <c r="AW454" s="202">
        <f t="shared" si="6"/>
        <v>683400</v>
      </c>
      <c r="AX454" s="202">
        <f t="shared" si="6"/>
        <v>75900</v>
      </c>
      <c r="AY454" s="202">
        <f t="shared" si="6"/>
        <v>99700</v>
      </c>
      <c r="AZ454" s="202">
        <f t="shared" si="6"/>
        <v>141750</v>
      </c>
      <c r="BA454" s="202">
        <f t="shared" si="6"/>
        <v>52450</v>
      </c>
      <c r="BB454" s="202">
        <f t="shared" si="6"/>
        <v>966000</v>
      </c>
      <c r="BC454" s="202">
        <f t="shared" si="6"/>
        <v>277950</v>
      </c>
      <c r="BD454" s="202">
        <f t="shared" si="6"/>
        <v>906700</v>
      </c>
      <c r="BE454" s="202">
        <f t="shared" si="6"/>
        <v>343850</v>
      </c>
      <c r="BF454" s="202">
        <f t="shared" si="6"/>
        <v>83700</v>
      </c>
      <c r="BG454" s="202">
        <f t="shared" si="6"/>
        <v>44700</v>
      </c>
      <c r="BH454" s="202">
        <f t="shared" si="6"/>
        <v>240800</v>
      </c>
      <c r="BI454" s="202">
        <f t="shared" si="6"/>
        <v>214800</v>
      </c>
      <c r="BJ454" s="202">
        <f t="shared" si="6"/>
        <v>20700</v>
      </c>
      <c r="BK454" s="202">
        <f t="shared" si="6"/>
        <v>156450</v>
      </c>
      <c r="BL454" s="202">
        <f t="shared" si="6"/>
        <v>67150</v>
      </c>
      <c r="BM454" s="202">
        <f t="shared" si="6"/>
        <v>2130750</v>
      </c>
      <c r="BN454" s="202">
        <f t="shared" si="6"/>
        <v>360800</v>
      </c>
      <c r="BO454" s="202">
        <f t="shared" si="6"/>
        <v>299900</v>
      </c>
      <c r="BP454" s="202">
        <f t="shared" si="6"/>
        <v>148500</v>
      </c>
      <c r="BQ454" s="202">
        <f t="shared" ref="BQ454:CM454" si="7">BQ23</f>
        <v>304850</v>
      </c>
      <c r="BR454" s="202">
        <f t="shared" si="7"/>
        <v>193850</v>
      </c>
      <c r="BS454" s="202">
        <f t="shared" si="7"/>
        <v>2103250</v>
      </c>
      <c r="BT454" s="202">
        <f t="shared" si="7"/>
        <v>317600</v>
      </c>
      <c r="BU454" s="202">
        <f t="shared" si="7"/>
        <v>208750</v>
      </c>
      <c r="BV454" s="202">
        <f t="shared" si="7"/>
        <v>1265350</v>
      </c>
      <c r="BW454" s="202">
        <f t="shared" si="7"/>
        <v>0</v>
      </c>
      <c r="BX454" s="202">
        <f t="shared" si="7"/>
        <v>196750</v>
      </c>
      <c r="BY454" s="202">
        <f t="shared" si="7"/>
        <v>899100</v>
      </c>
      <c r="BZ454" s="202">
        <f t="shared" si="7"/>
        <v>353800</v>
      </c>
      <c r="CA454" s="202">
        <f t="shared" si="7"/>
        <v>223250</v>
      </c>
      <c r="CB454" s="202">
        <f t="shared" si="7"/>
        <v>126650</v>
      </c>
      <c r="CC454" s="202">
        <f t="shared" si="7"/>
        <v>179000</v>
      </c>
      <c r="CD454" s="202">
        <f t="shared" si="7"/>
        <v>373950</v>
      </c>
      <c r="CE454" s="202">
        <f t="shared" si="7"/>
        <v>68950</v>
      </c>
      <c r="CF454" s="202">
        <f t="shared" si="7"/>
        <v>226700</v>
      </c>
      <c r="CG454" s="202">
        <f t="shared" si="7"/>
        <v>267300</v>
      </c>
      <c r="CH454" s="202">
        <f t="shared" si="7"/>
        <v>99650</v>
      </c>
      <c r="CI454" s="202">
        <f t="shared" si="7"/>
        <v>198950</v>
      </c>
      <c r="CJ454" s="202">
        <f t="shared" si="7"/>
        <v>114900</v>
      </c>
      <c r="CK454" s="202">
        <f t="shared" si="7"/>
        <v>436800</v>
      </c>
      <c r="CL454" s="202">
        <f t="shared" si="7"/>
        <v>70100</v>
      </c>
      <c r="CM454" s="202">
        <f t="shared" si="7"/>
        <v>55950</v>
      </c>
    </row>
    <row r="455" spans="3:92" s="122" customFormat="1" ht="25.95" customHeight="1">
      <c r="C455" s="199">
        <v>5</v>
      </c>
      <c r="D455" s="202">
        <f>+D80+D81+D82+D83+D84+D85+D86+D87+D88+D89+D90+D91+D92+D93+D94+D95+D96</f>
        <v>82581382.390000015</v>
      </c>
      <c r="E455" s="202">
        <f t="shared" ref="E455:BP455" si="8">+E80+E81+E82+E83+E84+E85+E86+E87+E88+E89+E90+E91+E92+E93+E94+E95+E96</f>
        <v>1745212.6900000004</v>
      </c>
      <c r="F455" s="202">
        <f t="shared" si="8"/>
        <v>1111171.7</v>
      </c>
      <c r="G455" s="202">
        <f t="shared" si="8"/>
        <v>1078815.95</v>
      </c>
      <c r="H455" s="202">
        <f t="shared" si="8"/>
        <v>495010.4499999999</v>
      </c>
      <c r="I455" s="202">
        <f t="shared" si="8"/>
        <v>2208988.2399999998</v>
      </c>
      <c r="J455" s="202">
        <f t="shared" si="8"/>
        <v>1334582.6500000004</v>
      </c>
      <c r="K455" s="202">
        <f t="shared" si="8"/>
        <v>5695625.6799999988</v>
      </c>
      <c r="L455" s="202">
        <f t="shared" si="8"/>
        <v>846478.6</v>
      </c>
      <c r="M455" s="202">
        <f t="shared" si="8"/>
        <v>865791.22999999975</v>
      </c>
      <c r="N455" s="202">
        <f t="shared" si="8"/>
        <v>6764667.2999999998</v>
      </c>
      <c r="O455" s="202">
        <f t="shared" si="8"/>
        <v>431327.87000000011</v>
      </c>
      <c r="P455" s="202">
        <f t="shared" si="8"/>
        <v>18432975.260000002</v>
      </c>
      <c r="Q455" s="202">
        <f t="shared" si="8"/>
        <v>1392108.4600000007</v>
      </c>
      <c r="R455" s="202">
        <f t="shared" si="8"/>
        <v>5174075.2200000007</v>
      </c>
      <c r="S455" s="202">
        <f t="shared" si="8"/>
        <v>3014324.1900000004</v>
      </c>
      <c r="T455" s="202">
        <f t="shared" si="8"/>
        <v>1745370.0400000003</v>
      </c>
      <c r="U455" s="202">
        <f t="shared" si="8"/>
        <v>1725544.2199999997</v>
      </c>
      <c r="V455" s="202">
        <f t="shared" si="8"/>
        <v>1371422.9499999995</v>
      </c>
      <c r="W455" s="202">
        <f t="shared" si="8"/>
        <v>818389.46000000008</v>
      </c>
      <c r="X455" s="202">
        <f t="shared" si="8"/>
        <v>76702564.670000002</v>
      </c>
      <c r="Y455" s="202">
        <f t="shared" si="8"/>
        <v>1286148.0399999998</v>
      </c>
      <c r="Z455" s="202">
        <f t="shared" si="8"/>
        <v>2443834.98</v>
      </c>
      <c r="AA455" s="202">
        <f t="shared" si="8"/>
        <v>1494947.58</v>
      </c>
      <c r="AB455" s="202">
        <f t="shared" si="8"/>
        <v>795859.24999999988</v>
      </c>
      <c r="AC455" s="202">
        <f t="shared" si="8"/>
        <v>1639995.4</v>
      </c>
      <c r="AD455" s="202">
        <f t="shared" si="8"/>
        <v>793130.25</v>
      </c>
      <c r="AE455" s="202">
        <f t="shared" si="8"/>
        <v>5846199.7999999998</v>
      </c>
      <c r="AF455" s="202">
        <f t="shared" si="8"/>
        <v>1267287.46</v>
      </c>
      <c r="AG455" s="202">
        <f t="shared" si="8"/>
        <v>1496962.2899999996</v>
      </c>
      <c r="AH455" s="202">
        <f t="shared" si="8"/>
        <v>1258601.8399999996</v>
      </c>
      <c r="AI455" s="202">
        <f t="shared" si="8"/>
        <v>4634402.7</v>
      </c>
      <c r="AJ455" s="202">
        <f t="shared" si="8"/>
        <v>1326533.8800000001</v>
      </c>
      <c r="AK455" s="202">
        <f t="shared" si="8"/>
        <v>844439.90000000014</v>
      </c>
      <c r="AL455" s="202">
        <f t="shared" si="8"/>
        <v>202535554.86000001</v>
      </c>
      <c r="AM455" s="202">
        <f t="shared" si="8"/>
        <v>1791334.5799999998</v>
      </c>
      <c r="AN455" s="202">
        <f t="shared" si="8"/>
        <v>1148378.25</v>
      </c>
      <c r="AO455" s="202">
        <f t="shared" si="8"/>
        <v>2358403.6399999997</v>
      </c>
      <c r="AP455" s="202">
        <f t="shared" si="8"/>
        <v>5467115.2999999998</v>
      </c>
      <c r="AQ455" s="202">
        <f t="shared" si="8"/>
        <v>1125463.7300000002</v>
      </c>
      <c r="AR455" s="202">
        <f t="shared" si="8"/>
        <v>624607.25999999989</v>
      </c>
      <c r="AS455" s="202">
        <f t="shared" si="8"/>
        <v>21778541.34</v>
      </c>
      <c r="AT455" s="202">
        <f t="shared" si="8"/>
        <v>1557871.1400000001</v>
      </c>
      <c r="AU455" s="202">
        <f t="shared" si="8"/>
        <v>3798039.77</v>
      </c>
      <c r="AV455" s="202">
        <f t="shared" si="8"/>
        <v>2937989.3599999994</v>
      </c>
      <c r="AW455" s="202">
        <f t="shared" si="8"/>
        <v>979398.13999999966</v>
      </c>
      <c r="AX455" s="202">
        <f t="shared" si="8"/>
        <v>1332029.7100000002</v>
      </c>
      <c r="AY455" s="202">
        <f t="shared" si="8"/>
        <v>2159793.4</v>
      </c>
      <c r="AZ455" s="202">
        <f t="shared" si="8"/>
        <v>705516.07</v>
      </c>
      <c r="BA455" s="202">
        <f t="shared" si="8"/>
        <v>1725988.49</v>
      </c>
      <c r="BB455" s="202">
        <f t="shared" si="8"/>
        <v>23953883.919999994</v>
      </c>
      <c r="BC455" s="202">
        <f t="shared" si="8"/>
        <v>1435238.0599999998</v>
      </c>
      <c r="BD455" s="202">
        <f t="shared" si="8"/>
        <v>94015653.540000007</v>
      </c>
      <c r="BE455" s="202">
        <f t="shared" si="8"/>
        <v>2489836.7199999997</v>
      </c>
      <c r="BF455" s="202">
        <f t="shared" si="8"/>
        <v>1393664.0899999999</v>
      </c>
      <c r="BG455" s="202">
        <f t="shared" si="8"/>
        <v>2022823.4500000004</v>
      </c>
      <c r="BH455" s="202">
        <f t="shared" si="8"/>
        <v>23059676.780000005</v>
      </c>
      <c r="BI455" s="202">
        <f t="shared" si="8"/>
        <v>1485056.6400000001</v>
      </c>
      <c r="BJ455" s="202">
        <f t="shared" si="8"/>
        <v>420292.48</v>
      </c>
      <c r="BK455" s="202">
        <f t="shared" si="8"/>
        <v>726586.63</v>
      </c>
      <c r="BL455" s="202">
        <f t="shared" si="8"/>
        <v>925204.97000000009</v>
      </c>
      <c r="BM455" s="202">
        <f t="shared" si="8"/>
        <v>41445988.070000008</v>
      </c>
      <c r="BN455" s="202">
        <f t="shared" si="8"/>
        <v>2773114.4299999992</v>
      </c>
      <c r="BO455" s="202">
        <f t="shared" si="8"/>
        <v>2501430.8899999997</v>
      </c>
      <c r="BP455" s="202">
        <f t="shared" si="8"/>
        <v>2826120</v>
      </c>
      <c r="BQ455" s="202">
        <f t="shared" ref="BQ455:CM455" si="9">+BQ80+BQ81+BQ82+BQ83+BQ84+BQ85+BQ86+BQ87+BQ88+BQ89+BQ90+BQ91+BQ92+BQ93+BQ94+BQ95+BQ96</f>
        <v>1107948.2500000002</v>
      </c>
      <c r="BR455" s="202">
        <f t="shared" si="9"/>
        <v>893838.5</v>
      </c>
      <c r="BS455" s="202">
        <f t="shared" si="9"/>
        <v>251070780.78999999</v>
      </c>
      <c r="BT455" s="202">
        <f t="shared" si="9"/>
        <v>3245045.16</v>
      </c>
      <c r="BU455" s="202">
        <f t="shared" si="9"/>
        <v>2064929.4800000004</v>
      </c>
      <c r="BV455" s="202">
        <f t="shared" si="9"/>
        <v>18333462.650000002</v>
      </c>
      <c r="BW455" s="202">
        <f t="shared" si="9"/>
        <v>606375</v>
      </c>
      <c r="BX455" s="202">
        <f t="shared" si="9"/>
        <v>1666720</v>
      </c>
      <c r="BY455" s="202">
        <f t="shared" si="9"/>
        <v>6913202.5099999998</v>
      </c>
      <c r="BZ455" s="202">
        <f t="shared" si="9"/>
        <v>1222170.9000000001</v>
      </c>
      <c r="CA455" s="202">
        <f t="shared" si="9"/>
        <v>1232083.69</v>
      </c>
      <c r="CB455" s="202">
        <f t="shared" si="9"/>
        <v>1394559.98</v>
      </c>
      <c r="CC455" s="202">
        <f t="shared" si="9"/>
        <v>1807051.49</v>
      </c>
      <c r="CD455" s="202">
        <f t="shared" si="9"/>
        <v>7155163.9699999997</v>
      </c>
      <c r="CE455" s="202">
        <f t="shared" si="9"/>
        <v>2422219.9500000007</v>
      </c>
      <c r="CF455" s="202">
        <f t="shared" si="9"/>
        <v>8928151.1099999994</v>
      </c>
      <c r="CG455" s="202">
        <f t="shared" si="9"/>
        <v>1224662</v>
      </c>
      <c r="CH455" s="202">
        <f t="shared" si="9"/>
        <v>1544415.95</v>
      </c>
      <c r="CI455" s="202">
        <f t="shared" si="9"/>
        <v>1201066.78</v>
      </c>
      <c r="CJ455" s="202">
        <f t="shared" si="9"/>
        <v>1460003</v>
      </c>
      <c r="CK455" s="202">
        <f t="shared" si="9"/>
        <v>10229470.950000001</v>
      </c>
      <c r="CL455" s="202">
        <f t="shared" si="9"/>
        <v>1563835.2799999998</v>
      </c>
      <c r="CM455" s="202">
        <f t="shared" si="9"/>
        <v>1537448.6199999999</v>
      </c>
    </row>
    <row r="456" spans="3:92" s="122" customFormat="1" ht="25.95" customHeight="1">
      <c r="C456" s="199">
        <v>6</v>
      </c>
      <c r="D456" s="203">
        <f>+D29+D30+D31+D32+D33+D34+D35+D36</f>
        <v>142938499.31999996</v>
      </c>
      <c r="E456" s="203">
        <f t="shared" ref="E456:BP456" si="10">+E29+E30+E31+E32+E33+E34+E35+E36</f>
        <v>9430128.1500000004</v>
      </c>
      <c r="F456" s="203">
        <f t="shared" si="10"/>
        <v>6965062.4400000004</v>
      </c>
      <c r="G456" s="203">
        <f t="shared" si="10"/>
        <v>7144611.1399999997</v>
      </c>
      <c r="H456" s="203">
        <f t="shared" si="10"/>
        <v>3264932.08</v>
      </c>
      <c r="I456" s="203">
        <f t="shared" si="10"/>
        <v>18528621.59</v>
      </c>
      <c r="J456" s="203">
        <f t="shared" si="10"/>
        <v>8298569.9899999993</v>
      </c>
      <c r="K456" s="203">
        <f t="shared" si="10"/>
        <v>22961427.530000001</v>
      </c>
      <c r="L456" s="203">
        <f t="shared" si="10"/>
        <v>6329821.7299999995</v>
      </c>
      <c r="M456" s="203">
        <f t="shared" si="10"/>
        <v>5663589.2200000007</v>
      </c>
      <c r="N456" s="203">
        <f t="shared" si="10"/>
        <v>47242070.340000004</v>
      </c>
      <c r="O456" s="203">
        <f t="shared" si="10"/>
        <v>2423124.0100000002</v>
      </c>
      <c r="P456" s="203">
        <f t="shared" si="10"/>
        <v>84449491.539999992</v>
      </c>
      <c r="Q456" s="203">
        <f t="shared" si="10"/>
        <v>9574583.25</v>
      </c>
      <c r="R456" s="203">
        <f t="shared" si="10"/>
        <v>15251761.539999999</v>
      </c>
      <c r="S456" s="203">
        <f t="shared" si="10"/>
        <v>30702960.490000002</v>
      </c>
      <c r="T456" s="203">
        <f t="shared" si="10"/>
        <v>9358382.0199999996</v>
      </c>
      <c r="U456" s="203">
        <f t="shared" si="10"/>
        <v>12352335.400000002</v>
      </c>
      <c r="V456" s="203">
        <f t="shared" si="10"/>
        <v>7321058.8799999999</v>
      </c>
      <c r="W456" s="203">
        <f t="shared" si="10"/>
        <v>4990719.07</v>
      </c>
      <c r="X456" s="203">
        <f t="shared" si="10"/>
        <v>177422400.15000001</v>
      </c>
      <c r="Y456" s="203">
        <f t="shared" si="10"/>
        <v>3563242.3499999996</v>
      </c>
      <c r="Z456" s="203">
        <f t="shared" si="10"/>
        <v>10711257.959999999</v>
      </c>
      <c r="AA456" s="203">
        <f t="shared" si="10"/>
        <v>7577126.8300000001</v>
      </c>
      <c r="AB456" s="203">
        <f t="shared" si="10"/>
        <v>3974774.4</v>
      </c>
      <c r="AC456" s="203">
        <f t="shared" si="10"/>
        <v>4600909.3900000006</v>
      </c>
      <c r="AD456" s="203">
        <f t="shared" si="10"/>
        <v>6788054.2600000007</v>
      </c>
      <c r="AE456" s="203">
        <f t="shared" si="10"/>
        <v>26769344.109999999</v>
      </c>
      <c r="AF456" s="203">
        <f t="shared" si="10"/>
        <v>4288138.7600000007</v>
      </c>
      <c r="AG456" s="203">
        <f t="shared" si="10"/>
        <v>5168714.5200000005</v>
      </c>
      <c r="AH456" s="203">
        <f t="shared" si="10"/>
        <v>4919925.6900000004</v>
      </c>
      <c r="AI456" s="203">
        <f t="shared" si="10"/>
        <v>19600036.959999997</v>
      </c>
      <c r="AJ456" s="203">
        <f t="shared" si="10"/>
        <v>4893695.2399999993</v>
      </c>
      <c r="AK456" s="203">
        <f t="shared" si="10"/>
        <v>3325993.8</v>
      </c>
      <c r="AL456" s="203">
        <f t="shared" si="10"/>
        <v>577605870.30999994</v>
      </c>
      <c r="AM456" s="203">
        <f t="shared" si="10"/>
        <v>6565369.4000000004</v>
      </c>
      <c r="AN456" s="203">
        <f t="shared" si="10"/>
        <v>9611842.6900000013</v>
      </c>
      <c r="AO456" s="203">
        <f t="shared" si="10"/>
        <v>24149432.18</v>
      </c>
      <c r="AP456" s="203">
        <f t="shared" si="10"/>
        <v>23045404.09</v>
      </c>
      <c r="AQ456" s="203">
        <f t="shared" si="10"/>
        <v>14560282.26</v>
      </c>
      <c r="AR456" s="203">
        <f t="shared" si="10"/>
        <v>3708846.5599999996</v>
      </c>
      <c r="AS456" s="203">
        <f t="shared" si="10"/>
        <v>90397348.5</v>
      </c>
      <c r="AT456" s="203">
        <f t="shared" si="10"/>
        <v>7574636.4500000002</v>
      </c>
      <c r="AU456" s="203">
        <f t="shared" si="10"/>
        <v>22193938.680000003</v>
      </c>
      <c r="AV456" s="203">
        <f t="shared" si="10"/>
        <v>19163434.669999998</v>
      </c>
      <c r="AW456" s="203">
        <f t="shared" si="10"/>
        <v>6765487.2700000005</v>
      </c>
      <c r="AX456" s="203">
        <f t="shared" si="10"/>
        <v>3849570.8900000006</v>
      </c>
      <c r="AY456" s="203">
        <f t="shared" si="10"/>
        <v>10387075.07</v>
      </c>
      <c r="AZ456" s="203">
        <f t="shared" si="10"/>
        <v>11301804.499999998</v>
      </c>
      <c r="BA456" s="203">
        <f t="shared" si="10"/>
        <v>5768345.7300000004</v>
      </c>
      <c r="BB456" s="203">
        <f t="shared" si="10"/>
        <v>88839130.749999985</v>
      </c>
      <c r="BC456" s="203">
        <f t="shared" si="10"/>
        <v>5202525.5</v>
      </c>
      <c r="BD456" s="203">
        <f t="shared" si="10"/>
        <v>240801205.16</v>
      </c>
      <c r="BE456" s="203">
        <f t="shared" si="10"/>
        <v>25387758.170000002</v>
      </c>
      <c r="BF456" s="203">
        <f t="shared" si="10"/>
        <v>6481369.3200000003</v>
      </c>
      <c r="BG456" s="203">
        <f t="shared" si="10"/>
        <v>8470679.7200000007</v>
      </c>
      <c r="BH456" s="203">
        <f t="shared" si="10"/>
        <v>104012866.61000001</v>
      </c>
      <c r="BI456" s="203">
        <f t="shared" si="10"/>
        <v>3235835.4599999995</v>
      </c>
      <c r="BJ456" s="203">
        <f t="shared" si="10"/>
        <v>4537348.76</v>
      </c>
      <c r="BK456" s="203">
        <f t="shared" si="10"/>
        <v>3615191.55</v>
      </c>
      <c r="BL456" s="203">
        <f t="shared" si="10"/>
        <v>4263498.97</v>
      </c>
      <c r="BM456" s="203">
        <f t="shared" si="10"/>
        <v>111790546.69</v>
      </c>
      <c r="BN456" s="203">
        <f t="shared" si="10"/>
        <v>11006227.639999999</v>
      </c>
      <c r="BO456" s="203">
        <f t="shared" si="10"/>
        <v>7606580.6200000001</v>
      </c>
      <c r="BP456" s="203">
        <f t="shared" si="10"/>
        <v>13023456.390000001</v>
      </c>
      <c r="BQ456" s="203">
        <f t="shared" ref="BQ456:CM456" si="11">+BQ29+BQ30+BQ31+BQ32+BQ33+BQ34+BQ35+BQ36</f>
        <v>5549790.9099999992</v>
      </c>
      <c r="BR456" s="203">
        <f t="shared" si="11"/>
        <v>5452142.1200000001</v>
      </c>
      <c r="BS456" s="203">
        <f t="shared" si="11"/>
        <v>768062170.83999991</v>
      </c>
      <c r="BT456" s="203">
        <f t="shared" si="11"/>
        <v>8378242.3599999994</v>
      </c>
      <c r="BU456" s="203">
        <f t="shared" si="11"/>
        <v>6389763.4099999992</v>
      </c>
      <c r="BV456" s="203">
        <f t="shared" si="11"/>
        <v>78120103.579999998</v>
      </c>
      <c r="BW456" s="203">
        <f>+BW29+BW30+BW31+BW32+BW33+BW34+BW35+BW36</f>
        <v>7814723.8799999999</v>
      </c>
      <c r="BX456" s="203">
        <f t="shared" si="11"/>
        <v>7471172.3900000006</v>
      </c>
      <c r="BY456" s="203">
        <f t="shared" si="11"/>
        <v>33107038.710000001</v>
      </c>
      <c r="BZ456" s="203">
        <f t="shared" si="11"/>
        <v>4776411.4799999995</v>
      </c>
      <c r="CA456" s="203">
        <f t="shared" si="11"/>
        <v>3912010.6700000004</v>
      </c>
      <c r="CB456" s="203">
        <f t="shared" si="11"/>
        <v>9023778.9499999993</v>
      </c>
      <c r="CC456" s="203">
        <f t="shared" si="11"/>
        <v>21362184.110000003</v>
      </c>
      <c r="CD456" s="203">
        <f t="shared" si="11"/>
        <v>29361356.41</v>
      </c>
      <c r="CE456" s="203">
        <f t="shared" si="11"/>
        <v>6415896.3900000006</v>
      </c>
      <c r="CF456" s="203">
        <f t="shared" si="11"/>
        <v>23682045.810000002</v>
      </c>
      <c r="CG456" s="203">
        <f t="shared" si="11"/>
        <v>7104545.7300000004</v>
      </c>
      <c r="CH456" s="203">
        <f t="shared" si="11"/>
        <v>3678327.76</v>
      </c>
      <c r="CI456" s="203">
        <f t="shared" si="11"/>
        <v>3437036.33</v>
      </c>
      <c r="CJ456" s="203">
        <f t="shared" si="11"/>
        <v>4234858.54</v>
      </c>
      <c r="CK456" s="203">
        <f t="shared" si="11"/>
        <v>34773715.920000002</v>
      </c>
      <c r="CL456" s="203">
        <f t="shared" si="11"/>
        <v>4678484.29</v>
      </c>
      <c r="CM456" s="203">
        <f t="shared" si="11"/>
        <v>3629446.83</v>
      </c>
    </row>
    <row r="457" spans="3:92" s="122" customFormat="1" ht="25.95" customHeight="1">
      <c r="C457" s="199">
        <v>7</v>
      </c>
      <c r="D457" s="202">
        <f>+D37+D38</f>
        <v>17357975.530000001</v>
      </c>
      <c r="E457" s="202">
        <f t="shared" ref="E457:BP457" si="12">+E37+E38</f>
        <v>183919.75</v>
      </c>
      <c r="F457" s="202">
        <f t="shared" si="12"/>
        <v>132150</v>
      </c>
      <c r="G457" s="202">
        <f t="shared" si="12"/>
        <v>94818</v>
      </c>
      <c r="H457" s="202">
        <f t="shared" si="12"/>
        <v>319947.5</v>
      </c>
      <c r="I457" s="202">
        <f t="shared" si="12"/>
        <v>369238</v>
      </c>
      <c r="J457" s="202">
        <f t="shared" si="12"/>
        <v>746400</v>
      </c>
      <c r="K457" s="202">
        <f t="shared" si="12"/>
        <v>499398</v>
      </c>
      <c r="L457" s="202">
        <f t="shared" si="12"/>
        <v>234368.64000000001</v>
      </c>
      <c r="M457" s="202">
        <f t="shared" si="12"/>
        <v>675298</v>
      </c>
      <c r="N457" s="202">
        <f t="shared" si="12"/>
        <v>2004806</v>
      </c>
      <c r="O457" s="202">
        <f t="shared" si="12"/>
        <v>187597</v>
      </c>
      <c r="P457" s="202">
        <f t="shared" si="12"/>
        <v>9895234.040000001</v>
      </c>
      <c r="Q457" s="202">
        <f t="shared" si="12"/>
        <v>804882.14999999991</v>
      </c>
      <c r="R457" s="202">
        <f t="shared" si="12"/>
        <v>1165211.25</v>
      </c>
      <c r="S457" s="202">
        <f t="shared" si="12"/>
        <v>801638.25</v>
      </c>
      <c r="T457" s="202">
        <f t="shared" si="12"/>
        <v>907443.25</v>
      </c>
      <c r="U457" s="202">
        <f t="shared" si="12"/>
        <v>742194.47</v>
      </c>
      <c r="V457" s="202">
        <f t="shared" si="12"/>
        <v>666270</v>
      </c>
      <c r="W457" s="202">
        <f t="shared" si="12"/>
        <v>148572.5</v>
      </c>
      <c r="X457" s="202">
        <f t="shared" si="12"/>
        <v>27449812.210000001</v>
      </c>
      <c r="Y457" s="202">
        <f t="shared" si="12"/>
        <v>442577.3</v>
      </c>
      <c r="Z457" s="202">
        <f t="shared" si="12"/>
        <v>1569815</v>
      </c>
      <c r="AA457" s="202">
        <f t="shared" si="12"/>
        <v>311888</v>
      </c>
      <c r="AB457" s="202">
        <f t="shared" si="12"/>
        <v>250743.5</v>
      </c>
      <c r="AC457" s="202">
        <f t="shared" si="12"/>
        <v>371159</v>
      </c>
      <c r="AD457" s="202">
        <f t="shared" si="12"/>
        <v>227389.5</v>
      </c>
      <c r="AE457" s="202">
        <f t="shared" si="12"/>
        <v>2193297.5</v>
      </c>
      <c r="AF457" s="202">
        <f t="shared" si="12"/>
        <v>392239</v>
      </c>
      <c r="AG457" s="202">
        <f t="shared" si="12"/>
        <v>360074.75</v>
      </c>
      <c r="AH457" s="202">
        <f t="shared" si="12"/>
        <v>355246.5</v>
      </c>
      <c r="AI457" s="202">
        <f t="shared" si="12"/>
        <v>496046</v>
      </c>
      <c r="AJ457" s="202">
        <f t="shared" si="12"/>
        <v>408019.5</v>
      </c>
      <c r="AK457" s="202">
        <f t="shared" si="12"/>
        <v>294429</v>
      </c>
      <c r="AL457" s="202">
        <f t="shared" si="12"/>
        <v>32158054.239999998</v>
      </c>
      <c r="AM457" s="202">
        <f t="shared" si="12"/>
        <v>437224</v>
      </c>
      <c r="AN457" s="202">
        <f t="shared" si="12"/>
        <v>312743</v>
      </c>
      <c r="AO457" s="202">
        <f t="shared" si="12"/>
        <v>863181.5199999999</v>
      </c>
      <c r="AP457" s="202">
        <f t="shared" si="12"/>
        <v>1966688.2</v>
      </c>
      <c r="AQ457" s="202">
        <f t="shared" si="12"/>
        <v>736920</v>
      </c>
      <c r="AR457" s="202">
        <f t="shared" si="12"/>
        <v>185290</v>
      </c>
      <c r="AS457" s="202">
        <f t="shared" si="12"/>
        <v>8215289.3600000003</v>
      </c>
      <c r="AT457" s="202">
        <f t="shared" si="12"/>
        <v>455380.75</v>
      </c>
      <c r="AU457" s="202">
        <f t="shared" si="12"/>
        <v>1264288</v>
      </c>
      <c r="AV457" s="202">
        <f t="shared" si="12"/>
        <v>838412.7</v>
      </c>
      <c r="AW457" s="202">
        <f t="shared" si="12"/>
        <v>474570</v>
      </c>
      <c r="AX457" s="202">
        <f t="shared" si="12"/>
        <v>478857</v>
      </c>
      <c r="AY457" s="202">
        <f t="shared" si="12"/>
        <v>431227</v>
      </c>
      <c r="AZ457" s="202">
        <f t="shared" si="12"/>
        <v>635881</v>
      </c>
      <c r="BA457" s="202">
        <f t="shared" si="12"/>
        <v>502902</v>
      </c>
      <c r="BB457" s="202">
        <f t="shared" si="12"/>
        <v>7586022.5</v>
      </c>
      <c r="BC457" s="202">
        <f t="shared" si="12"/>
        <v>307339</v>
      </c>
      <c r="BD457" s="202">
        <f t="shared" si="12"/>
        <v>20841823.73</v>
      </c>
      <c r="BE457" s="202">
        <f t="shared" si="12"/>
        <v>1641441.04</v>
      </c>
      <c r="BF457" s="202">
        <f t="shared" si="12"/>
        <v>1039800.25</v>
      </c>
      <c r="BG457" s="202">
        <f t="shared" si="12"/>
        <v>511634.5</v>
      </c>
      <c r="BH457" s="202">
        <f t="shared" si="12"/>
        <v>4001072.47</v>
      </c>
      <c r="BI457" s="202">
        <f t="shared" si="12"/>
        <v>488550.5</v>
      </c>
      <c r="BJ457" s="202">
        <f t="shared" si="12"/>
        <v>455188</v>
      </c>
      <c r="BK457" s="202">
        <f t="shared" si="12"/>
        <v>860390</v>
      </c>
      <c r="BL457" s="202">
        <f t="shared" si="12"/>
        <v>666253</v>
      </c>
      <c r="BM457" s="202">
        <f t="shared" si="12"/>
        <v>11266694</v>
      </c>
      <c r="BN457" s="202">
        <f t="shared" si="12"/>
        <v>181454.2</v>
      </c>
      <c r="BO457" s="202">
        <f t="shared" si="12"/>
        <v>221120.25</v>
      </c>
      <c r="BP457" s="202">
        <f t="shared" si="12"/>
        <v>1313124</v>
      </c>
      <c r="BQ457" s="202">
        <f t="shared" ref="BQ457:CM457" si="13">+BQ37+BQ38</f>
        <v>582593.49</v>
      </c>
      <c r="BR457" s="202">
        <f t="shared" si="13"/>
        <v>261839</v>
      </c>
      <c r="BS457" s="202">
        <f t="shared" si="13"/>
        <v>52795713.270000003</v>
      </c>
      <c r="BT457" s="202">
        <f t="shared" si="13"/>
        <v>1329660.8</v>
      </c>
      <c r="BU457" s="202">
        <f t="shared" si="13"/>
        <v>311732</v>
      </c>
      <c r="BV457" s="202">
        <f t="shared" si="13"/>
        <v>8198654.5800000001</v>
      </c>
      <c r="BW457" s="202">
        <f t="shared" si="13"/>
        <v>116881</v>
      </c>
      <c r="BX457" s="202">
        <f t="shared" si="13"/>
        <v>368370</v>
      </c>
      <c r="BY457" s="202">
        <f t="shared" si="13"/>
        <v>4316899.5</v>
      </c>
      <c r="BZ457" s="202">
        <f t="shared" si="13"/>
        <v>314501</v>
      </c>
      <c r="CA457" s="202">
        <f t="shared" si="13"/>
        <v>321815</v>
      </c>
      <c r="CB457" s="202">
        <f t="shared" si="13"/>
        <v>467134</v>
      </c>
      <c r="CC457" s="202">
        <f t="shared" si="13"/>
        <v>596310</v>
      </c>
      <c r="CD457" s="202">
        <f t="shared" si="13"/>
        <v>2842747</v>
      </c>
      <c r="CE457" s="202">
        <f t="shared" si="13"/>
        <v>506947</v>
      </c>
      <c r="CF457" s="202">
        <f t="shared" si="13"/>
        <v>1374403.5</v>
      </c>
      <c r="CG457" s="202">
        <f t="shared" si="13"/>
        <v>180379</v>
      </c>
      <c r="CH457" s="202">
        <f t="shared" si="13"/>
        <v>303692</v>
      </c>
      <c r="CI457" s="202">
        <f t="shared" si="13"/>
        <v>490676</v>
      </c>
      <c r="CJ457" s="202">
        <f t="shared" si="13"/>
        <v>258008</v>
      </c>
      <c r="CK457" s="202">
        <f t="shared" si="13"/>
        <v>4752207.3</v>
      </c>
      <c r="CL457" s="202">
        <f t="shared" si="13"/>
        <v>405874</v>
      </c>
      <c r="CM457" s="202">
        <f t="shared" si="13"/>
        <v>453254.5</v>
      </c>
    </row>
    <row r="458" spans="3:92" s="122" customFormat="1" ht="25.95" customHeight="1">
      <c r="C458" s="199">
        <v>8</v>
      </c>
      <c r="D458" s="203">
        <f>+D25+D26</f>
        <v>3015725.75</v>
      </c>
      <c r="E458" s="203">
        <f t="shared" ref="E458:BP458" si="14">+E25+E26</f>
        <v>0</v>
      </c>
      <c r="F458" s="203">
        <f t="shared" si="14"/>
        <v>0</v>
      </c>
      <c r="G458" s="203">
        <f t="shared" si="14"/>
        <v>159621</v>
      </c>
      <c r="H458" s="203">
        <f t="shared" si="14"/>
        <v>0</v>
      </c>
      <c r="I458" s="203">
        <f t="shared" si="14"/>
        <v>86791.5</v>
      </c>
      <c r="J458" s="203">
        <f t="shared" si="14"/>
        <v>32194.75</v>
      </c>
      <c r="K458" s="203">
        <f t="shared" si="14"/>
        <v>109648</v>
      </c>
      <c r="L458" s="203">
        <f t="shared" si="14"/>
        <v>10623</v>
      </c>
      <c r="M458" s="203">
        <f t="shared" si="14"/>
        <v>0</v>
      </c>
      <c r="N458" s="203">
        <f t="shared" si="14"/>
        <v>742419.5</v>
      </c>
      <c r="O458" s="203">
        <f t="shared" si="14"/>
        <v>2451</v>
      </c>
      <c r="P458" s="203">
        <f t="shared" si="14"/>
        <v>1487357.1</v>
      </c>
      <c r="Q458" s="203">
        <f t="shared" si="14"/>
        <v>5888.2</v>
      </c>
      <c r="R458" s="203">
        <f t="shared" si="14"/>
        <v>7811</v>
      </c>
      <c r="S458" s="203">
        <f t="shared" si="14"/>
        <v>219736</v>
      </c>
      <c r="T458" s="203">
        <f t="shared" si="14"/>
        <v>56640</v>
      </c>
      <c r="U458" s="203">
        <f t="shared" si="14"/>
        <v>127529.5</v>
      </c>
      <c r="V458" s="203">
        <f t="shared" si="14"/>
        <v>4518.6899999999996</v>
      </c>
      <c r="W458" s="203">
        <f t="shared" si="14"/>
        <v>1995</v>
      </c>
      <c r="X458" s="203">
        <f t="shared" si="14"/>
        <v>2463822.14</v>
      </c>
      <c r="Y458" s="203">
        <f t="shared" si="14"/>
        <v>10154</v>
      </c>
      <c r="Z458" s="203">
        <f t="shared" si="14"/>
        <v>41148</v>
      </c>
      <c r="AA458" s="203">
        <f t="shared" si="14"/>
        <v>458690.87</v>
      </c>
      <c r="AB458" s="203">
        <f t="shared" si="14"/>
        <v>28820</v>
      </c>
      <c r="AC458" s="203">
        <f t="shared" si="14"/>
        <v>69507.5</v>
      </c>
      <c r="AD458" s="203">
        <f t="shared" si="14"/>
        <v>48071</v>
      </c>
      <c r="AE458" s="203">
        <f t="shared" si="14"/>
        <v>181247</v>
      </c>
      <c r="AF458" s="203">
        <f t="shared" si="14"/>
        <v>323889.15000000002</v>
      </c>
      <c r="AG458" s="203">
        <f t="shared" si="14"/>
        <v>69606</v>
      </c>
      <c r="AH458" s="203">
        <f t="shared" si="14"/>
        <v>36205.79</v>
      </c>
      <c r="AI458" s="203">
        <f t="shared" si="14"/>
        <v>65470</v>
      </c>
      <c r="AJ458" s="203">
        <f t="shared" si="14"/>
        <v>39543</v>
      </c>
      <c r="AK458" s="203">
        <f t="shared" si="14"/>
        <v>67.5</v>
      </c>
      <c r="AL458" s="203">
        <f t="shared" si="14"/>
        <v>18211066.960000001</v>
      </c>
      <c r="AM458" s="203">
        <f t="shared" si="14"/>
        <v>0</v>
      </c>
      <c r="AN458" s="203">
        <f t="shared" si="14"/>
        <v>12847</v>
      </c>
      <c r="AO458" s="203">
        <f t="shared" si="14"/>
        <v>188404.75</v>
      </c>
      <c r="AP458" s="203">
        <f t="shared" si="14"/>
        <v>501058</v>
      </c>
      <c r="AQ458" s="203">
        <f t="shared" si="14"/>
        <v>46166</v>
      </c>
      <c r="AR458" s="203">
        <f t="shared" si="14"/>
        <v>0</v>
      </c>
      <c r="AS458" s="203">
        <f t="shared" si="14"/>
        <v>264176</v>
      </c>
      <c r="AT458" s="203">
        <f t="shared" si="14"/>
        <v>55442.5</v>
      </c>
      <c r="AU458" s="203">
        <f t="shared" si="14"/>
        <v>51232</v>
      </c>
      <c r="AV458" s="203">
        <f t="shared" si="14"/>
        <v>27955.91</v>
      </c>
      <c r="AW458" s="203">
        <f t="shared" si="14"/>
        <v>19472.5</v>
      </c>
      <c r="AX458" s="203">
        <f t="shared" si="14"/>
        <v>2714.5</v>
      </c>
      <c r="AY458" s="203">
        <f t="shared" si="14"/>
        <v>33350</v>
      </c>
      <c r="AZ458" s="203">
        <f t="shared" si="14"/>
        <v>8224</v>
      </c>
      <c r="BA458" s="203">
        <f t="shared" si="14"/>
        <v>26758</v>
      </c>
      <c r="BB458" s="203">
        <f t="shared" si="14"/>
        <v>1108543.75</v>
      </c>
      <c r="BC458" s="203">
        <f t="shared" si="14"/>
        <v>10995.73</v>
      </c>
      <c r="BD458" s="203">
        <f t="shared" si="14"/>
        <v>10365474.060000001</v>
      </c>
      <c r="BE458" s="203">
        <f t="shared" si="14"/>
        <v>500264.95</v>
      </c>
      <c r="BF458" s="203">
        <f t="shared" si="14"/>
        <v>14403.75</v>
      </c>
      <c r="BG458" s="203">
        <f t="shared" si="14"/>
        <v>29567.25</v>
      </c>
      <c r="BH458" s="203">
        <f t="shared" si="14"/>
        <v>5562116.54</v>
      </c>
      <c r="BI458" s="203">
        <f t="shared" si="14"/>
        <v>13500</v>
      </c>
      <c r="BJ458" s="203">
        <f t="shared" si="14"/>
        <v>0</v>
      </c>
      <c r="BK458" s="203">
        <f t="shared" si="14"/>
        <v>0</v>
      </c>
      <c r="BL458" s="203">
        <f t="shared" si="14"/>
        <v>120820.5</v>
      </c>
      <c r="BM458" s="203">
        <f t="shared" si="14"/>
        <v>1813181.69</v>
      </c>
      <c r="BN458" s="203">
        <f t="shared" si="14"/>
        <v>0</v>
      </c>
      <c r="BO458" s="203">
        <f t="shared" si="14"/>
        <v>6825</v>
      </c>
      <c r="BP458" s="203">
        <f t="shared" si="14"/>
        <v>76859.5</v>
      </c>
      <c r="BQ458" s="203">
        <f t="shared" ref="BQ458:CM458" si="15">+BQ25+BQ26</f>
        <v>7562</v>
      </c>
      <c r="BR458" s="203">
        <f t="shared" si="15"/>
        <v>0</v>
      </c>
      <c r="BS458" s="203">
        <f t="shared" si="15"/>
        <v>13455234.039999999</v>
      </c>
      <c r="BT458" s="203">
        <f t="shared" si="15"/>
        <v>17643</v>
      </c>
      <c r="BU458" s="203">
        <f t="shared" si="15"/>
        <v>44694.400000000001</v>
      </c>
      <c r="BV458" s="203">
        <f t="shared" si="15"/>
        <v>1049171</v>
      </c>
      <c r="BW458" s="203">
        <f t="shared" si="15"/>
        <v>1000</v>
      </c>
      <c r="BX458" s="203">
        <f t="shared" si="15"/>
        <v>36185</v>
      </c>
      <c r="BY458" s="203">
        <f t="shared" si="15"/>
        <v>230587.16</v>
      </c>
      <c r="BZ458" s="203">
        <f t="shared" si="15"/>
        <v>22719</v>
      </c>
      <c r="CA458" s="203">
        <f t="shared" si="15"/>
        <v>10965</v>
      </c>
      <c r="CB458" s="203">
        <f t="shared" si="15"/>
        <v>4295</v>
      </c>
      <c r="CC458" s="203">
        <f t="shared" si="15"/>
        <v>137199</v>
      </c>
      <c r="CD458" s="203">
        <f t="shared" si="15"/>
        <v>245282</v>
      </c>
      <c r="CE458" s="203">
        <f t="shared" si="15"/>
        <v>25447</v>
      </c>
      <c r="CF458" s="203">
        <f t="shared" si="15"/>
        <v>122897</v>
      </c>
      <c r="CG458" s="203">
        <f t="shared" si="15"/>
        <v>7197</v>
      </c>
      <c r="CH458" s="203">
        <f t="shared" si="15"/>
        <v>0</v>
      </c>
      <c r="CI458" s="203">
        <f t="shared" si="15"/>
        <v>0</v>
      </c>
      <c r="CJ458" s="203">
        <f t="shared" si="15"/>
        <v>0</v>
      </c>
      <c r="CK458" s="203">
        <f t="shared" si="15"/>
        <v>543722</v>
      </c>
      <c r="CL458" s="203">
        <f t="shared" si="15"/>
        <v>5903</v>
      </c>
      <c r="CM458" s="203">
        <f t="shared" si="15"/>
        <v>0</v>
      </c>
    </row>
    <row r="459" spans="3:92" s="122" customFormat="1" ht="25.95" customHeight="1">
      <c r="C459" s="199">
        <v>9</v>
      </c>
      <c r="D459" s="202">
        <f>+D39+D40+D41+D42+D43+D44+D45+D46</f>
        <v>21573510.620000001</v>
      </c>
      <c r="E459" s="202">
        <f t="shared" ref="E459:BP459" si="16">+E39+E40+E41+E42+E43+E44+E45+E46</f>
        <v>1938231.9100000001</v>
      </c>
      <c r="F459" s="202">
        <f t="shared" si="16"/>
        <v>897863.70000000007</v>
      </c>
      <c r="G459" s="202">
        <f t="shared" si="16"/>
        <v>1059967.92</v>
      </c>
      <c r="H459" s="202">
        <f t="shared" si="16"/>
        <v>579059.51</v>
      </c>
      <c r="I459" s="202">
        <f t="shared" si="16"/>
        <v>2061019.9500000002</v>
      </c>
      <c r="J459" s="202">
        <f t="shared" si="16"/>
        <v>1535944.24</v>
      </c>
      <c r="K459" s="202">
        <f t="shared" si="16"/>
        <v>5505880.9800000004</v>
      </c>
      <c r="L459" s="202">
        <f t="shared" si="16"/>
        <v>1194601.8599999999</v>
      </c>
      <c r="M459" s="202">
        <f t="shared" si="16"/>
        <v>1021802.86</v>
      </c>
      <c r="N459" s="202">
        <f t="shared" si="16"/>
        <v>5522596.2400000002</v>
      </c>
      <c r="O459" s="202">
        <f t="shared" si="16"/>
        <v>512815.67000000004</v>
      </c>
      <c r="P459" s="202">
        <f t="shared" si="16"/>
        <v>19270253.210000001</v>
      </c>
      <c r="Q459" s="202">
        <f t="shared" si="16"/>
        <v>2762233.3200000003</v>
      </c>
      <c r="R459" s="202">
        <f t="shared" si="16"/>
        <v>3361683.8699999996</v>
      </c>
      <c r="S459" s="202">
        <f t="shared" si="16"/>
        <v>8073609.6499999994</v>
      </c>
      <c r="T459" s="202">
        <f t="shared" si="16"/>
        <v>1469045.1400000001</v>
      </c>
      <c r="U459" s="202">
        <f t="shared" si="16"/>
        <v>2148121.0799999996</v>
      </c>
      <c r="V459" s="202">
        <f t="shared" si="16"/>
        <v>1642340.94</v>
      </c>
      <c r="W459" s="202">
        <f t="shared" si="16"/>
        <v>854529.86999999988</v>
      </c>
      <c r="X459" s="202">
        <f t="shared" si="16"/>
        <v>35440777.549999997</v>
      </c>
      <c r="Y459" s="202">
        <f t="shared" si="16"/>
        <v>838078.16999999993</v>
      </c>
      <c r="Z459" s="202">
        <f t="shared" si="16"/>
        <v>2142197.9300000002</v>
      </c>
      <c r="AA459" s="202">
        <f t="shared" si="16"/>
        <v>1241250.79</v>
      </c>
      <c r="AB459" s="202">
        <f t="shared" si="16"/>
        <v>826796.27</v>
      </c>
      <c r="AC459" s="202">
        <f t="shared" si="16"/>
        <v>1466975.11</v>
      </c>
      <c r="AD459" s="202">
        <f t="shared" si="16"/>
        <v>1615364.08</v>
      </c>
      <c r="AE459" s="202">
        <f t="shared" si="16"/>
        <v>5749720.5600000005</v>
      </c>
      <c r="AF459" s="202">
        <f t="shared" si="16"/>
        <v>881179.15</v>
      </c>
      <c r="AG459" s="202">
        <f t="shared" si="16"/>
        <v>1294009.79</v>
      </c>
      <c r="AH459" s="202">
        <f t="shared" si="16"/>
        <v>844942.87</v>
      </c>
      <c r="AI459" s="202">
        <f t="shared" si="16"/>
        <v>2841843.55</v>
      </c>
      <c r="AJ459" s="202">
        <f t="shared" si="16"/>
        <v>1083074.9900000002</v>
      </c>
      <c r="AK459" s="202">
        <f t="shared" si="16"/>
        <v>925650.18</v>
      </c>
      <c r="AL459" s="202">
        <f t="shared" si="16"/>
        <v>102557336.59999999</v>
      </c>
      <c r="AM459" s="202">
        <f t="shared" si="16"/>
        <v>1585668.74</v>
      </c>
      <c r="AN459" s="202">
        <f t="shared" si="16"/>
        <v>2768969.05</v>
      </c>
      <c r="AO459" s="202">
        <f t="shared" si="16"/>
        <v>6522887.79</v>
      </c>
      <c r="AP459" s="202">
        <f t="shared" si="16"/>
        <v>5070506.9399999995</v>
      </c>
      <c r="AQ459" s="202">
        <f t="shared" si="16"/>
        <v>2960973.8000000003</v>
      </c>
      <c r="AR459" s="202">
        <f t="shared" si="16"/>
        <v>1691761.39</v>
      </c>
      <c r="AS459" s="202">
        <f t="shared" si="16"/>
        <v>15236449.960000001</v>
      </c>
      <c r="AT459" s="202">
        <f t="shared" si="16"/>
        <v>2525969.08</v>
      </c>
      <c r="AU459" s="202">
        <f t="shared" si="16"/>
        <v>7373518.8300000001</v>
      </c>
      <c r="AV459" s="202">
        <f t="shared" si="16"/>
        <v>4280875.6000000006</v>
      </c>
      <c r="AW459" s="202">
        <f t="shared" si="16"/>
        <v>1374753.44</v>
      </c>
      <c r="AX459" s="202">
        <f t="shared" si="16"/>
        <v>645846.06000000006</v>
      </c>
      <c r="AY459" s="202">
        <f t="shared" si="16"/>
        <v>1589981.6500000001</v>
      </c>
      <c r="AZ459" s="202">
        <f t="shared" si="16"/>
        <v>4063140.09</v>
      </c>
      <c r="BA459" s="202">
        <f t="shared" si="16"/>
        <v>1550051.22</v>
      </c>
      <c r="BB459" s="202">
        <f t="shared" si="16"/>
        <v>16156147.68</v>
      </c>
      <c r="BC459" s="202">
        <f t="shared" si="16"/>
        <v>1362211.2199999997</v>
      </c>
      <c r="BD459" s="202">
        <f t="shared" si="16"/>
        <v>32777681.530000001</v>
      </c>
      <c r="BE459" s="202">
        <f t="shared" si="16"/>
        <v>3646099.27</v>
      </c>
      <c r="BF459" s="202">
        <f t="shared" si="16"/>
        <v>1327302.93</v>
      </c>
      <c r="BG459" s="202">
        <f t="shared" si="16"/>
        <v>1681996.9000000001</v>
      </c>
      <c r="BH459" s="202">
        <f t="shared" si="16"/>
        <v>23746127.810000002</v>
      </c>
      <c r="BI459" s="202">
        <f t="shared" si="16"/>
        <v>395786.25</v>
      </c>
      <c r="BJ459" s="202">
        <f t="shared" si="16"/>
        <v>473986.43</v>
      </c>
      <c r="BK459" s="202">
        <f t="shared" si="16"/>
        <v>721442.04999999993</v>
      </c>
      <c r="BL459" s="202">
        <f t="shared" si="16"/>
        <v>1034829.1100000001</v>
      </c>
      <c r="BM459" s="202">
        <f t="shared" si="16"/>
        <v>23619523.850000001</v>
      </c>
      <c r="BN459" s="202">
        <f t="shared" si="16"/>
        <v>1800461.28</v>
      </c>
      <c r="BO459" s="202">
        <f t="shared" si="16"/>
        <v>1853572.4000000001</v>
      </c>
      <c r="BP459" s="202">
        <f t="shared" si="16"/>
        <v>3084852.97</v>
      </c>
      <c r="BQ459" s="202">
        <f t="shared" ref="BQ459:CM459" si="17">+BQ39+BQ40+BQ41+BQ42+BQ43+BQ44+BQ45+BQ46</f>
        <v>1262014.9600000004</v>
      </c>
      <c r="BR459" s="202">
        <f t="shared" si="17"/>
        <v>1291757.04</v>
      </c>
      <c r="BS459" s="202">
        <f t="shared" si="17"/>
        <v>104453792.39999999</v>
      </c>
      <c r="BT459" s="202">
        <f t="shared" si="17"/>
        <v>1882717.73</v>
      </c>
      <c r="BU459" s="202">
        <f t="shared" si="17"/>
        <v>1198344.8700000001</v>
      </c>
      <c r="BV459" s="202">
        <f t="shared" si="17"/>
        <v>14329851.819999998</v>
      </c>
      <c r="BW459" s="202">
        <f t="shared" si="17"/>
        <v>976963.37</v>
      </c>
      <c r="BX459" s="202">
        <f t="shared" si="17"/>
        <v>908648.40999999992</v>
      </c>
      <c r="BY459" s="202">
        <f t="shared" si="17"/>
        <v>4748934.7700000005</v>
      </c>
      <c r="BZ459" s="202">
        <f t="shared" si="17"/>
        <v>964129.14</v>
      </c>
      <c r="CA459" s="202">
        <f t="shared" si="17"/>
        <v>645048.87</v>
      </c>
      <c r="CB459" s="202">
        <f t="shared" si="17"/>
        <v>1246302.73</v>
      </c>
      <c r="CC459" s="202">
        <f t="shared" si="17"/>
        <v>5269007.12</v>
      </c>
      <c r="CD459" s="202">
        <f t="shared" si="17"/>
        <v>5161730.9399999995</v>
      </c>
      <c r="CE459" s="202">
        <f t="shared" si="17"/>
        <v>1098423.8500000001</v>
      </c>
      <c r="CF459" s="202">
        <f t="shared" si="17"/>
        <v>3447049.3600000003</v>
      </c>
      <c r="CG459" s="202">
        <f t="shared" si="17"/>
        <v>1121187.05</v>
      </c>
      <c r="CH459" s="202">
        <f t="shared" si="17"/>
        <v>647494.18000000005</v>
      </c>
      <c r="CI459" s="202">
        <f t="shared" si="17"/>
        <v>664095.31000000006</v>
      </c>
      <c r="CJ459" s="202">
        <f t="shared" si="17"/>
        <v>1108350.56</v>
      </c>
      <c r="CK459" s="202">
        <f t="shared" si="17"/>
        <v>6477513.9399999995</v>
      </c>
      <c r="CL459" s="202">
        <f t="shared" si="17"/>
        <v>840065.84000000008</v>
      </c>
      <c r="CM459" s="202">
        <f t="shared" si="17"/>
        <v>573007.85</v>
      </c>
    </row>
    <row r="460" spans="3:92" s="122" customFormat="1" ht="25.95" customHeight="1">
      <c r="C460" s="199">
        <v>10</v>
      </c>
      <c r="D460" s="203">
        <f>+D97+D98+D99+D100+D101+D102+D103+D104+D105+D106+D107+D108+D109+D110+D111+D112</f>
        <v>1244984.43</v>
      </c>
      <c r="E460" s="203">
        <f t="shared" ref="E460:BP460" si="18">+E97+E98+E99+E100+E101+E102+E103+E104+E105+E106+E107+E108+E109+E110+E111+E112</f>
        <v>44195</v>
      </c>
      <c r="F460" s="203">
        <f t="shared" si="18"/>
        <v>355454</v>
      </c>
      <c r="G460" s="203">
        <f t="shared" si="18"/>
        <v>57428.200000000012</v>
      </c>
      <c r="H460" s="203">
        <f t="shared" si="18"/>
        <v>34805</v>
      </c>
      <c r="I460" s="203">
        <f t="shared" si="18"/>
        <v>111239.5</v>
      </c>
      <c r="J460" s="203">
        <f t="shared" si="18"/>
        <v>74848.350000000006</v>
      </c>
      <c r="K460" s="203">
        <f t="shared" si="18"/>
        <v>178568.8</v>
      </c>
      <c r="L460" s="203">
        <f t="shared" si="18"/>
        <v>23199.09</v>
      </c>
      <c r="M460" s="203">
        <f t="shared" si="18"/>
        <v>19140</v>
      </c>
      <c r="N460" s="203">
        <f t="shared" si="18"/>
        <v>85444.440000000017</v>
      </c>
      <c r="O460" s="203">
        <f t="shared" si="18"/>
        <v>10568.25</v>
      </c>
      <c r="P460" s="203">
        <f t="shared" si="18"/>
        <v>423024.5500000001</v>
      </c>
      <c r="Q460" s="203">
        <f t="shared" si="18"/>
        <v>55560.489999999991</v>
      </c>
      <c r="R460" s="203">
        <f t="shared" si="18"/>
        <v>48135</v>
      </c>
      <c r="S460" s="203">
        <f t="shared" si="18"/>
        <v>124220.45999999999</v>
      </c>
      <c r="T460" s="203">
        <f t="shared" si="18"/>
        <v>71126</v>
      </c>
      <c r="U460" s="203">
        <f t="shared" si="18"/>
        <v>17721</v>
      </c>
      <c r="V460" s="203">
        <f t="shared" si="18"/>
        <v>25328.28</v>
      </c>
      <c r="W460" s="203">
        <f t="shared" si="18"/>
        <v>178823.59000000003</v>
      </c>
      <c r="X460" s="203">
        <f t="shared" si="18"/>
        <v>1821109.27</v>
      </c>
      <c r="Y460" s="203">
        <f t="shared" si="18"/>
        <v>18844.96</v>
      </c>
      <c r="Z460" s="203">
        <f t="shared" si="18"/>
        <v>217570</v>
      </c>
      <c r="AA460" s="203">
        <f t="shared" si="18"/>
        <v>416665</v>
      </c>
      <c r="AB460" s="203">
        <f t="shared" si="18"/>
        <v>2014</v>
      </c>
      <c r="AC460" s="203">
        <f t="shared" si="18"/>
        <v>73345.239999999991</v>
      </c>
      <c r="AD460" s="203">
        <f t="shared" si="18"/>
        <v>31139</v>
      </c>
      <c r="AE460" s="203">
        <f t="shared" si="18"/>
        <v>292694.46000000002</v>
      </c>
      <c r="AF460" s="203">
        <f t="shared" si="18"/>
        <v>21664</v>
      </c>
      <c r="AG460" s="203">
        <f t="shared" si="18"/>
        <v>31852.989999999998</v>
      </c>
      <c r="AH460" s="203">
        <f t="shared" si="18"/>
        <v>43043.14</v>
      </c>
      <c r="AI460" s="203">
        <f t="shared" si="18"/>
        <v>248487.16</v>
      </c>
      <c r="AJ460" s="203">
        <f t="shared" si="18"/>
        <v>91686</v>
      </c>
      <c r="AK460" s="203">
        <f t="shared" si="18"/>
        <v>21144.999999999996</v>
      </c>
      <c r="AL460" s="203">
        <f t="shared" si="18"/>
        <v>584428.44999999995</v>
      </c>
      <c r="AM460" s="203">
        <f t="shared" si="18"/>
        <v>12838</v>
      </c>
      <c r="AN460" s="203">
        <f t="shared" si="18"/>
        <v>8299</v>
      </c>
      <c r="AO460" s="203">
        <f t="shared" si="18"/>
        <v>65712</v>
      </c>
      <c r="AP460" s="203">
        <f t="shared" si="18"/>
        <v>50370.03</v>
      </c>
      <c r="AQ460" s="203">
        <f t="shared" si="18"/>
        <v>7300</v>
      </c>
      <c r="AR460" s="203">
        <f t="shared" si="18"/>
        <v>3720</v>
      </c>
      <c r="AS460" s="203">
        <f t="shared" si="18"/>
        <v>83320.69</v>
      </c>
      <c r="AT460" s="203">
        <f t="shared" si="18"/>
        <v>14268.75</v>
      </c>
      <c r="AU460" s="203">
        <f t="shared" si="18"/>
        <v>56946.51</v>
      </c>
      <c r="AV460" s="203">
        <f t="shared" si="18"/>
        <v>100032.96000000001</v>
      </c>
      <c r="AW460" s="203">
        <f t="shared" si="18"/>
        <v>14142.32</v>
      </c>
      <c r="AX460" s="203">
        <f t="shared" si="18"/>
        <v>7127</v>
      </c>
      <c r="AY460" s="203">
        <f t="shared" si="18"/>
        <v>15084</v>
      </c>
      <c r="AZ460" s="203">
        <f t="shared" si="18"/>
        <v>18532</v>
      </c>
      <c r="BA460" s="203">
        <f t="shared" si="18"/>
        <v>9497</v>
      </c>
      <c r="BB460" s="203">
        <f t="shared" si="18"/>
        <v>307416.67</v>
      </c>
      <c r="BC460" s="203">
        <f t="shared" si="18"/>
        <v>11799.189999999999</v>
      </c>
      <c r="BD460" s="203">
        <f t="shared" si="18"/>
        <v>1031725.2799999999</v>
      </c>
      <c r="BE460" s="203">
        <f t="shared" si="18"/>
        <v>53216.290000000023</v>
      </c>
      <c r="BF460" s="203">
        <f t="shared" si="18"/>
        <v>233196.44999999995</v>
      </c>
      <c r="BG460" s="203">
        <f t="shared" si="18"/>
        <v>81463.709999999992</v>
      </c>
      <c r="BH460" s="203">
        <f t="shared" si="18"/>
        <v>499403.96</v>
      </c>
      <c r="BI460" s="203">
        <f t="shared" si="18"/>
        <v>0</v>
      </c>
      <c r="BJ460" s="203">
        <f t="shared" si="18"/>
        <v>1762</v>
      </c>
      <c r="BK460" s="203">
        <f t="shared" si="18"/>
        <v>0</v>
      </c>
      <c r="BL460" s="203">
        <f t="shared" si="18"/>
        <v>54534</v>
      </c>
      <c r="BM460" s="203">
        <f t="shared" si="18"/>
        <v>307382.37</v>
      </c>
      <c r="BN460" s="203">
        <f t="shared" si="18"/>
        <v>106727.62</v>
      </c>
      <c r="BO460" s="203">
        <f t="shared" si="18"/>
        <v>11181</v>
      </c>
      <c r="BP460" s="203">
        <f t="shared" si="18"/>
        <v>7527</v>
      </c>
      <c r="BQ460" s="203">
        <f t="shared" ref="BQ460:CM460" si="19">+BQ97+BQ98+BQ99+BQ100+BQ101+BQ102+BQ103+BQ104+BQ105+BQ106+BQ107+BQ108+BQ109+BQ110+BQ111+BQ112</f>
        <v>34223</v>
      </c>
      <c r="BR460" s="203">
        <f t="shared" si="19"/>
        <v>46714</v>
      </c>
      <c r="BS460" s="203">
        <f t="shared" si="19"/>
        <v>848269.67</v>
      </c>
      <c r="BT460" s="203">
        <f t="shared" si="19"/>
        <v>42003.3</v>
      </c>
      <c r="BU460" s="203">
        <f t="shared" si="19"/>
        <v>0</v>
      </c>
      <c r="BV460" s="203">
        <f t="shared" si="19"/>
        <v>161101</v>
      </c>
      <c r="BW460" s="203">
        <f t="shared" si="19"/>
        <v>4199.84</v>
      </c>
      <c r="BX460" s="203">
        <f t="shared" si="19"/>
        <v>11248</v>
      </c>
      <c r="BY460" s="203">
        <f t="shared" si="19"/>
        <v>16404</v>
      </c>
      <c r="BZ460" s="203">
        <f t="shared" si="19"/>
        <v>6493</v>
      </c>
      <c r="CA460" s="203">
        <f t="shared" si="19"/>
        <v>5656</v>
      </c>
      <c r="CB460" s="203">
        <f t="shared" si="19"/>
        <v>13595</v>
      </c>
      <c r="CC460" s="203">
        <f t="shared" si="19"/>
        <v>2990</v>
      </c>
      <c r="CD460" s="203">
        <f t="shared" si="19"/>
        <v>139889</v>
      </c>
      <c r="CE460" s="203">
        <f t="shared" si="19"/>
        <v>16968</v>
      </c>
      <c r="CF460" s="203">
        <f t="shared" si="19"/>
        <v>67507.78</v>
      </c>
      <c r="CG460" s="203">
        <f t="shared" si="19"/>
        <v>4960</v>
      </c>
      <c r="CH460" s="203">
        <f t="shared" si="19"/>
        <v>9415</v>
      </c>
      <c r="CI460" s="203">
        <f t="shared" si="19"/>
        <v>23646.959999999999</v>
      </c>
      <c r="CJ460" s="203">
        <f t="shared" si="19"/>
        <v>1241</v>
      </c>
      <c r="CK460" s="203">
        <f t="shared" si="19"/>
        <v>14917.560000000001</v>
      </c>
      <c r="CL460" s="203">
        <f t="shared" si="19"/>
        <v>0</v>
      </c>
      <c r="CM460" s="203">
        <f t="shared" si="19"/>
        <v>22993.13</v>
      </c>
    </row>
    <row r="461" spans="3:92" s="122" customFormat="1" ht="25.95" customHeight="1">
      <c r="C461" s="199">
        <v>11</v>
      </c>
      <c r="D461" s="202">
        <f>+D27+D28</f>
        <v>73022249.549999997</v>
      </c>
      <c r="E461" s="202">
        <f t="shared" ref="E461:BP461" si="20">+E27+E28</f>
        <v>1549990.73</v>
      </c>
      <c r="F461" s="202">
        <f t="shared" si="20"/>
        <v>2125897</v>
      </c>
      <c r="G461" s="202">
        <f t="shared" si="20"/>
        <v>5803213</v>
      </c>
      <c r="H461" s="202">
        <f t="shared" si="20"/>
        <v>978195.8</v>
      </c>
      <c r="I461" s="202">
        <f t="shared" si="20"/>
        <v>1710254</v>
      </c>
      <c r="J461" s="202">
        <f t="shared" si="20"/>
        <v>2736249.5</v>
      </c>
      <c r="K461" s="202">
        <f t="shared" si="20"/>
        <v>7339399.79</v>
      </c>
      <c r="L461" s="202">
        <f t="shared" si="20"/>
        <v>2035620.36</v>
      </c>
      <c r="M461" s="202">
        <f t="shared" si="20"/>
        <v>2109764.6799999997</v>
      </c>
      <c r="N461" s="202">
        <f t="shared" si="20"/>
        <v>20726364.5</v>
      </c>
      <c r="O461" s="202">
        <f t="shared" si="20"/>
        <v>608791</v>
      </c>
      <c r="P461" s="202">
        <f t="shared" si="20"/>
        <v>34327442.650000006</v>
      </c>
      <c r="Q461" s="202">
        <f t="shared" si="20"/>
        <v>3658633.67</v>
      </c>
      <c r="R461" s="202">
        <f t="shared" si="20"/>
        <v>3026008.38</v>
      </c>
      <c r="S461" s="202">
        <f t="shared" si="20"/>
        <v>9164717.25</v>
      </c>
      <c r="T461" s="202">
        <f t="shared" si="20"/>
        <v>3262276.79</v>
      </c>
      <c r="U461" s="202">
        <f t="shared" si="20"/>
        <v>7127326.9500000002</v>
      </c>
      <c r="V461" s="202">
        <f t="shared" si="20"/>
        <v>2779585</v>
      </c>
      <c r="W461" s="202">
        <f t="shared" si="20"/>
        <v>1769280</v>
      </c>
      <c r="X461" s="202">
        <f t="shared" si="20"/>
        <v>100710201.34999999</v>
      </c>
      <c r="Y461" s="202">
        <f t="shared" si="20"/>
        <v>2266797.44</v>
      </c>
      <c r="Z461" s="202">
        <f t="shared" si="20"/>
        <v>9967685.1500000004</v>
      </c>
      <c r="AA461" s="202">
        <f t="shared" si="20"/>
        <v>5958673.1899999995</v>
      </c>
      <c r="AB461" s="202">
        <f t="shared" si="20"/>
        <v>1450439</v>
      </c>
      <c r="AC461" s="202">
        <f t="shared" si="20"/>
        <v>2205455.7000000002</v>
      </c>
      <c r="AD461" s="202">
        <f t="shared" si="20"/>
        <v>9563238</v>
      </c>
      <c r="AE461" s="202">
        <f t="shared" si="20"/>
        <v>11615744.5</v>
      </c>
      <c r="AF461" s="202">
        <f t="shared" si="20"/>
        <v>2102657</v>
      </c>
      <c r="AG461" s="202">
        <f t="shared" si="20"/>
        <v>2475407</v>
      </c>
      <c r="AH461" s="202">
        <f t="shared" si="20"/>
        <v>1782854.5</v>
      </c>
      <c r="AI461" s="202">
        <f t="shared" si="20"/>
        <v>12239748</v>
      </c>
      <c r="AJ461" s="202">
        <f t="shared" si="20"/>
        <v>2178312.5</v>
      </c>
      <c r="AK461" s="202">
        <f t="shared" si="20"/>
        <v>2048051.25</v>
      </c>
      <c r="AL461" s="202">
        <f t="shared" si="20"/>
        <v>137106152.78999999</v>
      </c>
      <c r="AM461" s="202">
        <f t="shared" si="20"/>
        <v>1279826</v>
      </c>
      <c r="AN461" s="202">
        <f t="shared" si="20"/>
        <v>1082445</v>
      </c>
      <c r="AO461" s="202">
        <f t="shared" si="20"/>
        <v>13494811.390000001</v>
      </c>
      <c r="AP461" s="202">
        <f t="shared" si="20"/>
        <v>11382553.970000001</v>
      </c>
      <c r="AQ461" s="202">
        <f t="shared" si="20"/>
        <v>2580457.42</v>
      </c>
      <c r="AR461" s="202">
        <f t="shared" si="20"/>
        <v>632525.5</v>
      </c>
      <c r="AS461" s="202">
        <f t="shared" si="20"/>
        <v>34037320.829999998</v>
      </c>
      <c r="AT461" s="202">
        <f t="shared" si="20"/>
        <v>2641743</v>
      </c>
      <c r="AU461" s="202">
        <f t="shared" si="20"/>
        <v>4644067</v>
      </c>
      <c r="AV461" s="202">
        <f t="shared" si="20"/>
        <v>4309874.42</v>
      </c>
      <c r="AW461" s="202">
        <f t="shared" si="20"/>
        <v>3206227.99</v>
      </c>
      <c r="AX461" s="202">
        <f t="shared" si="20"/>
        <v>1504348.25</v>
      </c>
      <c r="AY461" s="202">
        <f t="shared" si="20"/>
        <v>2821566.25</v>
      </c>
      <c r="AZ461" s="202">
        <f t="shared" si="20"/>
        <v>1433821.5</v>
      </c>
      <c r="BA461" s="202">
        <f t="shared" si="20"/>
        <v>1411680</v>
      </c>
      <c r="BB461" s="202">
        <f t="shared" si="20"/>
        <v>31427695.939999998</v>
      </c>
      <c r="BC461" s="202">
        <f t="shared" si="20"/>
        <v>1814390.5</v>
      </c>
      <c r="BD461" s="202">
        <f t="shared" si="20"/>
        <v>128985271.47999999</v>
      </c>
      <c r="BE461" s="202">
        <f t="shared" si="20"/>
        <v>13133851.27</v>
      </c>
      <c r="BF461" s="202">
        <f t="shared" si="20"/>
        <v>2493937.5</v>
      </c>
      <c r="BG461" s="202">
        <f t="shared" si="20"/>
        <v>2724552.5</v>
      </c>
      <c r="BH461" s="202">
        <f t="shared" si="20"/>
        <v>91272213.24000001</v>
      </c>
      <c r="BI461" s="202">
        <f t="shared" si="20"/>
        <v>1573240.4</v>
      </c>
      <c r="BJ461" s="202">
        <f t="shared" si="20"/>
        <v>1518733</v>
      </c>
      <c r="BK461" s="202">
        <f t="shared" si="20"/>
        <v>2021488</v>
      </c>
      <c r="BL461" s="202">
        <f t="shared" si="20"/>
        <v>2099722</v>
      </c>
      <c r="BM461" s="202">
        <f t="shared" si="20"/>
        <v>46733440.25</v>
      </c>
      <c r="BN461" s="202">
        <f t="shared" si="20"/>
        <v>5196812.75</v>
      </c>
      <c r="BO461" s="202">
        <f t="shared" si="20"/>
        <v>2346310.7199999997</v>
      </c>
      <c r="BP461" s="202">
        <f t="shared" si="20"/>
        <v>6116474.9000000004</v>
      </c>
      <c r="BQ461" s="202">
        <f t="shared" ref="BQ461:CM461" si="21">+BQ27+BQ28</f>
        <v>2092973.3900000001</v>
      </c>
      <c r="BR461" s="202">
        <f t="shared" si="21"/>
        <v>3013453.42</v>
      </c>
      <c r="BS461" s="202">
        <f t="shared" si="21"/>
        <v>286810611.83000004</v>
      </c>
      <c r="BT461" s="202">
        <f t="shared" si="21"/>
        <v>2723589.9</v>
      </c>
      <c r="BU461" s="202">
        <f t="shared" si="21"/>
        <v>2956840.38</v>
      </c>
      <c r="BV461" s="202">
        <f t="shared" si="21"/>
        <v>25323394.960000001</v>
      </c>
      <c r="BW461" s="202">
        <f t="shared" si="21"/>
        <v>573019</v>
      </c>
      <c r="BX461" s="202">
        <f t="shared" si="21"/>
        <v>2256068.25</v>
      </c>
      <c r="BY461" s="202">
        <f t="shared" si="21"/>
        <v>17232325.100000001</v>
      </c>
      <c r="BZ461" s="202">
        <f t="shared" si="21"/>
        <v>1274882.8</v>
      </c>
      <c r="CA461" s="202">
        <f t="shared" si="21"/>
        <v>2160543.4</v>
      </c>
      <c r="CB461" s="202">
        <f t="shared" si="21"/>
        <v>1547938</v>
      </c>
      <c r="CC461" s="202">
        <f t="shared" si="21"/>
        <v>2752801.46</v>
      </c>
      <c r="CD461" s="202">
        <f t="shared" si="21"/>
        <v>11714212.9</v>
      </c>
      <c r="CE461" s="202">
        <f t="shared" si="21"/>
        <v>4533383.71</v>
      </c>
      <c r="CF461" s="202">
        <f t="shared" si="21"/>
        <v>9382618.9499999993</v>
      </c>
      <c r="CG461" s="202">
        <f t="shared" si="21"/>
        <v>1510706</v>
      </c>
      <c r="CH461" s="202">
        <f t="shared" si="21"/>
        <v>1451047.9</v>
      </c>
      <c r="CI461" s="202">
        <f t="shared" si="21"/>
        <v>1397435.47</v>
      </c>
      <c r="CJ461" s="202">
        <f t="shared" si="21"/>
        <v>1137793.5</v>
      </c>
      <c r="CK461" s="202">
        <f t="shared" si="21"/>
        <v>13146042.1</v>
      </c>
      <c r="CL461" s="202">
        <f t="shared" si="21"/>
        <v>1198836</v>
      </c>
      <c r="CM461" s="202">
        <f t="shared" si="21"/>
        <v>1514654.92</v>
      </c>
    </row>
    <row r="462" spans="3:92" s="122" customFormat="1" ht="25.95" customHeight="1">
      <c r="C462" s="199">
        <v>12</v>
      </c>
      <c r="D462" s="203">
        <f>+D113+D114+D115+D116+D117+D118+D119+D120+D121</f>
        <v>3888537.8</v>
      </c>
      <c r="E462" s="203">
        <f t="shared" ref="E462:BP462" si="22">+E113+E114+E115+E116+E117+E118+E119+E120+E121</f>
        <v>27282.559999999998</v>
      </c>
      <c r="F462" s="203">
        <f t="shared" si="22"/>
        <v>468639.42000000004</v>
      </c>
      <c r="G462" s="203">
        <f t="shared" si="22"/>
        <v>176848.36</v>
      </c>
      <c r="H462" s="203">
        <f t="shared" si="22"/>
        <v>6283.04</v>
      </c>
      <c r="I462" s="203">
        <f t="shared" si="22"/>
        <v>50</v>
      </c>
      <c r="J462" s="203">
        <f t="shared" si="22"/>
        <v>0</v>
      </c>
      <c r="K462" s="203">
        <f t="shared" si="22"/>
        <v>59714.92</v>
      </c>
      <c r="L462" s="203">
        <f t="shared" si="22"/>
        <v>-9038.4399999999987</v>
      </c>
      <c r="M462" s="203">
        <f t="shared" si="22"/>
        <v>29592.870000000003</v>
      </c>
      <c r="N462" s="203">
        <f t="shared" si="22"/>
        <v>556585.96</v>
      </c>
      <c r="O462" s="203">
        <f t="shared" si="22"/>
        <v>7314.25</v>
      </c>
      <c r="P462" s="203">
        <f t="shared" si="22"/>
        <v>513107.00999999995</v>
      </c>
      <c r="Q462" s="203">
        <f t="shared" si="22"/>
        <v>11671.21</v>
      </c>
      <c r="R462" s="203">
        <f t="shared" si="22"/>
        <v>14271.560000000001</v>
      </c>
      <c r="S462" s="203">
        <f t="shared" si="22"/>
        <v>22082.71</v>
      </c>
      <c r="T462" s="203">
        <f t="shared" si="22"/>
        <v>717465.99</v>
      </c>
      <c r="U462" s="203">
        <f t="shared" si="22"/>
        <v>81605.61</v>
      </c>
      <c r="V462" s="203">
        <f t="shared" si="22"/>
        <v>5540</v>
      </c>
      <c r="W462" s="203">
        <f t="shared" si="22"/>
        <v>186212.94</v>
      </c>
      <c r="X462" s="203">
        <f t="shared" si="22"/>
        <v>5495807.9100000001</v>
      </c>
      <c r="Y462" s="203">
        <f t="shared" si="22"/>
        <v>173750.68999999997</v>
      </c>
      <c r="Z462" s="203">
        <f t="shared" si="22"/>
        <v>1414264.95</v>
      </c>
      <c r="AA462" s="203">
        <f t="shared" si="22"/>
        <v>356492.98999999987</v>
      </c>
      <c r="AB462" s="203">
        <f t="shared" si="22"/>
        <v>143525.05000000005</v>
      </c>
      <c r="AC462" s="203">
        <f t="shared" si="22"/>
        <v>241172.59</v>
      </c>
      <c r="AD462" s="203">
        <f t="shared" si="22"/>
        <v>1680210.5</v>
      </c>
      <c r="AE462" s="203">
        <f t="shared" si="22"/>
        <v>96429.15</v>
      </c>
      <c r="AF462" s="203">
        <f t="shared" si="22"/>
        <v>3835.73</v>
      </c>
      <c r="AG462" s="203">
        <f t="shared" si="22"/>
        <v>0</v>
      </c>
      <c r="AH462" s="203">
        <f t="shared" si="22"/>
        <v>114940.51999999999</v>
      </c>
      <c r="AI462" s="203">
        <f t="shared" si="22"/>
        <v>44913.350000000006</v>
      </c>
      <c r="AJ462" s="203">
        <f t="shared" si="22"/>
        <v>195214.38</v>
      </c>
      <c r="AK462" s="203">
        <f t="shared" si="22"/>
        <v>1631.36</v>
      </c>
      <c r="AL462" s="203">
        <f t="shared" si="22"/>
        <v>1891316.5999999999</v>
      </c>
      <c r="AM462" s="203">
        <f t="shared" si="22"/>
        <v>53313</v>
      </c>
      <c r="AN462" s="203">
        <f t="shared" si="22"/>
        <v>617.98</v>
      </c>
      <c r="AO462" s="203">
        <f t="shared" si="22"/>
        <v>19167.45</v>
      </c>
      <c r="AP462" s="203">
        <f t="shared" si="22"/>
        <v>45942.53</v>
      </c>
      <c r="AQ462" s="203">
        <f t="shared" si="22"/>
        <v>6800.8099999999995</v>
      </c>
      <c r="AR462" s="203">
        <f t="shared" si="22"/>
        <v>0</v>
      </c>
      <c r="AS462" s="203">
        <f t="shared" si="22"/>
        <v>33858</v>
      </c>
      <c r="AT462" s="203">
        <f t="shared" si="22"/>
        <v>0</v>
      </c>
      <c r="AU462" s="203">
        <f t="shared" si="22"/>
        <v>0</v>
      </c>
      <c r="AV462" s="203">
        <f t="shared" si="22"/>
        <v>15370.32</v>
      </c>
      <c r="AW462" s="203">
        <f t="shared" si="22"/>
        <v>0</v>
      </c>
      <c r="AX462" s="203">
        <f t="shared" si="22"/>
        <v>22337.73</v>
      </c>
      <c r="AY462" s="203">
        <f t="shared" si="22"/>
        <v>617.98</v>
      </c>
      <c r="AZ462" s="203">
        <f t="shared" si="22"/>
        <v>5847.74</v>
      </c>
      <c r="BA462" s="203">
        <f t="shared" si="22"/>
        <v>3091.91</v>
      </c>
      <c r="BB462" s="203">
        <f t="shared" si="22"/>
        <v>344204.61</v>
      </c>
      <c r="BC462" s="203">
        <f t="shared" si="22"/>
        <v>14660.02</v>
      </c>
      <c r="BD462" s="203">
        <f t="shared" si="22"/>
        <v>5513138.1600000001</v>
      </c>
      <c r="BE462" s="203">
        <f t="shared" si="22"/>
        <v>1233206.1100000001</v>
      </c>
      <c r="BF462" s="203">
        <f t="shared" si="22"/>
        <v>411911.31</v>
      </c>
      <c r="BG462" s="203">
        <f t="shared" si="22"/>
        <v>165180.36000000002</v>
      </c>
      <c r="BH462" s="203">
        <f t="shared" si="22"/>
        <v>4017423.73</v>
      </c>
      <c r="BI462" s="203">
        <f t="shared" si="22"/>
        <v>12711.7</v>
      </c>
      <c r="BJ462" s="203">
        <f t="shared" si="22"/>
        <v>20504.400000000001</v>
      </c>
      <c r="BK462" s="203">
        <f t="shared" si="22"/>
        <v>1236.5999999999999</v>
      </c>
      <c r="BL462" s="203">
        <f t="shared" si="22"/>
        <v>1060</v>
      </c>
      <c r="BM462" s="203">
        <f t="shared" si="22"/>
        <v>112813.6</v>
      </c>
      <c r="BN462" s="203">
        <f t="shared" si="22"/>
        <v>34879.5</v>
      </c>
      <c r="BO462" s="203">
        <f t="shared" si="22"/>
        <v>4494</v>
      </c>
      <c r="BP462" s="203">
        <f t="shared" si="22"/>
        <v>10635</v>
      </c>
      <c r="BQ462" s="203">
        <f t="shared" ref="BQ462:CM462" si="23">+BQ113+BQ114+BQ115+BQ116+BQ117+BQ118+BQ119+BQ120+BQ121</f>
        <v>9592.9599999999991</v>
      </c>
      <c r="BR462" s="203">
        <f t="shared" si="23"/>
        <v>20341</v>
      </c>
      <c r="BS462" s="203">
        <f t="shared" si="23"/>
        <v>6113369.4100000011</v>
      </c>
      <c r="BT462" s="203">
        <f t="shared" si="23"/>
        <v>0</v>
      </c>
      <c r="BU462" s="203">
        <f t="shared" si="23"/>
        <v>8037.9500000000007</v>
      </c>
      <c r="BV462" s="203">
        <f t="shared" si="23"/>
        <v>492914.06</v>
      </c>
      <c r="BW462" s="203">
        <f t="shared" si="23"/>
        <v>11747.78</v>
      </c>
      <c r="BX462" s="203">
        <f t="shared" si="23"/>
        <v>0</v>
      </c>
      <c r="BY462" s="203">
        <f t="shared" si="23"/>
        <v>13115.25</v>
      </c>
      <c r="BZ462" s="203">
        <f t="shared" si="23"/>
        <v>618.29999999999995</v>
      </c>
      <c r="CA462" s="203">
        <f t="shared" si="23"/>
        <v>4328.13</v>
      </c>
      <c r="CB462" s="203">
        <f t="shared" si="23"/>
        <v>0</v>
      </c>
      <c r="CC462" s="203">
        <f t="shared" si="23"/>
        <v>49529.47</v>
      </c>
      <c r="CD462" s="203">
        <f t="shared" si="23"/>
        <v>35246.5</v>
      </c>
      <c r="CE462" s="203">
        <f t="shared" si="23"/>
        <v>82159.66</v>
      </c>
      <c r="CF462" s="203">
        <f t="shared" si="23"/>
        <v>986.94</v>
      </c>
      <c r="CG462" s="203">
        <f t="shared" si="23"/>
        <v>9411.7900000000009</v>
      </c>
      <c r="CH462" s="203">
        <f t="shared" si="23"/>
        <v>0</v>
      </c>
      <c r="CI462" s="203">
        <f t="shared" si="23"/>
        <v>35368.369999999995</v>
      </c>
      <c r="CJ462" s="203">
        <f t="shared" si="23"/>
        <v>0</v>
      </c>
      <c r="CK462" s="203">
        <f t="shared" si="23"/>
        <v>85210.57</v>
      </c>
      <c r="CL462" s="203">
        <f t="shared" si="23"/>
        <v>0</v>
      </c>
      <c r="CM462" s="203">
        <f t="shared" si="23"/>
        <v>0</v>
      </c>
    </row>
    <row r="463" spans="3:92" s="122" customFormat="1" ht="25.95" customHeight="1">
      <c r="C463" s="199">
        <v>13</v>
      </c>
      <c r="D463" s="202">
        <f>D52</f>
        <v>8694582.4900000002</v>
      </c>
      <c r="E463" s="202">
        <f t="shared" ref="E463:BP463" si="24">E52</f>
        <v>2781697.74</v>
      </c>
      <c r="F463" s="202">
        <f t="shared" si="24"/>
        <v>1871835.64</v>
      </c>
      <c r="G463" s="202">
        <f t="shared" si="24"/>
        <v>1521034.35</v>
      </c>
      <c r="H463" s="202">
        <f t="shared" si="24"/>
        <v>1331091.3999999999</v>
      </c>
      <c r="I463" s="202">
        <f t="shared" si="24"/>
        <v>3184434.23</v>
      </c>
      <c r="J463" s="202">
        <f t="shared" si="24"/>
        <v>5531348.5099999998</v>
      </c>
      <c r="K463" s="202">
        <f t="shared" si="24"/>
        <v>5455721.7599999998</v>
      </c>
      <c r="L463" s="202">
        <f t="shared" si="24"/>
        <v>2815095.85</v>
      </c>
      <c r="M463" s="202">
        <f t="shared" si="24"/>
        <v>3417982.09</v>
      </c>
      <c r="N463" s="202">
        <f t="shared" si="24"/>
        <v>3677974.27</v>
      </c>
      <c r="O463" s="202">
        <f t="shared" si="24"/>
        <v>1530667.44</v>
      </c>
      <c r="P463" s="202">
        <f t="shared" si="24"/>
        <v>9272729.4700000007</v>
      </c>
      <c r="Q463" s="202">
        <f t="shared" si="24"/>
        <v>2660150.17</v>
      </c>
      <c r="R463" s="202">
        <f t="shared" si="24"/>
        <v>4550127</v>
      </c>
      <c r="S463" s="202">
        <f t="shared" si="24"/>
        <v>5593694.6600000001</v>
      </c>
      <c r="T463" s="202">
        <f t="shared" si="24"/>
        <v>2115069.7999999998</v>
      </c>
      <c r="U463" s="202">
        <f t="shared" si="24"/>
        <v>3571434.69</v>
      </c>
      <c r="V463" s="202">
        <f t="shared" si="24"/>
        <v>1120495.6100000001</v>
      </c>
      <c r="W463" s="202">
        <f t="shared" si="24"/>
        <v>683779.72</v>
      </c>
      <c r="X463" s="202">
        <f t="shared" si="24"/>
        <v>14966646.689999999</v>
      </c>
      <c r="Y463" s="202">
        <f t="shared" si="24"/>
        <v>3489090.26</v>
      </c>
      <c r="Z463" s="202">
        <f t="shared" si="24"/>
        <v>4240666.29</v>
      </c>
      <c r="AA463" s="202">
        <f t="shared" si="24"/>
        <v>3353026.77</v>
      </c>
      <c r="AB463" s="202">
        <f t="shared" si="24"/>
        <v>2025627.33</v>
      </c>
      <c r="AC463" s="202">
        <f t="shared" si="24"/>
        <v>1711241.62</v>
      </c>
      <c r="AD463" s="202">
        <f t="shared" si="24"/>
        <v>1913810.38</v>
      </c>
      <c r="AE463" s="202">
        <f t="shared" si="24"/>
        <v>9753509.8300000001</v>
      </c>
      <c r="AF463" s="202">
        <f t="shared" si="24"/>
        <v>2154637.67</v>
      </c>
      <c r="AG463" s="202">
        <f t="shared" si="24"/>
        <v>1972984.59</v>
      </c>
      <c r="AH463" s="202">
        <f t="shared" si="24"/>
        <v>1730042.69</v>
      </c>
      <c r="AI463" s="202">
        <f t="shared" si="24"/>
        <v>4334091.4800000004</v>
      </c>
      <c r="AJ463" s="202">
        <f t="shared" si="24"/>
        <v>2346911.46</v>
      </c>
      <c r="AK463" s="202">
        <f t="shared" si="24"/>
        <v>1814494.99</v>
      </c>
      <c r="AL463" s="202">
        <f t="shared" si="24"/>
        <v>24164824.239999998</v>
      </c>
      <c r="AM463" s="202">
        <f t="shared" si="24"/>
        <v>5472008.0999999996</v>
      </c>
      <c r="AN463" s="202">
        <f t="shared" si="24"/>
        <v>4146054.9</v>
      </c>
      <c r="AO463" s="202">
        <f t="shared" si="24"/>
        <v>5478864.4299999997</v>
      </c>
      <c r="AP463" s="202">
        <f t="shared" si="24"/>
        <v>7568675.5599999996</v>
      </c>
      <c r="AQ463" s="202">
        <f t="shared" si="24"/>
        <v>6095605.3399999999</v>
      </c>
      <c r="AR463" s="202">
        <f t="shared" si="24"/>
        <v>2980336.42</v>
      </c>
      <c r="AS463" s="202">
        <f t="shared" si="24"/>
        <v>6192582.9500000002</v>
      </c>
      <c r="AT463" s="202">
        <f t="shared" si="24"/>
        <v>1621570.78</v>
      </c>
      <c r="AU463" s="202">
        <f t="shared" si="24"/>
        <v>4678200.3099999996</v>
      </c>
      <c r="AV463" s="202">
        <f t="shared" si="24"/>
        <v>4560721.58</v>
      </c>
      <c r="AW463" s="202">
        <f t="shared" si="24"/>
        <v>2805808.83</v>
      </c>
      <c r="AX463" s="202">
        <f t="shared" si="24"/>
        <v>3873929.64</v>
      </c>
      <c r="AY463" s="202">
        <f t="shared" si="24"/>
        <v>1544845.7</v>
      </c>
      <c r="AZ463" s="202">
        <f t="shared" si="24"/>
        <v>1872371.74</v>
      </c>
      <c r="BA463" s="202">
        <f t="shared" si="24"/>
        <v>1564573.13</v>
      </c>
      <c r="BB463" s="202">
        <f t="shared" si="24"/>
        <v>4727615.58</v>
      </c>
      <c r="BC463" s="202">
        <f t="shared" si="24"/>
        <v>2527863.92</v>
      </c>
      <c r="BD463" s="202">
        <f t="shared" si="24"/>
        <v>0</v>
      </c>
      <c r="BE463" s="202">
        <f t="shared" si="24"/>
        <v>4344433.09</v>
      </c>
      <c r="BF463" s="202">
        <f t="shared" si="24"/>
        <v>3413231.83</v>
      </c>
      <c r="BG463" s="202">
        <f t="shared" si="24"/>
        <v>1096400.1499999999</v>
      </c>
      <c r="BH463" s="202">
        <f t="shared" si="24"/>
        <v>6518347.0999999996</v>
      </c>
      <c r="BI463" s="202">
        <f t="shared" si="24"/>
        <v>3000000</v>
      </c>
      <c r="BJ463" s="202">
        <f t="shared" si="24"/>
        <v>995548.6</v>
      </c>
      <c r="BK463" s="202">
        <f t="shared" si="24"/>
        <v>4280024.0599999996</v>
      </c>
      <c r="BL463" s="202">
        <f t="shared" si="24"/>
        <v>4205315.78</v>
      </c>
      <c r="BM463" s="202">
        <f t="shared" si="24"/>
        <v>9079122.1300000008</v>
      </c>
      <c r="BN463" s="202">
        <f t="shared" si="24"/>
        <v>7010392.8300000001</v>
      </c>
      <c r="BO463" s="202">
        <f t="shared" si="24"/>
        <v>1956505.51</v>
      </c>
      <c r="BP463" s="202">
        <f t="shared" si="24"/>
        <v>4860000</v>
      </c>
      <c r="BQ463" s="202">
        <f t="shared" ref="BQ463:CM463" si="25">BQ52</f>
        <v>3936494.77</v>
      </c>
      <c r="BR463" s="202">
        <f t="shared" si="25"/>
        <v>1534736.37</v>
      </c>
      <c r="BS463" s="202">
        <f t="shared" si="25"/>
        <v>35314722.270000003</v>
      </c>
      <c r="BT463" s="202">
        <f t="shared" si="25"/>
        <v>3534739.49</v>
      </c>
      <c r="BU463" s="202">
        <f t="shared" si="25"/>
        <v>2875916.11</v>
      </c>
      <c r="BV463" s="202">
        <f t="shared" si="25"/>
        <v>7204961.0700000003</v>
      </c>
      <c r="BW463" s="202">
        <f t="shared" si="25"/>
        <v>342285.46</v>
      </c>
      <c r="BX463" s="202">
        <f t="shared" si="25"/>
        <v>2304103.52</v>
      </c>
      <c r="BY463" s="202">
        <f t="shared" si="25"/>
        <v>8931736.8399999999</v>
      </c>
      <c r="BZ463" s="202">
        <f t="shared" si="25"/>
        <v>1856935.19</v>
      </c>
      <c r="CA463" s="202">
        <f t="shared" si="25"/>
        <v>2708072.8</v>
      </c>
      <c r="CB463" s="202">
        <f t="shared" si="25"/>
        <v>4050462.78</v>
      </c>
      <c r="CC463" s="202">
        <f t="shared" si="25"/>
        <v>3448467.34</v>
      </c>
      <c r="CD463" s="202">
        <f t="shared" si="25"/>
        <v>5872184.71</v>
      </c>
      <c r="CE463" s="202">
        <f t="shared" si="25"/>
        <v>4049392</v>
      </c>
      <c r="CF463" s="202">
        <f t="shared" si="25"/>
        <v>9008669.1500000004</v>
      </c>
      <c r="CG463" s="202">
        <f t="shared" si="25"/>
        <v>1712391.52</v>
      </c>
      <c r="CH463" s="202">
        <f t="shared" si="25"/>
        <v>1999821.45</v>
      </c>
      <c r="CI463" s="202">
        <f t="shared" si="25"/>
        <v>3420941.7</v>
      </c>
      <c r="CJ463" s="202">
        <f t="shared" si="25"/>
        <v>3568497.89</v>
      </c>
      <c r="CK463" s="202">
        <f t="shared" si="25"/>
        <v>8576701.6099999994</v>
      </c>
      <c r="CL463" s="202">
        <f t="shared" si="25"/>
        <v>2074377.35</v>
      </c>
      <c r="CM463" s="202">
        <f t="shared" si="25"/>
        <v>1966432.59</v>
      </c>
    </row>
    <row r="464" spans="3:92" s="122" customFormat="1" ht="25.95" customHeight="1">
      <c r="C464" s="199">
        <v>14</v>
      </c>
      <c r="D464" s="203">
        <f>D65</f>
        <v>4089305</v>
      </c>
      <c r="E464" s="203">
        <f t="shared" ref="E464:BP464" si="26">E65</f>
        <v>790107</v>
      </c>
      <c r="F464" s="203">
        <f t="shared" si="26"/>
        <v>840107</v>
      </c>
      <c r="G464" s="203">
        <f t="shared" si="26"/>
        <v>1174872.6499999999</v>
      </c>
      <c r="H464" s="203">
        <f t="shared" si="26"/>
        <v>3939200</v>
      </c>
      <c r="I464" s="203">
        <f t="shared" si="26"/>
        <v>8237479</v>
      </c>
      <c r="J464" s="203">
        <f t="shared" si="26"/>
        <v>4531133.62</v>
      </c>
      <c r="K464" s="203">
        <f t="shared" si="26"/>
        <v>2723969.78</v>
      </c>
      <c r="L464" s="203">
        <f t="shared" si="26"/>
        <v>1790107</v>
      </c>
      <c r="M464" s="203">
        <f t="shared" si="26"/>
        <v>3263940</v>
      </c>
      <c r="N464" s="203">
        <f t="shared" si="26"/>
        <v>36295722.350000001</v>
      </c>
      <c r="O464" s="203">
        <f t="shared" si="26"/>
        <v>4566792.6500000004</v>
      </c>
      <c r="P464" s="203">
        <f t="shared" si="26"/>
        <v>9536153</v>
      </c>
      <c r="Q464" s="203">
        <f t="shared" si="26"/>
        <v>2369155</v>
      </c>
      <c r="R464" s="203">
        <f t="shared" si="26"/>
        <v>16986584.16</v>
      </c>
      <c r="S464" s="203">
        <f t="shared" si="26"/>
        <v>1856841.44</v>
      </c>
      <c r="T464" s="203">
        <f t="shared" si="26"/>
        <v>2053659</v>
      </c>
      <c r="U464" s="203">
        <f t="shared" si="26"/>
        <v>419849</v>
      </c>
      <c r="V464" s="203">
        <f t="shared" si="26"/>
        <v>1773357.13</v>
      </c>
      <c r="W464" s="203">
        <f t="shared" si="26"/>
        <v>7790037.75</v>
      </c>
      <c r="X464" s="203">
        <f t="shared" si="26"/>
        <v>42478255.899999999</v>
      </c>
      <c r="Y464" s="203">
        <f t="shared" si="26"/>
        <v>1158251.1499999999</v>
      </c>
      <c r="Z464" s="203">
        <f t="shared" si="26"/>
        <v>3309668</v>
      </c>
      <c r="AA464" s="203">
        <f t="shared" si="26"/>
        <v>2500214</v>
      </c>
      <c r="AB464" s="203">
        <f t="shared" si="26"/>
        <v>12087810.539999999</v>
      </c>
      <c r="AC464" s="203">
        <f t="shared" si="26"/>
        <v>1435813</v>
      </c>
      <c r="AD464" s="203">
        <f t="shared" si="26"/>
        <v>4026534.92</v>
      </c>
      <c r="AE464" s="203">
        <f t="shared" si="26"/>
        <v>38081614.420000002</v>
      </c>
      <c r="AF464" s="203">
        <f t="shared" si="26"/>
        <v>1523813</v>
      </c>
      <c r="AG464" s="203">
        <f t="shared" si="26"/>
        <v>6029897.4900000002</v>
      </c>
      <c r="AH464" s="203">
        <f t="shared" si="26"/>
        <v>5747876</v>
      </c>
      <c r="AI464" s="203">
        <f t="shared" si="26"/>
        <v>9733239.0899999999</v>
      </c>
      <c r="AJ464" s="203">
        <f t="shared" si="26"/>
        <v>2476040</v>
      </c>
      <c r="AK464" s="203">
        <f t="shared" si="26"/>
        <v>2429186</v>
      </c>
      <c r="AL464" s="203">
        <f t="shared" si="26"/>
        <v>11498538.890000001</v>
      </c>
      <c r="AM464" s="203">
        <f t="shared" si="26"/>
        <v>2477454.0299999998</v>
      </c>
      <c r="AN464" s="203">
        <f t="shared" si="26"/>
        <v>1767859.63</v>
      </c>
      <c r="AO464" s="203">
        <f t="shared" si="26"/>
        <v>4161917.07</v>
      </c>
      <c r="AP464" s="203">
        <f t="shared" si="26"/>
        <v>4529986.99</v>
      </c>
      <c r="AQ464" s="203">
        <f t="shared" si="26"/>
        <v>4157831.86</v>
      </c>
      <c r="AR464" s="203">
        <f t="shared" si="26"/>
        <v>4121206.63</v>
      </c>
      <c r="AS464" s="203">
        <f t="shared" si="26"/>
        <v>4824948.92</v>
      </c>
      <c r="AT464" s="203">
        <f t="shared" si="26"/>
        <v>2574728.44</v>
      </c>
      <c r="AU464" s="203">
        <f t="shared" si="26"/>
        <v>5191807.25</v>
      </c>
      <c r="AV464" s="203">
        <f t="shared" si="26"/>
        <v>5789718.7000000002</v>
      </c>
      <c r="AW464" s="203">
        <f t="shared" si="26"/>
        <v>1883086.48</v>
      </c>
      <c r="AX464" s="203">
        <f t="shared" si="26"/>
        <v>1174084.74</v>
      </c>
      <c r="AY464" s="203">
        <f t="shared" si="26"/>
        <v>2148029.04</v>
      </c>
      <c r="AZ464" s="203">
        <f t="shared" si="26"/>
        <v>2030344.22</v>
      </c>
      <c r="BA464" s="203">
        <f t="shared" si="26"/>
        <v>1841674.54</v>
      </c>
      <c r="BB464" s="203">
        <f t="shared" si="26"/>
        <v>11046197.609999999</v>
      </c>
      <c r="BC464" s="203">
        <f t="shared" si="26"/>
        <v>1969245.03</v>
      </c>
      <c r="BD464" s="203">
        <f t="shared" si="26"/>
        <v>13501394</v>
      </c>
      <c r="BE464" s="203">
        <f t="shared" si="26"/>
        <v>22296194</v>
      </c>
      <c r="BF464" s="203">
        <f t="shared" si="26"/>
        <v>10589915</v>
      </c>
      <c r="BG464" s="203">
        <f t="shared" si="26"/>
        <v>10622814</v>
      </c>
      <c r="BH464" s="203">
        <f t="shared" si="26"/>
        <v>2198884</v>
      </c>
      <c r="BI464" s="203">
        <f t="shared" si="26"/>
        <v>10720112.18</v>
      </c>
      <c r="BJ464" s="203">
        <f t="shared" si="26"/>
        <v>11886416</v>
      </c>
      <c r="BK464" s="203">
        <f t="shared" si="26"/>
        <v>125000</v>
      </c>
      <c r="BL464" s="203">
        <f t="shared" si="26"/>
        <v>438081</v>
      </c>
      <c r="BM464" s="203">
        <f t="shared" si="26"/>
        <v>35558702.640000001</v>
      </c>
      <c r="BN464" s="203">
        <f t="shared" si="26"/>
        <v>6451595.5</v>
      </c>
      <c r="BO464" s="203">
        <f t="shared" si="26"/>
        <v>1917673.45</v>
      </c>
      <c r="BP464" s="203">
        <f t="shared" si="26"/>
        <v>10653808.59</v>
      </c>
      <c r="BQ464" s="203">
        <f t="shared" ref="BQ464:CM464" si="27">BQ65</f>
        <v>6039804.8700000001</v>
      </c>
      <c r="BR464" s="203">
        <f t="shared" si="27"/>
        <v>4856835.2300000004</v>
      </c>
      <c r="BS464" s="203">
        <f t="shared" si="27"/>
        <v>12432737</v>
      </c>
      <c r="BT464" s="203">
        <f t="shared" si="27"/>
        <v>6898537.7199999997</v>
      </c>
      <c r="BU464" s="203">
        <f t="shared" si="27"/>
        <v>7932435.0499999998</v>
      </c>
      <c r="BV464" s="203">
        <f t="shared" si="27"/>
        <v>6703153.54</v>
      </c>
      <c r="BW464" s="203">
        <f t="shared" si="27"/>
        <v>531749.14</v>
      </c>
      <c r="BX464" s="203">
        <f t="shared" si="27"/>
        <v>3760427.97</v>
      </c>
      <c r="BY464" s="203">
        <f t="shared" si="27"/>
        <v>12624073.52</v>
      </c>
      <c r="BZ464" s="203">
        <f t="shared" si="27"/>
        <v>1943463.04</v>
      </c>
      <c r="CA464" s="203">
        <f t="shared" si="27"/>
        <v>3958228.51</v>
      </c>
      <c r="CB464" s="203">
        <f t="shared" si="27"/>
        <v>10719252.880000001</v>
      </c>
      <c r="CC464" s="203">
        <f t="shared" si="27"/>
        <v>9192251.7799999993</v>
      </c>
      <c r="CD464" s="203">
        <f t="shared" si="27"/>
        <v>10965421.83</v>
      </c>
      <c r="CE464" s="203">
        <f t="shared" si="27"/>
        <v>3259945.94</v>
      </c>
      <c r="CF464" s="203">
        <f t="shared" si="27"/>
        <v>8893114.4100000001</v>
      </c>
      <c r="CG464" s="203">
        <f t="shared" si="27"/>
        <v>3261457.16</v>
      </c>
      <c r="CH464" s="203">
        <f t="shared" si="27"/>
        <v>2911116.52</v>
      </c>
      <c r="CI464" s="203">
        <f t="shared" si="27"/>
        <v>2380036.14</v>
      </c>
      <c r="CJ464" s="203">
        <f t="shared" si="27"/>
        <v>1956274.67</v>
      </c>
      <c r="CK464" s="203">
        <f t="shared" si="27"/>
        <v>25215864.25</v>
      </c>
      <c r="CL464" s="203">
        <f t="shared" si="27"/>
        <v>1656062.54</v>
      </c>
      <c r="CM464" s="203">
        <f t="shared" si="27"/>
        <v>1203040.71</v>
      </c>
      <c r="CN464" s="329"/>
    </row>
    <row r="465" spans="2:91" s="122" customFormat="1" ht="25.95" customHeight="1">
      <c r="C465" s="199">
        <v>15</v>
      </c>
      <c r="D465" s="202">
        <f>+D15+D16+D17+D18+D19+D20+D21+D22</f>
        <v>8065868</v>
      </c>
      <c r="E465" s="202">
        <f t="shared" ref="E465:BP465" si="28">+E15+E16+E17+E18+E19+E20+E21+E22</f>
        <v>0</v>
      </c>
      <c r="F465" s="202">
        <f t="shared" si="28"/>
        <v>4960</v>
      </c>
      <c r="G465" s="202">
        <f t="shared" si="28"/>
        <v>0</v>
      </c>
      <c r="H465" s="202">
        <f t="shared" si="28"/>
        <v>292056</v>
      </c>
      <c r="I465" s="202">
        <f t="shared" si="28"/>
        <v>160156.25</v>
      </c>
      <c r="J465" s="202">
        <f t="shared" si="28"/>
        <v>179858</v>
      </c>
      <c r="K465" s="202">
        <f t="shared" si="28"/>
        <v>82810</v>
      </c>
      <c r="L465" s="202">
        <f t="shared" si="28"/>
        <v>0</v>
      </c>
      <c r="M465" s="202">
        <f t="shared" si="28"/>
        <v>502779.55</v>
      </c>
      <c r="N465" s="202">
        <f t="shared" si="28"/>
        <v>144390</v>
      </c>
      <c r="O465" s="202">
        <f t="shared" si="28"/>
        <v>0</v>
      </c>
      <c r="P465" s="202">
        <f t="shared" si="28"/>
        <v>1679039</v>
      </c>
      <c r="Q465" s="202">
        <f t="shared" si="28"/>
        <v>80410</v>
      </c>
      <c r="R465" s="202">
        <f t="shared" si="28"/>
        <v>126000</v>
      </c>
      <c r="S465" s="202">
        <f t="shared" si="28"/>
        <v>100472</v>
      </c>
      <c r="T465" s="202">
        <f t="shared" si="28"/>
        <v>45400</v>
      </c>
      <c r="U465" s="202">
        <f t="shared" si="28"/>
        <v>166259.5</v>
      </c>
      <c r="V465" s="202">
        <f t="shared" si="28"/>
        <v>82460</v>
      </c>
      <c r="W465" s="202">
        <f t="shared" si="28"/>
        <v>55575</v>
      </c>
      <c r="X465" s="202">
        <f t="shared" si="28"/>
        <v>13261246</v>
      </c>
      <c r="Y465" s="202">
        <f t="shared" si="28"/>
        <v>129990</v>
      </c>
      <c r="Z465" s="202">
        <f t="shared" si="28"/>
        <v>83090</v>
      </c>
      <c r="AA465" s="202">
        <f t="shared" si="28"/>
        <v>102560</v>
      </c>
      <c r="AB465" s="202">
        <f t="shared" si="28"/>
        <v>0</v>
      </c>
      <c r="AC465" s="202">
        <f t="shared" si="28"/>
        <v>48010</v>
      </c>
      <c r="AD465" s="202">
        <f t="shared" si="28"/>
        <v>59464</v>
      </c>
      <c r="AE465" s="202">
        <f t="shared" si="28"/>
        <v>358650</v>
      </c>
      <c r="AF465" s="202">
        <f t="shared" si="28"/>
        <v>36312</v>
      </c>
      <c r="AG465" s="202">
        <f t="shared" si="28"/>
        <v>50400</v>
      </c>
      <c r="AH465" s="202">
        <f t="shared" si="28"/>
        <v>50300</v>
      </c>
      <c r="AI465" s="202">
        <f t="shared" si="28"/>
        <v>227170</v>
      </c>
      <c r="AJ465" s="202">
        <f t="shared" si="28"/>
        <v>55810</v>
      </c>
      <c r="AK465" s="202">
        <f t="shared" si="28"/>
        <v>77860</v>
      </c>
      <c r="AL465" s="202">
        <f t="shared" si="28"/>
        <v>18496788.789999999</v>
      </c>
      <c r="AM465" s="202">
        <f t="shared" si="28"/>
        <v>109290</v>
      </c>
      <c r="AN465" s="202">
        <f t="shared" si="28"/>
        <v>34110</v>
      </c>
      <c r="AO465" s="202">
        <f t="shared" si="28"/>
        <v>15244445.01</v>
      </c>
      <c r="AP465" s="202">
        <f t="shared" si="28"/>
        <v>181000</v>
      </c>
      <c r="AQ465" s="202">
        <f t="shared" si="28"/>
        <v>28510</v>
      </c>
      <c r="AR465" s="202">
        <f t="shared" si="28"/>
        <v>600</v>
      </c>
      <c r="AS465" s="202">
        <f t="shared" si="28"/>
        <v>301657</v>
      </c>
      <c r="AT465" s="202">
        <f t="shared" si="28"/>
        <v>0</v>
      </c>
      <c r="AU465" s="202">
        <f t="shared" si="28"/>
        <v>0</v>
      </c>
      <c r="AV465" s="202">
        <f t="shared" si="28"/>
        <v>0</v>
      </c>
      <c r="AW465" s="202">
        <f t="shared" si="28"/>
        <v>47290</v>
      </c>
      <c r="AX465" s="202">
        <f t="shared" si="28"/>
        <v>101310</v>
      </c>
      <c r="AY465" s="202">
        <f t="shared" si="28"/>
        <v>82490</v>
      </c>
      <c r="AZ465" s="202">
        <f t="shared" si="28"/>
        <v>26590</v>
      </c>
      <c r="BA465" s="202">
        <f t="shared" si="28"/>
        <v>0</v>
      </c>
      <c r="BB465" s="202">
        <f t="shared" si="28"/>
        <v>1182970</v>
      </c>
      <c r="BC465" s="202">
        <f t="shared" si="28"/>
        <v>46980</v>
      </c>
      <c r="BD465" s="202">
        <f t="shared" si="28"/>
        <v>6241916</v>
      </c>
      <c r="BE465" s="202">
        <f t="shared" si="28"/>
        <v>641207</v>
      </c>
      <c r="BF465" s="202">
        <f t="shared" si="28"/>
        <v>134735</v>
      </c>
      <c r="BG465" s="202">
        <f t="shared" si="28"/>
        <v>125554</v>
      </c>
      <c r="BH465" s="202">
        <f t="shared" si="28"/>
        <v>2052110</v>
      </c>
      <c r="BI465" s="202">
        <f t="shared" si="28"/>
        <v>88910</v>
      </c>
      <c r="BJ465" s="202">
        <f t="shared" si="28"/>
        <v>43075</v>
      </c>
      <c r="BK465" s="202">
        <f t="shared" si="28"/>
        <v>176282</v>
      </c>
      <c r="BL465" s="202">
        <f t="shared" si="28"/>
        <v>51420</v>
      </c>
      <c r="BM465" s="202">
        <f t="shared" si="28"/>
        <v>1743077.47</v>
      </c>
      <c r="BN465" s="202">
        <f t="shared" si="28"/>
        <v>177580</v>
      </c>
      <c r="BO465" s="202">
        <f t="shared" si="28"/>
        <v>76190</v>
      </c>
      <c r="BP465" s="202">
        <f t="shared" si="28"/>
        <v>164451</v>
      </c>
      <c r="BQ465" s="202">
        <f t="shared" ref="BQ465:CM465" si="29">+BQ15+BQ16+BQ17+BQ18+BQ19+BQ20+BQ21+BQ22</f>
        <v>114781</v>
      </c>
      <c r="BR465" s="202">
        <f t="shared" si="29"/>
        <v>0</v>
      </c>
      <c r="BS465" s="202">
        <f t="shared" si="29"/>
        <v>7139592</v>
      </c>
      <c r="BT465" s="202">
        <f t="shared" si="29"/>
        <v>65010</v>
      </c>
      <c r="BU465" s="202">
        <f t="shared" si="29"/>
        <v>4500</v>
      </c>
      <c r="BV465" s="202">
        <f t="shared" si="29"/>
        <v>821220</v>
      </c>
      <c r="BW465" s="202">
        <f t="shared" si="29"/>
        <v>1436530</v>
      </c>
      <c r="BX465" s="202">
        <f t="shared" si="29"/>
        <v>113085</v>
      </c>
      <c r="BY465" s="202">
        <f t="shared" si="29"/>
        <v>665555</v>
      </c>
      <c r="BZ465" s="202">
        <f t="shared" si="29"/>
        <v>28399</v>
      </c>
      <c r="CA465" s="202">
        <f t="shared" si="29"/>
        <v>4030</v>
      </c>
      <c r="CB465" s="202">
        <f t="shared" si="29"/>
        <v>113350</v>
      </c>
      <c r="CC465" s="202">
        <f t="shared" si="29"/>
        <v>0</v>
      </c>
      <c r="CD465" s="202">
        <f t="shared" si="29"/>
        <v>221185</v>
      </c>
      <c r="CE465" s="202">
        <f t="shared" si="29"/>
        <v>309306</v>
      </c>
      <c r="CF465" s="202">
        <f t="shared" si="29"/>
        <v>210515</v>
      </c>
      <c r="CG465" s="202">
        <f t="shared" si="29"/>
        <v>0</v>
      </c>
      <c r="CH465" s="202">
        <f t="shared" si="29"/>
        <v>26450</v>
      </c>
      <c r="CI465" s="202">
        <f t="shared" si="29"/>
        <v>0</v>
      </c>
      <c r="CJ465" s="202">
        <f t="shared" si="29"/>
        <v>12350</v>
      </c>
      <c r="CK465" s="202">
        <f t="shared" si="29"/>
        <v>491054</v>
      </c>
      <c r="CL465" s="202">
        <f t="shared" si="29"/>
        <v>0</v>
      </c>
      <c r="CM465" s="202">
        <f t="shared" si="29"/>
        <v>0</v>
      </c>
    </row>
    <row r="466" spans="2:91" s="122" customFormat="1" ht="25.95" customHeight="1">
      <c r="C466" s="200">
        <v>16</v>
      </c>
      <c r="D466" s="203">
        <f>D136</f>
        <v>306315462.38</v>
      </c>
      <c r="E466" s="203">
        <f t="shared" ref="E466:BP466" si="30">E136</f>
        <v>39743552.829999998</v>
      </c>
      <c r="F466" s="203">
        <f t="shared" si="30"/>
        <v>41849550.670000002</v>
      </c>
      <c r="G466" s="203">
        <f t="shared" si="30"/>
        <v>43391717.450000003</v>
      </c>
      <c r="H466" s="203">
        <f t="shared" si="30"/>
        <v>30200479.75</v>
      </c>
      <c r="I466" s="203">
        <f t="shared" si="30"/>
        <v>44719069.340000004</v>
      </c>
      <c r="J466" s="203">
        <f t="shared" si="30"/>
        <v>60303647.009999998</v>
      </c>
      <c r="K466" s="203">
        <f t="shared" si="30"/>
        <v>60850097.729999997</v>
      </c>
      <c r="L466" s="203">
        <f t="shared" si="30"/>
        <v>40549811.450000003</v>
      </c>
      <c r="M466" s="203">
        <f t="shared" si="30"/>
        <v>38750094.18</v>
      </c>
      <c r="N466" s="203">
        <f t="shared" si="30"/>
        <v>82798774.870000005</v>
      </c>
      <c r="O466" s="203">
        <f t="shared" si="30"/>
        <v>12458786.43</v>
      </c>
      <c r="P466" s="203">
        <f t="shared" si="30"/>
        <v>148463646.22999999</v>
      </c>
      <c r="Q466" s="203">
        <f t="shared" si="30"/>
        <v>36029225.229999997</v>
      </c>
      <c r="R466" s="203">
        <f t="shared" si="30"/>
        <v>36411042.030000001</v>
      </c>
      <c r="S466" s="203">
        <f t="shared" si="30"/>
        <v>61591412.560000002</v>
      </c>
      <c r="T466" s="203">
        <f t="shared" si="30"/>
        <v>37597982.670000002</v>
      </c>
      <c r="U466" s="203">
        <f t="shared" si="30"/>
        <v>35006570.380000003</v>
      </c>
      <c r="V466" s="203">
        <f t="shared" si="30"/>
        <v>36398271.359999999</v>
      </c>
      <c r="W466" s="203">
        <f t="shared" si="30"/>
        <v>22467720.329999998</v>
      </c>
      <c r="X466" s="203">
        <f t="shared" si="30"/>
        <v>357451636.98000002</v>
      </c>
      <c r="Y466" s="203">
        <f t="shared" si="30"/>
        <v>26465678.710000001</v>
      </c>
      <c r="Z466" s="203">
        <f t="shared" si="30"/>
        <v>44291934.640000001</v>
      </c>
      <c r="AA466" s="203">
        <f t="shared" si="30"/>
        <v>34201048.369999997</v>
      </c>
      <c r="AB466" s="203">
        <f t="shared" si="30"/>
        <v>23022117.699999999</v>
      </c>
      <c r="AC466" s="203">
        <f t="shared" si="30"/>
        <v>27834181.030000001</v>
      </c>
      <c r="AD466" s="203">
        <f t="shared" si="30"/>
        <v>31866416.140000001</v>
      </c>
      <c r="AE466" s="203">
        <f t="shared" si="30"/>
        <v>96074849.560000002</v>
      </c>
      <c r="AF466" s="203">
        <f t="shared" si="30"/>
        <v>33462924</v>
      </c>
      <c r="AG466" s="203">
        <f t="shared" si="30"/>
        <v>30355330.66</v>
      </c>
      <c r="AH466" s="203">
        <f t="shared" si="30"/>
        <v>35603147.780000001</v>
      </c>
      <c r="AI466" s="203">
        <f t="shared" si="30"/>
        <v>59827263.780000001</v>
      </c>
      <c r="AJ466" s="203">
        <f t="shared" si="30"/>
        <v>31656496.16</v>
      </c>
      <c r="AK466" s="203">
        <f t="shared" si="30"/>
        <v>22063558.390000001</v>
      </c>
      <c r="AL466" s="203">
        <f t="shared" si="30"/>
        <v>556678716.87</v>
      </c>
      <c r="AM466" s="203">
        <f t="shared" si="30"/>
        <v>37099312.939999998</v>
      </c>
      <c r="AN466" s="203">
        <f t="shared" si="30"/>
        <v>30533507.300000001</v>
      </c>
      <c r="AO466" s="203">
        <f t="shared" si="30"/>
        <v>66630711.509999998</v>
      </c>
      <c r="AP466" s="203">
        <f t="shared" si="30"/>
        <v>63205661.229999997</v>
      </c>
      <c r="AQ466" s="203">
        <f t="shared" si="30"/>
        <v>37597817.850000001</v>
      </c>
      <c r="AR466" s="203">
        <f t="shared" si="30"/>
        <v>20490705.329999998</v>
      </c>
      <c r="AS466" s="203">
        <f t="shared" si="30"/>
        <v>112201352.63</v>
      </c>
      <c r="AT466" s="203">
        <f t="shared" si="30"/>
        <v>35146750.960000001</v>
      </c>
      <c r="AU466" s="203">
        <f t="shared" si="30"/>
        <v>52597183.140000001</v>
      </c>
      <c r="AV466" s="203">
        <f t="shared" si="30"/>
        <v>70537473.670000002</v>
      </c>
      <c r="AW466" s="203">
        <f t="shared" si="30"/>
        <v>35808870.32</v>
      </c>
      <c r="AX466" s="203">
        <f t="shared" si="30"/>
        <v>26026935.260000002</v>
      </c>
      <c r="AY466" s="203">
        <f t="shared" si="30"/>
        <v>47200625.420000002</v>
      </c>
      <c r="AZ466" s="203">
        <f t="shared" si="30"/>
        <v>32533066.719999999</v>
      </c>
      <c r="BA466" s="203">
        <f t="shared" si="30"/>
        <v>28840975.809999999</v>
      </c>
      <c r="BB466" s="203">
        <f t="shared" si="30"/>
        <v>159653752.88999999</v>
      </c>
      <c r="BC466" s="203">
        <f t="shared" si="30"/>
        <v>28418857.129999999</v>
      </c>
      <c r="BD466" s="203">
        <f t="shared" si="30"/>
        <v>314543480.07999998</v>
      </c>
      <c r="BE466" s="203">
        <f t="shared" si="30"/>
        <v>87886621.510000005</v>
      </c>
      <c r="BF466" s="203">
        <f t="shared" si="30"/>
        <v>38232147.640000001</v>
      </c>
      <c r="BG466" s="203">
        <f t="shared" si="30"/>
        <v>31765781.82</v>
      </c>
      <c r="BH466" s="203">
        <f t="shared" si="30"/>
        <v>159948546.03999999</v>
      </c>
      <c r="BI466" s="203">
        <f t="shared" si="30"/>
        <v>24375896.57</v>
      </c>
      <c r="BJ466" s="203">
        <f t="shared" si="30"/>
        <v>15749284.85</v>
      </c>
      <c r="BK466" s="203">
        <f t="shared" si="30"/>
        <v>19881492.629999999</v>
      </c>
      <c r="BL466" s="203">
        <f t="shared" si="30"/>
        <v>18001666.920000002</v>
      </c>
      <c r="BM466" s="203">
        <f t="shared" si="30"/>
        <v>239357662.15000001</v>
      </c>
      <c r="BN466" s="203">
        <f t="shared" si="30"/>
        <v>59212996.600000001</v>
      </c>
      <c r="BO466" s="203">
        <f t="shared" si="30"/>
        <v>45653184.740000002</v>
      </c>
      <c r="BP466" s="203">
        <f t="shared" si="30"/>
        <v>64196764.130000003</v>
      </c>
      <c r="BQ466" s="203">
        <f t="shared" ref="BQ466:CM466" si="31">BQ136</f>
        <v>45453540.310000002</v>
      </c>
      <c r="BR466" s="203">
        <f t="shared" si="31"/>
        <v>28812740.629999999</v>
      </c>
      <c r="BS466" s="203">
        <f t="shared" si="31"/>
        <v>833396395.83000004</v>
      </c>
      <c r="BT466" s="203">
        <f t="shared" si="31"/>
        <v>46942331.07</v>
      </c>
      <c r="BU466" s="203">
        <f t="shared" si="31"/>
        <v>49228349.939999998</v>
      </c>
      <c r="BV466" s="203">
        <f t="shared" si="31"/>
        <v>153532409.19999999</v>
      </c>
      <c r="BW466" s="203">
        <f t="shared" si="31"/>
        <v>14160038.83</v>
      </c>
      <c r="BX466" s="203">
        <f t="shared" si="31"/>
        <v>39967936.100000001</v>
      </c>
      <c r="BY466" s="203">
        <f t="shared" si="31"/>
        <v>89434614.140000001</v>
      </c>
      <c r="BZ466" s="203">
        <f t="shared" si="31"/>
        <v>30484122.469999999</v>
      </c>
      <c r="CA466" s="203">
        <f t="shared" si="31"/>
        <v>30046099</v>
      </c>
      <c r="CB466" s="203">
        <f t="shared" si="31"/>
        <v>41145750.770000003</v>
      </c>
      <c r="CC466" s="203">
        <f t="shared" si="31"/>
        <v>47199729.740000002</v>
      </c>
      <c r="CD466" s="203">
        <f t="shared" si="31"/>
        <v>85484759.969999999</v>
      </c>
      <c r="CE466" s="203">
        <f t="shared" si="31"/>
        <v>50880713.409999996</v>
      </c>
      <c r="CF466" s="203">
        <f t="shared" si="31"/>
        <v>68842369.310000002</v>
      </c>
      <c r="CG466" s="203">
        <f t="shared" si="31"/>
        <v>24221940.760000002</v>
      </c>
      <c r="CH466" s="203">
        <f t="shared" si="31"/>
        <v>29730047.16</v>
      </c>
      <c r="CI466" s="203">
        <f t="shared" si="31"/>
        <v>22718084.969999999</v>
      </c>
      <c r="CJ466" s="203">
        <f t="shared" si="31"/>
        <v>28741727.02</v>
      </c>
      <c r="CK466" s="203">
        <f t="shared" si="31"/>
        <v>81422668.170000002</v>
      </c>
      <c r="CL466" s="203">
        <f t="shared" si="31"/>
        <v>17321768.280000001</v>
      </c>
      <c r="CM466" s="203">
        <f t="shared" si="31"/>
        <v>16123796.439999999</v>
      </c>
    </row>
    <row r="467" spans="2:91" s="122" customFormat="1" ht="25.95" customHeight="1">
      <c r="C467" s="201">
        <v>17</v>
      </c>
      <c r="D467" s="202">
        <f>+D137+D138+D139+D140+D141+D142</f>
        <v>63916356.18</v>
      </c>
      <c r="E467" s="202">
        <f t="shared" ref="E467:BP467" si="32">+E137+E138+E139+E140+E141+E142</f>
        <v>1521110</v>
      </c>
      <c r="F467" s="202">
        <f t="shared" si="32"/>
        <v>1774817.1800000002</v>
      </c>
      <c r="G467" s="202">
        <f t="shared" si="32"/>
        <v>1970461.6099999999</v>
      </c>
      <c r="H467" s="202">
        <f t="shared" si="32"/>
        <v>1315609.06</v>
      </c>
      <c r="I467" s="202">
        <f t="shared" si="32"/>
        <v>1791531.84</v>
      </c>
      <c r="J467" s="202">
        <f t="shared" si="32"/>
        <v>2628762.1300000004</v>
      </c>
      <c r="K467" s="202">
        <f t="shared" si="32"/>
        <v>2627924.7000000002</v>
      </c>
      <c r="L467" s="202">
        <f t="shared" si="32"/>
        <v>1657874.77</v>
      </c>
      <c r="M467" s="202">
        <f t="shared" si="32"/>
        <v>1707905.67</v>
      </c>
      <c r="N467" s="202">
        <f t="shared" si="32"/>
        <v>3673658.49</v>
      </c>
      <c r="O467" s="202">
        <f t="shared" si="32"/>
        <v>533075.46</v>
      </c>
      <c r="P467" s="202">
        <f t="shared" si="32"/>
        <v>26329872.649999999</v>
      </c>
      <c r="Q467" s="202">
        <f t="shared" si="32"/>
        <v>1554729.6800000002</v>
      </c>
      <c r="R467" s="202">
        <f t="shared" si="32"/>
        <v>1441802.32</v>
      </c>
      <c r="S467" s="202">
        <f t="shared" si="32"/>
        <v>2700377.88</v>
      </c>
      <c r="T467" s="202">
        <f t="shared" si="32"/>
        <v>1589650.79</v>
      </c>
      <c r="U467" s="202">
        <f t="shared" si="32"/>
        <v>1417495.46</v>
      </c>
      <c r="V467" s="202">
        <f t="shared" si="32"/>
        <v>1506726.6500000001</v>
      </c>
      <c r="W467" s="202">
        <f t="shared" si="32"/>
        <v>872865.47</v>
      </c>
      <c r="X467" s="202">
        <f t="shared" si="32"/>
        <v>72427718.479999989</v>
      </c>
      <c r="Y467" s="202">
        <f t="shared" si="32"/>
        <v>1059304.46</v>
      </c>
      <c r="Z467" s="202">
        <f t="shared" si="32"/>
        <v>1850096.26</v>
      </c>
      <c r="AA467" s="202">
        <f t="shared" si="32"/>
        <v>1440953.31</v>
      </c>
      <c r="AB467" s="202">
        <f t="shared" si="32"/>
        <v>882168.09000000008</v>
      </c>
      <c r="AC467" s="202">
        <f t="shared" si="32"/>
        <v>878010.87</v>
      </c>
      <c r="AD467" s="202">
        <f t="shared" si="32"/>
        <v>1092778.28</v>
      </c>
      <c r="AE467" s="202">
        <f t="shared" si="32"/>
        <v>3569660.02</v>
      </c>
      <c r="AF467" s="202">
        <f t="shared" si="32"/>
        <v>1185810.02</v>
      </c>
      <c r="AG467" s="202">
        <f t="shared" si="32"/>
        <v>1211897.58</v>
      </c>
      <c r="AH467" s="202">
        <f t="shared" si="32"/>
        <v>1586806.61</v>
      </c>
      <c r="AI467" s="202">
        <f t="shared" si="32"/>
        <v>2489155.75</v>
      </c>
      <c r="AJ467" s="202">
        <f t="shared" si="32"/>
        <v>1223551.1200000001</v>
      </c>
      <c r="AK467" s="202">
        <f t="shared" si="32"/>
        <v>778531.72</v>
      </c>
      <c r="AL467" s="202">
        <f t="shared" si="32"/>
        <v>111615873.09000002</v>
      </c>
      <c r="AM467" s="202">
        <f t="shared" si="32"/>
        <v>1724077.04</v>
      </c>
      <c r="AN467" s="202">
        <f t="shared" si="32"/>
        <v>1373196.64</v>
      </c>
      <c r="AO467" s="202">
        <f t="shared" si="32"/>
        <v>2550870.52</v>
      </c>
      <c r="AP467" s="202">
        <f t="shared" si="32"/>
        <v>2635584.13</v>
      </c>
      <c r="AQ467" s="202">
        <f t="shared" si="32"/>
        <v>1597177.17</v>
      </c>
      <c r="AR467" s="202">
        <f t="shared" si="32"/>
        <v>862144.45</v>
      </c>
      <c r="AS467" s="202">
        <f t="shared" si="32"/>
        <v>15935862.470000001</v>
      </c>
      <c r="AT467" s="202">
        <f t="shared" si="32"/>
        <v>1477729.61</v>
      </c>
      <c r="AU467" s="202">
        <f t="shared" si="32"/>
        <v>2253931.64</v>
      </c>
      <c r="AV467" s="202">
        <f t="shared" si="32"/>
        <v>3082268.42</v>
      </c>
      <c r="AW467" s="202">
        <f t="shared" si="32"/>
        <v>1343901.24</v>
      </c>
      <c r="AX467" s="202">
        <f t="shared" si="32"/>
        <v>1056199.49</v>
      </c>
      <c r="AY467" s="202">
        <f t="shared" si="32"/>
        <v>2175658.85</v>
      </c>
      <c r="AZ467" s="202">
        <f t="shared" si="32"/>
        <v>1211410.04</v>
      </c>
      <c r="BA467" s="202">
        <f t="shared" si="32"/>
        <v>1337955.45</v>
      </c>
      <c r="BB467" s="202">
        <f t="shared" si="32"/>
        <v>70372864.719999999</v>
      </c>
      <c r="BC467" s="202">
        <f t="shared" si="32"/>
        <v>1326543.45</v>
      </c>
      <c r="BD467" s="202">
        <f t="shared" si="32"/>
        <v>62199747.740000002</v>
      </c>
      <c r="BE467" s="202">
        <f t="shared" si="32"/>
        <v>3665554.18</v>
      </c>
      <c r="BF467" s="202">
        <f t="shared" si="32"/>
        <v>1465464.46</v>
      </c>
      <c r="BG467" s="202">
        <f t="shared" si="32"/>
        <v>1301631.08</v>
      </c>
      <c r="BH467" s="202">
        <f t="shared" si="32"/>
        <v>6988380.5499999998</v>
      </c>
      <c r="BI467" s="202">
        <f t="shared" si="32"/>
        <v>992188.68</v>
      </c>
      <c r="BJ467" s="202">
        <f t="shared" si="32"/>
        <v>710793.34</v>
      </c>
      <c r="BK467" s="202">
        <f t="shared" si="32"/>
        <v>907297.41</v>
      </c>
      <c r="BL467" s="202">
        <f t="shared" si="32"/>
        <v>775184.02999999991</v>
      </c>
      <c r="BM467" s="202">
        <f t="shared" si="32"/>
        <v>43113393.460000001</v>
      </c>
      <c r="BN467" s="202">
        <f t="shared" si="32"/>
        <v>2601878.4900000002</v>
      </c>
      <c r="BO467" s="202">
        <f t="shared" si="32"/>
        <v>1988753.69</v>
      </c>
      <c r="BP467" s="202">
        <f t="shared" si="32"/>
        <v>2887110.77</v>
      </c>
      <c r="BQ467" s="202">
        <f t="shared" ref="BQ467:CM467" si="33">+BQ137+BQ138+BQ139+BQ140+BQ141+BQ142</f>
        <v>1880548.1400000001</v>
      </c>
      <c r="BR467" s="202">
        <f t="shared" si="33"/>
        <v>1285035.25</v>
      </c>
      <c r="BS467" s="202">
        <f t="shared" si="33"/>
        <v>194191260.87</v>
      </c>
      <c r="BT467" s="202">
        <f t="shared" si="33"/>
        <v>2012389.6400000001</v>
      </c>
      <c r="BU467" s="202">
        <f t="shared" si="33"/>
        <v>2120986.9</v>
      </c>
      <c r="BV467" s="202">
        <f t="shared" si="33"/>
        <v>26453323.510000002</v>
      </c>
      <c r="BW467" s="202">
        <f t="shared" si="33"/>
        <v>637013</v>
      </c>
      <c r="BX467" s="202">
        <f t="shared" si="33"/>
        <v>1793951.8699999999</v>
      </c>
      <c r="BY467" s="202">
        <f t="shared" si="33"/>
        <v>3782104.86</v>
      </c>
      <c r="BZ467" s="202">
        <f t="shared" si="33"/>
        <v>1323648.8900000001</v>
      </c>
      <c r="CA467" s="202">
        <f t="shared" si="33"/>
        <v>1392019.31</v>
      </c>
      <c r="CB467" s="202">
        <f t="shared" si="33"/>
        <v>2182511.2400000002</v>
      </c>
      <c r="CC467" s="202">
        <f t="shared" si="33"/>
        <v>2217228.4</v>
      </c>
      <c r="CD467" s="202">
        <f t="shared" si="33"/>
        <v>3680019.41</v>
      </c>
      <c r="CE467" s="202">
        <f t="shared" si="33"/>
        <v>2172142.9</v>
      </c>
      <c r="CF467" s="202">
        <f t="shared" si="33"/>
        <v>2918320.86</v>
      </c>
      <c r="CG467" s="202">
        <f t="shared" si="33"/>
        <v>990440.17999999993</v>
      </c>
      <c r="CH467" s="202">
        <f t="shared" si="33"/>
        <v>1059025.1300000001</v>
      </c>
      <c r="CI467" s="202">
        <f t="shared" si="33"/>
        <v>975827</v>
      </c>
      <c r="CJ467" s="202">
        <f t="shared" si="33"/>
        <v>1172364.8499999999</v>
      </c>
      <c r="CK467" s="202">
        <f t="shared" si="33"/>
        <v>3709427.36</v>
      </c>
      <c r="CL467" s="202">
        <f t="shared" si="33"/>
        <v>708185.08000000007</v>
      </c>
      <c r="CM467" s="202">
        <f t="shared" si="33"/>
        <v>763193.81</v>
      </c>
    </row>
    <row r="468" spans="2:91" s="122" customFormat="1" ht="25.95" customHeight="1">
      <c r="C468" s="199">
        <v>18</v>
      </c>
      <c r="D468" s="203">
        <f>+D143+D144+D145+D146+D147+D148+D149+D150</f>
        <v>105920266.09999999</v>
      </c>
      <c r="E468" s="203">
        <f t="shared" ref="E468:BP468" si="34">+E143+E144+E145+E146+E147+E148+E149+E150</f>
        <v>0</v>
      </c>
      <c r="F468" s="203">
        <f t="shared" si="34"/>
        <v>0</v>
      </c>
      <c r="G468" s="203">
        <f t="shared" si="34"/>
        <v>0</v>
      </c>
      <c r="H468" s="203">
        <f t="shared" si="34"/>
        <v>0</v>
      </c>
      <c r="I468" s="203">
        <f t="shared" si="34"/>
        <v>0</v>
      </c>
      <c r="J468" s="203">
        <f t="shared" si="34"/>
        <v>0</v>
      </c>
      <c r="K468" s="203">
        <f t="shared" si="34"/>
        <v>0</v>
      </c>
      <c r="L468" s="203">
        <f t="shared" si="34"/>
        <v>0</v>
      </c>
      <c r="M468" s="203">
        <f t="shared" si="34"/>
        <v>0</v>
      </c>
      <c r="N468" s="203">
        <f t="shared" si="34"/>
        <v>0</v>
      </c>
      <c r="O468" s="203">
        <f t="shared" si="34"/>
        <v>0</v>
      </c>
      <c r="P468" s="203">
        <f t="shared" si="34"/>
        <v>18000</v>
      </c>
      <c r="Q468" s="203">
        <f t="shared" si="34"/>
        <v>0</v>
      </c>
      <c r="R468" s="203">
        <f t="shared" si="34"/>
        <v>0</v>
      </c>
      <c r="S468" s="203">
        <f t="shared" si="34"/>
        <v>0</v>
      </c>
      <c r="T468" s="203">
        <f t="shared" si="34"/>
        <v>0</v>
      </c>
      <c r="U468" s="203">
        <f t="shared" si="34"/>
        <v>0</v>
      </c>
      <c r="V468" s="203">
        <f t="shared" si="34"/>
        <v>0</v>
      </c>
      <c r="W468" s="203">
        <f t="shared" si="34"/>
        <v>0</v>
      </c>
      <c r="X468" s="203">
        <f t="shared" si="34"/>
        <v>0</v>
      </c>
      <c r="Y468" s="203">
        <f t="shared" si="34"/>
        <v>0</v>
      </c>
      <c r="Z468" s="203">
        <f t="shared" si="34"/>
        <v>0</v>
      </c>
      <c r="AA468" s="203">
        <f t="shared" si="34"/>
        <v>0</v>
      </c>
      <c r="AB468" s="203">
        <f t="shared" si="34"/>
        <v>0</v>
      </c>
      <c r="AC468" s="203">
        <f t="shared" si="34"/>
        <v>0</v>
      </c>
      <c r="AD468" s="203">
        <f t="shared" si="34"/>
        <v>0</v>
      </c>
      <c r="AE468" s="203">
        <f t="shared" si="34"/>
        <v>0</v>
      </c>
      <c r="AF468" s="203">
        <f t="shared" si="34"/>
        <v>0</v>
      </c>
      <c r="AG468" s="203">
        <f t="shared" si="34"/>
        <v>0</v>
      </c>
      <c r="AH468" s="203">
        <f t="shared" si="34"/>
        <v>0</v>
      </c>
      <c r="AI468" s="203">
        <f t="shared" si="34"/>
        <v>0</v>
      </c>
      <c r="AJ468" s="203">
        <f t="shared" si="34"/>
        <v>0</v>
      </c>
      <c r="AK468" s="203">
        <f t="shared" si="34"/>
        <v>0</v>
      </c>
      <c r="AL468" s="203">
        <f t="shared" si="34"/>
        <v>3063053</v>
      </c>
      <c r="AM468" s="203">
        <f t="shared" si="34"/>
        <v>0</v>
      </c>
      <c r="AN468" s="203">
        <f t="shared" si="34"/>
        <v>0</v>
      </c>
      <c r="AO468" s="203">
        <f t="shared" si="34"/>
        <v>0</v>
      </c>
      <c r="AP468" s="203">
        <f t="shared" si="34"/>
        <v>0</v>
      </c>
      <c r="AQ468" s="203">
        <f t="shared" si="34"/>
        <v>0</v>
      </c>
      <c r="AR468" s="203">
        <f t="shared" si="34"/>
        <v>0</v>
      </c>
      <c r="AS468" s="203">
        <f t="shared" si="34"/>
        <v>243550</v>
      </c>
      <c r="AT468" s="203">
        <f t="shared" si="34"/>
        <v>0</v>
      </c>
      <c r="AU468" s="203">
        <f t="shared" si="34"/>
        <v>0</v>
      </c>
      <c r="AV468" s="203">
        <f t="shared" si="34"/>
        <v>0</v>
      </c>
      <c r="AW468" s="203">
        <f t="shared" si="34"/>
        <v>0</v>
      </c>
      <c r="AX468" s="203">
        <f t="shared" si="34"/>
        <v>0</v>
      </c>
      <c r="AY468" s="203">
        <f t="shared" si="34"/>
        <v>0</v>
      </c>
      <c r="AZ468" s="203">
        <f t="shared" si="34"/>
        <v>0</v>
      </c>
      <c r="BA468" s="203">
        <f t="shared" si="34"/>
        <v>0</v>
      </c>
      <c r="BB468" s="203">
        <f t="shared" si="34"/>
        <v>0</v>
      </c>
      <c r="BC468" s="203">
        <f t="shared" si="34"/>
        <v>0</v>
      </c>
      <c r="BD468" s="203">
        <f t="shared" si="34"/>
        <v>0</v>
      </c>
      <c r="BE468" s="203">
        <f t="shared" si="34"/>
        <v>0</v>
      </c>
      <c r="BF468" s="203">
        <f t="shared" si="34"/>
        <v>0</v>
      </c>
      <c r="BG468" s="203">
        <f t="shared" si="34"/>
        <v>0</v>
      </c>
      <c r="BH468" s="203">
        <f t="shared" si="34"/>
        <v>0</v>
      </c>
      <c r="BI468" s="203">
        <f t="shared" si="34"/>
        <v>0</v>
      </c>
      <c r="BJ468" s="203">
        <f t="shared" si="34"/>
        <v>0</v>
      </c>
      <c r="BK468" s="203">
        <f t="shared" si="34"/>
        <v>0</v>
      </c>
      <c r="BL468" s="203">
        <f t="shared" si="34"/>
        <v>0</v>
      </c>
      <c r="BM468" s="203">
        <f t="shared" si="34"/>
        <v>200855454.93000001</v>
      </c>
      <c r="BN468" s="203">
        <f t="shared" si="34"/>
        <v>0</v>
      </c>
      <c r="BO468" s="203">
        <f t="shared" si="34"/>
        <v>0</v>
      </c>
      <c r="BP468" s="203">
        <f t="shared" si="34"/>
        <v>0</v>
      </c>
      <c r="BQ468" s="203">
        <f t="shared" ref="BQ468:CM468" si="35">+BQ143+BQ144+BQ145+BQ146+BQ147+BQ148+BQ149+BQ150</f>
        <v>0</v>
      </c>
      <c r="BR468" s="203">
        <f t="shared" si="35"/>
        <v>0</v>
      </c>
      <c r="BS468" s="203">
        <f t="shared" si="35"/>
        <v>8832722.5</v>
      </c>
      <c r="BT468" s="203">
        <f t="shared" si="35"/>
        <v>0</v>
      </c>
      <c r="BU468" s="203">
        <f t="shared" si="35"/>
        <v>0</v>
      </c>
      <c r="BV468" s="203">
        <f t="shared" si="35"/>
        <v>64750</v>
      </c>
      <c r="BW468" s="203">
        <f t="shared" si="35"/>
        <v>0</v>
      </c>
      <c r="BX468" s="203">
        <f t="shared" si="35"/>
        <v>0</v>
      </c>
      <c r="BY468" s="203">
        <f t="shared" si="35"/>
        <v>0</v>
      </c>
      <c r="BZ468" s="203">
        <f t="shared" si="35"/>
        <v>0</v>
      </c>
      <c r="CA468" s="203">
        <f t="shared" si="35"/>
        <v>0</v>
      </c>
      <c r="CB468" s="203">
        <f t="shared" si="35"/>
        <v>0</v>
      </c>
      <c r="CC468" s="203">
        <f t="shared" si="35"/>
        <v>0</v>
      </c>
      <c r="CD468" s="203">
        <f t="shared" si="35"/>
        <v>0</v>
      </c>
      <c r="CE468" s="203">
        <f t="shared" si="35"/>
        <v>0</v>
      </c>
      <c r="CF468" s="203">
        <f t="shared" si="35"/>
        <v>0</v>
      </c>
      <c r="CG468" s="203">
        <f t="shared" si="35"/>
        <v>0</v>
      </c>
      <c r="CH468" s="203">
        <f t="shared" si="35"/>
        <v>0</v>
      </c>
      <c r="CI468" s="203">
        <f t="shared" si="35"/>
        <v>0</v>
      </c>
      <c r="CJ468" s="203">
        <f t="shared" si="35"/>
        <v>0</v>
      </c>
      <c r="CK468" s="203">
        <f t="shared" si="35"/>
        <v>0</v>
      </c>
      <c r="CL468" s="203">
        <f t="shared" si="35"/>
        <v>0</v>
      </c>
      <c r="CM468" s="203">
        <f t="shared" si="35"/>
        <v>0</v>
      </c>
    </row>
    <row r="469" spans="2:91" s="122" customFormat="1" ht="25.95" customHeight="1">
      <c r="C469" s="199">
        <v>19</v>
      </c>
      <c r="D469" s="202">
        <f>+D24+D122+D123+D124+D125+D126+D127+D128+D129+D130+D131+D132+D133+D134+D135+D151+D152+D153+D154+D155+D156+D157+D158+D159+D160+D161+D162+D163+D164+D165+D166+D167+D168+D169+D170</f>
        <v>35028730.600000001</v>
      </c>
      <c r="E469" s="202">
        <f t="shared" ref="E469:BP469" si="36">+E24+E122+E123+E124+E125+E126+E127+E128+E129+E130+E131+E132+E133+E134+E135+E151+E152+E153+E154+E155+E156+E157+E158+E159+E160+E161+E162+E163+E164+E165+E166+E167+E168+E169+E170</f>
        <v>15344215.010000002</v>
      </c>
      <c r="F469" s="202">
        <f t="shared" si="36"/>
        <v>9664747.5899999999</v>
      </c>
      <c r="G469" s="202">
        <f t="shared" si="36"/>
        <v>7811802.1400000006</v>
      </c>
      <c r="H469" s="202">
        <f t="shared" si="36"/>
        <v>4115706.1499999994</v>
      </c>
      <c r="I469" s="202">
        <f t="shared" si="36"/>
        <v>8074961.2599999998</v>
      </c>
      <c r="J469" s="202">
        <f t="shared" si="36"/>
        <v>10944816.35</v>
      </c>
      <c r="K469" s="202">
        <f t="shared" si="36"/>
        <v>27435004.32</v>
      </c>
      <c r="L469" s="202">
        <f t="shared" si="36"/>
        <v>9457678.6899999995</v>
      </c>
      <c r="M469" s="202">
        <f t="shared" si="36"/>
        <v>11436458.57</v>
      </c>
      <c r="N469" s="202">
        <f t="shared" si="36"/>
        <v>106739667.40000001</v>
      </c>
      <c r="O469" s="202">
        <f t="shared" si="36"/>
        <v>6969199.54</v>
      </c>
      <c r="P469" s="202">
        <f t="shared" si="36"/>
        <v>344766686.69999993</v>
      </c>
      <c r="Q469" s="202">
        <f t="shared" si="36"/>
        <v>8605824.6099999994</v>
      </c>
      <c r="R469" s="202">
        <f t="shared" si="36"/>
        <v>14592587.68</v>
      </c>
      <c r="S469" s="202">
        <f t="shared" si="36"/>
        <v>10127531.98</v>
      </c>
      <c r="T469" s="202">
        <f t="shared" si="36"/>
        <v>6507991.9400000004</v>
      </c>
      <c r="U469" s="202">
        <f t="shared" si="36"/>
        <v>9975004.2699999996</v>
      </c>
      <c r="V469" s="202">
        <f t="shared" si="36"/>
        <v>6829153.5099999998</v>
      </c>
      <c r="W469" s="202">
        <f t="shared" si="36"/>
        <v>4172171.47</v>
      </c>
      <c r="X469" s="202">
        <f t="shared" si="36"/>
        <v>501580971.22000003</v>
      </c>
      <c r="Y469" s="202">
        <f t="shared" si="36"/>
        <v>17067877.690000001</v>
      </c>
      <c r="Z469" s="202">
        <f t="shared" si="36"/>
        <v>16029713.18</v>
      </c>
      <c r="AA469" s="202">
        <f t="shared" si="36"/>
        <v>4077345.08</v>
      </c>
      <c r="AB469" s="202">
        <f t="shared" si="36"/>
        <v>5110219.4799999995</v>
      </c>
      <c r="AC469" s="202">
        <f t="shared" si="36"/>
        <v>7809440.3599999994</v>
      </c>
      <c r="AD469" s="202">
        <f t="shared" si="36"/>
        <v>2863421.96</v>
      </c>
      <c r="AE469" s="202">
        <f t="shared" si="36"/>
        <v>27639676.379999999</v>
      </c>
      <c r="AF469" s="202">
        <f t="shared" si="36"/>
        <v>6070305.7200000007</v>
      </c>
      <c r="AG469" s="202">
        <f t="shared" si="36"/>
        <v>3824744.79</v>
      </c>
      <c r="AH469" s="202">
        <f t="shared" si="36"/>
        <v>15394128.51</v>
      </c>
      <c r="AI469" s="202">
        <f t="shared" si="36"/>
        <v>19813320.240000002</v>
      </c>
      <c r="AJ469" s="202">
        <f t="shared" si="36"/>
        <v>4963235.3100000005</v>
      </c>
      <c r="AK469" s="202">
        <f t="shared" si="36"/>
        <v>6329012.1400000006</v>
      </c>
      <c r="AL469" s="202">
        <f t="shared" si="36"/>
        <v>83049186.309999987</v>
      </c>
      <c r="AM469" s="202">
        <f t="shared" si="36"/>
        <v>13472260.789999999</v>
      </c>
      <c r="AN469" s="202">
        <f t="shared" si="36"/>
        <v>4702087.96</v>
      </c>
      <c r="AO469" s="202">
        <f t="shared" si="36"/>
        <v>68335591.320000008</v>
      </c>
      <c r="AP469" s="202">
        <f t="shared" si="36"/>
        <v>16706153.93</v>
      </c>
      <c r="AQ469" s="202">
        <f t="shared" si="36"/>
        <v>9687901.3800000008</v>
      </c>
      <c r="AR469" s="202">
        <f t="shared" si="36"/>
        <v>3838163.8200000003</v>
      </c>
      <c r="AS469" s="202">
        <f t="shared" si="36"/>
        <v>21665566.239999998</v>
      </c>
      <c r="AT469" s="202">
        <f t="shared" si="36"/>
        <v>7468178.4500000002</v>
      </c>
      <c r="AU469" s="202">
        <f t="shared" si="36"/>
        <v>8578264.6799999997</v>
      </c>
      <c r="AV469" s="202">
        <f t="shared" si="36"/>
        <v>14954827.16</v>
      </c>
      <c r="AW469" s="202">
        <f t="shared" si="36"/>
        <v>23248278.399999999</v>
      </c>
      <c r="AX469" s="202">
        <f t="shared" si="36"/>
        <v>4951663.8</v>
      </c>
      <c r="AY469" s="202">
        <f t="shared" si="36"/>
        <v>9037103.3699999992</v>
      </c>
      <c r="AZ469" s="202">
        <f t="shared" si="36"/>
        <v>7242784.4600000009</v>
      </c>
      <c r="BA469" s="202">
        <f t="shared" si="36"/>
        <v>5761703.6899999995</v>
      </c>
      <c r="BB469" s="202">
        <f t="shared" si="36"/>
        <v>41425965.159999996</v>
      </c>
      <c r="BC469" s="202">
        <f t="shared" si="36"/>
        <v>13985687.340000002</v>
      </c>
      <c r="BD469" s="202">
        <f t="shared" si="36"/>
        <v>57365862.379999995</v>
      </c>
      <c r="BE469" s="202">
        <f t="shared" si="36"/>
        <v>55285934.410000004</v>
      </c>
      <c r="BF469" s="202">
        <f t="shared" si="36"/>
        <v>9376803.9000000004</v>
      </c>
      <c r="BG469" s="202">
        <f t="shared" si="36"/>
        <v>20364758.91</v>
      </c>
      <c r="BH469" s="202">
        <f t="shared" si="36"/>
        <v>343954772.72000003</v>
      </c>
      <c r="BI469" s="202">
        <f t="shared" si="36"/>
        <v>2916845.41</v>
      </c>
      <c r="BJ469" s="202">
        <f t="shared" si="36"/>
        <v>4095773.8599999994</v>
      </c>
      <c r="BK469" s="202">
        <f t="shared" si="36"/>
        <v>5122625.62</v>
      </c>
      <c r="BL469" s="202">
        <f t="shared" si="36"/>
        <v>9211231.540000001</v>
      </c>
      <c r="BM469" s="202">
        <f t="shared" si="36"/>
        <v>38206491.170000002</v>
      </c>
      <c r="BN469" s="202">
        <f t="shared" si="36"/>
        <v>11647949.98</v>
      </c>
      <c r="BO469" s="202">
        <f t="shared" si="36"/>
        <v>9029673.4399999995</v>
      </c>
      <c r="BP469" s="202">
        <f t="shared" si="36"/>
        <v>25695342.260000002</v>
      </c>
      <c r="BQ469" s="202">
        <f t="shared" ref="BQ469:CM469" si="37">+BQ24+BQ122+BQ123+BQ124+BQ125+BQ126+BQ127+BQ128+BQ129+BQ130+BQ131+BQ132+BQ133+BQ134+BQ135+BQ151+BQ152+BQ153+BQ154+BQ155+BQ156+BQ157+BQ158+BQ159+BQ160+BQ161+BQ162+BQ163+BQ164+BQ165+BQ166+BQ167+BQ168+BQ169+BQ170</f>
        <v>10504381.35</v>
      </c>
      <c r="BR469" s="202">
        <f t="shared" si="37"/>
        <v>6455889.8599999994</v>
      </c>
      <c r="BS469" s="202">
        <f t="shared" si="37"/>
        <v>169472317.25</v>
      </c>
      <c r="BT469" s="202">
        <f t="shared" si="37"/>
        <v>11933510.66</v>
      </c>
      <c r="BU469" s="202">
        <f t="shared" si="37"/>
        <v>12224970.57</v>
      </c>
      <c r="BV469" s="202">
        <f t="shared" si="37"/>
        <v>23201361.710000001</v>
      </c>
      <c r="BW469" s="202">
        <f t="shared" si="37"/>
        <v>7793056.1200000001</v>
      </c>
      <c r="BX469" s="202">
        <f t="shared" si="37"/>
        <v>16132941.51</v>
      </c>
      <c r="BY469" s="202">
        <f t="shared" si="37"/>
        <v>25005141.590000004</v>
      </c>
      <c r="BZ469" s="202">
        <f t="shared" si="37"/>
        <v>4260990.76</v>
      </c>
      <c r="CA469" s="202">
        <f t="shared" si="37"/>
        <v>6761536.3799999999</v>
      </c>
      <c r="CB469" s="202">
        <f t="shared" si="37"/>
        <v>9639788.1099999994</v>
      </c>
      <c r="CC469" s="202">
        <f t="shared" si="37"/>
        <v>8050344.6799999997</v>
      </c>
      <c r="CD469" s="202">
        <f t="shared" si="37"/>
        <v>19329418.940000001</v>
      </c>
      <c r="CE469" s="202">
        <f t="shared" si="37"/>
        <v>7279444.5499999998</v>
      </c>
      <c r="CF469" s="202">
        <f t="shared" si="37"/>
        <v>18846169.149999999</v>
      </c>
      <c r="CG469" s="202">
        <f t="shared" si="37"/>
        <v>5893531.3399999999</v>
      </c>
      <c r="CH469" s="202">
        <f t="shared" si="37"/>
        <v>3835134.17</v>
      </c>
      <c r="CI469" s="202">
        <f t="shared" si="37"/>
        <v>6908867.8000000007</v>
      </c>
      <c r="CJ469" s="202">
        <f t="shared" si="37"/>
        <v>4253827.4399999995</v>
      </c>
      <c r="CK469" s="202">
        <f t="shared" si="37"/>
        <v>30560830.789999999</v>
      </c>
      <c r="CL469" s="202">
        <f t="shared" si="37"/>
        <v>6508310.4800000004</v>
      </c>
      <c r="CM469" s="202">
        <f t="shared" si="37"/>
        <v>5306730.46</v>
      </c>
    </row>
    <row r="470" spans="2:91" s="122" customFormat="1" ht="25.95" customHeight="1"/>
    <row r="471" spans="2:91" s="122" customFormat="1" ht="25.95" customHeight="1">
      <c r="B471" s="122">
        <v>20</v>
      </c>
      <c r="C471" s="204" t="s">
        <v>708</v>
      </c>
      <c r="D471" s="202">
        <f>+D171+D172+D173+D174+D175+D176+D177+D178+D179+D180+D181+D182+D189+D190+D191+D192+D193+D194+D195+D196+D197+D198</f>
        <v>304211297.06999993</v>
      </c>
      <c r="E471" s="202">
        <f t="shared" ref="E471:BP471" si="38">+E171+E172+E173+E174+E175+E176+E177+E178+E179+E180+E181+E182+E189+E190+E191+E192+E193+E194+E195+E196+E197+E198</f>
        <v>39743552.829999998</v>
      </c>
      <c r="F471" s="202">
        <f t="shared" si="38"/>
        <v>41943770.800000004</v>
      </c>
      <c r="G471" s="202">
        <f t="shared" si="38"/>
        <v>43511172.650000006</v>
      </c>
      <c r="H471" s="202">
        <f t="shared" si="38"/>
        <v>30199526.350000001</v>
      </c>
      <c r="I471" s="202">
        <f t="shared" si="38"/>
        <v>44749865.579999998</v>
      </c>
      <c r="J471" s="202">
        <f t="shared" si="38"/>
        <v>60316405.960000008</v>
      </c>
      <c r="K471" s="202">
        <f t="shared" si="38"/>
        <v>60850097.730000004</v>
      </c>
      <c r="L471" s="202">
        <f t="shared" si="38"/>
        <v>40602241.75999999</v>
      </c>
      <c r="M471" s="202">
        <f t="shared" si="38"/>
        <v>38750094.18</v>
      </c>
      <c r="N471" s="202">
        <f t="shared" si="38"/>
        <v>83069048.359999999</v>
      </c>
      <c r="O471" s="202">
        <f t="shared" si="38"/>
        <v>12458786.43</v>
      </c>
      <c r="P471" s="202">
        <f t="shared" si="38"/>
        <v>148545193.00999996</v>
      </c>
      <c r="Q471" s="202">
        <f t="shared" si="38"/>
        <v>36051327.310000002</v>
      </c>
      <c r="R471" s="202">
        <f t="shared" si="38"/>
        <v>36419094.630000003</v>
      </c>
      <c r="S471" s="202">
        <f t="shared" si="38"/>
        <v>61603975.920000002</v>
      </c>
      <c r="T471" s="202">
        <f t="shared" si="38"/>
        <v>37617384.769999996</v>
      </c>
      <c r="U471" s="202">
        <f t="shared" si="38"/>
        <v>35019836.899999999</v>
      </c>
      <c r="V471" s="202">
        <f t="shared" si="38"/>
        <v>36404432.159999996</v>
      </c>
      <c r="W471" s="202">
        <f t="shared" si="38"/>
        <v>22467720.330000002</v>
      </c>
      <c r="X471" s="202">
        <f t="shared" si="38"/>
        <v>356288028.73999995</v>
      </c>
      <c r="Y471" s="202">
        <f t="shared" si="38"/>
        <v>26553343.070000004</v>
      </c>
      <c r="Z471" s="202">
        <f t="shared" si="38"/>
        <v>44471382.679999992</v>
      </c>
      <c r="AA471" s="202">
        <f t="shared" si="38"/>
        <v>34532421.32</v>
      </c>
      <c r="AB471" s="202">
        <f t="shared" si="38"/>
        <v>23052248.490000002</v>
      </c>
      <c r="AC471" s="202">
        <f t="shared" si="38"/>
        <v>28003729.330000002</v>
      </c>
      <c r="AD471" s="202">
        <f t="shared" si="38"/>
        <v>31931310.970000003</v>
      </c>
      <c r="AE471" s="202">
        <f t="shared" si="38"/>
        <v>98404090.460000008</v>
      </c>
      <c r="AF471" s="202">
        <f t="shared" si="38"/>
        <v>33662425.870000005</v>
      </c>
      <c r="AG471" s="202">
        <f t="shared" si="38"/>
        <v>31041060.66</v>
      </c>
      <c r="AH471" s="202">
        <f t="shared" si="38"/>
        <v>35644890.079999998</v>
      </c>
      <c r="AI471" s="202">
        <f t="shared" si="38"/>
        <v>60178531.339999996</v>
      </c>
      <c r="AJ471" s="202">
        <f t="shared" si="38"/>
        <v>32254078.500000004</v>
      </c>
      <c r="AK471" s="202">
        <f t="shared" si="38"/>
        <v>22698007.739999998</v>
      </c>
      <c r="AL471" s="202">
        <f t="shared" si="38"/>
        <v>572266228.21999991</v>
      </c>
      <c r="AM471" s="202">
        <f t="shared" si="38"/>
        <v>37186710.81000001</v>
      </c>
      <c r="AN471" s="202">
        <f t="shared" si="38"/>
        <v>30576218.930000003</v>
      </c>
      <c r="AO471" s="202">
        <f t="shared" si="38"/>
        <v>66743867.68</v>
      </c>
      <c r="AP471" s="202">
        <f t="shared" si="38"/>
        <v>63415676.82</v>
      </c>
      <c r="AQ471" s="202">
        <f t="shared" si="38"/>
        <v>38004363.32</v>
      </c>
      <c r="AR471" s="202">
        <f t="shared" si="38"/>
        <v>20507280.209999997</v>
      </c>
      <c r="AS471" s="202">
        <f t="shared" si="38"/>
        <v>112345412.66999999</v>
      </c>
      <c r="AT471" s="202">
        <f t="shared" si="38"/>
        <v>35165944.450000003</v>
      </c>
      <c r="AU471" s="202">
        <f t="shared" si="38"/>
        <v>52153826.569999993</v>
      </c>
      <c r="AV471" s="202">
        <f t="shared" si="38"/>
        <v>71322080.920000002</v>
      </c>
      <c r="AW471" s="202">
        <f t="shared" si="38"/>
        <v>35835624.560000002</v>
      </c>
      <c r="AX471" s="202">
        <f t="shared" si="38"/>
        <v>26044930.850000001</v>
      </c>
      <c r="AY471" s="202">
        <f t="shared" si="38"/>
        <v>47423145.999999993</v>
      </c>
      <c r="AZ471" s="202">
        <f t="shared" si="38"/>
        <v>32563313.259999998</v>
      </c>
      <c r="BA471" s="202">
        <f t="shared" si="38"/>
        <v>28870080.459999997</v>
      </c>
      <c r="BB471" s="202">
        <f t="shared" si="38"/>
        <v>163893708.26000002</v>
      </c>
      <c r="BC471" s="202">
        <f t="shared" si="38"/>
        <v>28595473.68</v>
      </c>
      <c r="BD471" s="202">
        <f t="shared" si="38"/>
        <v>315085045.27000004</v>
      </c>
      <c r="BE471" s="202">
        <f t="shared" si="38"/>
        <v>87886621.50999999</v>
      </c>
      <c r="BF471" s="202">
        <f t="shared" si="38"/>
        <v>38305593.109999992</v>
      </c>
      <c r="BG471" s="202">
        <f t="shared" si="38"/>
        <v>31765781.819999997</v>
      </c>
      <c r="BH471" s="202">
        <f t="shared" si="38"/>
        <v>160064488.83999997</v>
      </c>
      <c r="BI471" s="202">
        <f t="shared" si="38"/>
        <v>24392034.330000002</v>
      </c>
      <c r="BJ471" s="202">
        <f t="shared" si="38"/>
        <v>15786670.460000001</v>
      </c>
      <c r="BK471" s="202">
        <f t="shared" si="38"/>
        <v>19881492.630000003</v>
      </c>
      <c r="BL471" s="202">
        <f t="shared" si="38"/>
        <v>18003445.620000001</v>
      </c>
      <c r="BM471" s="202">
        <f t="shared" si="38"/>
        <v>239533273.73999998</v>
      </c>
      <c r="BN471" s="202">
        <f t="shared" si="38"/>
        <v>59297400.75999999</v>
      </c>
      <c r="BO471" s="202">
        <f t="shared" si="38"/>
        <v>45681131.870000005</v>
      </c>
      <c r="BP471" s="202">
        <f t="shared" si="38"/>
        <v>64253307.620000005</v>
      </c>
      <c r="BQ471" s="202">
        <f t="shared" ref="BQ471:CM471" si="39">+BQ171+BQ172+BQ173+BQ174+BQ175+BQ176+BQ177+BQ178+BQ179+BQ180+BQ181+BQ182+BQ189+BQ190+BQ191+BQ192+BQ193+BQ194+BQ195+BQ196+BQ197+BQ198</f>
        <v>45477257.090000004</v>
      </c>
      <c r="BR471" s="202">
        <f t="shared" si="39"/>
        <v>28821931.07</v>
      </c>
      <c r="BS471" s="202">
        <f t="shared" si="39"/>
        <v>835077201.30999994</v>
      </c>
      <c r="BT471" s="202">
        <f t="shared" si="39"/>
        <v>47109141.169999994</v>
      </c>
      <c r="BU471" s="202">
        <f t="shared" si="39"/>
        <v>49228349.940000005</v>
      </c>
      <c r="BV471" s="202">
        <f t="shared" si="39"/>
        <v>153753668.47</v>
      </c>
      <c r="BW471" s="202">
        <f t="shared" si="39"/>
        <v>14160038.83</v>
      </c>
      <c r="BX471" s="202">
        <f t="shared" si="39"/>
        <v>40089554.310000002</v>
      </c>
      <c r="BY471" s="202">
        <f t="shared" si="39"/>
        <v>89536943.469999999</v>
      </c>
      <c r="BZ471" s="202">
        <f t="shared" si="39"/>
        <v>30499479.089999996</v>
      </c>
      <c r="CA471" s="202">
        <f t="shared" si="39"/>
        <v>30114414.229999997</v>
      </c>
      <c r="CB471" s="202">
        <f t="shared" si="39"/>
        <v>41479529.670000002</v>
      </c>
      <c r="CC471" s="202">
        <f t="shared" si="39"/>
        <v>47301701.309999995</v>
      </c>
      <c r="CD471" s="202">
        <f t="shared" si="39"/>
        <v>85551476.220000014</v>
      </c>
      <c r="CE471" s="202">
        <f t="shared" si="39"/>
        <v>50852540.189999998</v>
      </c>
      <c r="CF471" s="202">
        <f t="shared" si="39"/>
        <v>69554601.229999989</v>
      </c>
      <c r="CG471" s="202">
        <f t="shared" si="39"/>
        <v>24257225.589999996</v>
      </c>
      <c r="CH471" s="202">
        <f t="shared" si="39"/>
        <v>29772250.530000001</v>
      </c>
      <c r="CI471" s="202">
        <f t="shared" si="39"/>
        <v>22708801.469999999</v>
      </c>
      <c r="CJ471" s="202">
        <f t="shared" si="39"/>
        <v>28771750.719999995</v>
      </c>
      <c r="CK471" s="202">
        <f t="shared" si="39"/>
        <v>81525654.149999976</v>
      </c>
      <c r="CL471" s="202">
        <f t="shared" si="39"/>
        <v>17391990.440000001</v>
      </c>
      <c r="CM471" s="202">
        <f t="shared" si="39"/>
        <v>16264237.639999999</v>
      </c>
    </row>
    <row r="472" spans="2:91" s="122" customFormat="1" ht="25.95" customHeight="1">
      <c r="B472" s="122">
        <v>21</v>
      </c>
      <c r="C472" s="205" t="s">
        <v>709</v>
      </c>
      <c r="D472" s="202">
        <f>+D183+D184+D185+D186+D187+D188</f>
        <v>84938092.129999995</v>
      </c>
      <c r="E472" s="202">
        <f t="shared" ref="E472:BP472" si="40">+E183+E184+E185+E186+E187+E188</f>
        <v>14938692</v>
      </c>
      <c r="F472" s="202">
        <f t="shared" si="40"/>
        <v>12553517.399999999</v>
      </c>
      <c r="G472" s="202">
        <f t="shared" si="40"/>
        <v>9396611</v>
      </c>
      <c r="H472" s="202">
        <f t="shared" si="40"/>
        <v>10655992.219999999</v>
      </c>
      <c r="I472" s="202">
        <f t="shared" si="40"/>
        <v>11475972.470000001</v>
      </c>
      <c r="J472" s="202">
        <f t="shared" si="40"/>
        <v>10920015</v>
      </c>
      <c r="K472" s="202">
        <f t="shared" si="40"/>
        <v>20560589.149999999</v>
      </c>
      <c r="L472" s="202">
        <f t="shared" si="40"/>
        <v>13518013.98</v>
      </c>
      <c r="M472" s="202">
        <f t="shared" si="40"/>
        <v>17415190.359999999</v>
      </c>
      <c r="N472" s="202">
        <f t="shared" si="40"/>
        <v>35660091.310000002</v>
      </c>
      <c r="O472" s="202">
        <f t="shared" si="40"/>
        <v>4275695</v>
      </c>
      <c r="P472" s="202">
        <f t="shared" si="40"/>
        <v>58437721.780000001</v>
      </c>
      <c r="Q472" s="202">
        <f t="shared" si="40"/>
        <v>12800272.460000001</v>
      </c>
      <c r="R472" s="202">
        <f t="shared" si="40"/>
        <v>14786796.93</v>
      </c>
      <c r="S472" s="202">
        <f t="shared" si="40"/>
        <v>19026090.890000001</v>
      </c>
      <c r="T472" s="202">
        <f t="shared" si="40"/>
        <v>13672140.49</v>
      </c>
      <c r="U472" s="202">
        <f t="shared" si="40"/>
        <v>10264227</v>
      </c>
      <c r="V472" s="202">
        <f t="shared" si="40"/>
        <v>11932673</v>
      </c>
      <c r="W472" s="202">
        <f t="shared" si="40"/>
        <v>7439646.9800000004</v>
      </c>
      <c r="X472" s="202">
        <f t="shared" si="40"/>
        <v>85298211.390000001</v>
      </c>
      <c r="Y472" s="202">
        <f t="shared" si="40"/>
        <v>9979405.3200000003</v>
      </c>
      <c r="Z472" s="202">
        <f t="shared" si="40"/>
        <v>22308483.240000002</v>
      </c>
      <c r="AA472" s="202">
        <f t="shared" si="40"/>
        <v>13829903.189999999</v>
      </c>
      <c r="AB472" s="202">
        <f t="shared" si="40"/>
        <v>7726607</v>
      </c>
      <c r="AC472" s="202">
        <f t="shared" si="40"/>
        <v>8298130.6500000004</v>
      </c>
      <c r="AD472" s="202">
        <f t="shared" si="40"/>
        <v>9566362.6699999999</v>
      </c>
      <c r="AE472" s="202">
        <f t="shared" si="40"/>
        <v>31328217.379999999</v>
      </c>
      <c r="AF472" s="202">
        <f t="shared" si="40"/>
        <v>6137602.4399999995</v>
      </c>
      <c r="AG472" s="202">
        <f t="shared" si="40"/>
        <v>10956836</v>
      </c>
      <c r="AH472" s="202">
        <f t="shared" si="40"/>
        <v>11224321.5</v>
      </c>
      <c r="AI472" s="202">
        <f t="shared" si="40"/>
        <v>20332044</v>
      </c>
      <c r="AJ472" s="202">
        <f t="shared" si="40"/>
        <v>10841271</v>
      </c>
      <c r="AK472" s="202">
        <f t="shared" si="40"/>
        <v>8263838.7599999998</v>
      </c>
      <c r="AL472" s="202">
        <f t="shared" si="40"/>
        <v>193824457.97</v>
      </c>
      <c r="AM472" s="202">
        <f t="shared" si="40"/>
        <v>12270698.68</v>
      </c>
      <c r="AN472" s="202">
        <f t="shared" si="40"/>
        <v>11015418</v>
      </c>
      <c r="AO472" s="202">
        <f t="shared" si="40"/>
        <v>23891897.729999997</v>
      </c>
      <c r="AP472" s="202">
        <f t="shared" si="40"/>
        <v>23810735.09</v>
      </c>
      <c r="AQ472" s="202">
        <f t="shared" si="40"/>
        <v>15045551.42</v>
      </c>
      <c r="AR472" s="202">
        <f t="shared" si="40"/>
        <v>7150871.3099999996</v>
      </c>
      <c r="AS472" s="202">
        <f t="shared" si="40"/>
        <v>55668535</v>
      </c>
      <c r="AT472" s="202">
        <f t="shared" si="40"/>
        <v>13514950</v>
      </c>
      <c r="AU472" s="202">
        <f t="shared" si="40"/>
        <v>27512263</v>
      </c>
      <c r="AV472" s="202">
        <f t="shared" si="40"/>
        <v>21827024.060000002</v>
      </c>
      <c r="AW472" s="202">
        <f t="shared" si="40"/>
        <v>13867976.93</v>
      </c>
      <c r="AX472" s="202">
        <f t="shared" si="40"/>
        <v>9831651.3099999987</v>
      </c>
      <c r="AY472" s="202">
        <f t="shared" si="40"/>
        <v>13050258.309999999</v>
      </c>
      <c r="AZ472" s="202">
        <f t="shared" si="40"/>
        <v>13862275.050000001</v>
      </c>
      <c r="BA472" s="202">
        <f t="shared" si="40"/>
        <v>14723211</v>
      </c>
      <c r="BB472" s="202">
        <f t="shared" si="40"/>
        <v>47709015.510000005</v>
      </c>
      <c r="BC472" s="202">
        <f t="shared" si="40"/>
        <v>13355058.100000001</v>
      </c>
      <c r="BD472" s="202">
        <f t="shared" si="40"/>
        <v>82695947.189999998</v>
      </c>
      <c r="BE472" s="202">
        <f t="shared" si="40"/>
        <v>29000979</v>
      </c>
      <c r="BF472" s="202">
        <f t="shared" si="40"/>
        <v>9632754.9699999988</v>
      </c>
      <c r="BG472" s="202">
        <f t="shared" si="40"/>
        <v>14237367.18</v>
      </c>
      <c r="BH472" s="202">
        <f t="shared" si="40"/>
        <v>61884354.359999999</v>
      </c>
      <c r="BI472" s="202">
        <f t="shared" si="40"/>
        <v>10695086.52</v>
      </c>
      <c r="BJ472" s="202">
        <f t="shared" si="40"/>
        <v>7217121</v>
      </c>
      <c r="BK472" s="202">
        <f t="shared" si="40"/>
        <v>12634978.109999999</v>
      </c>
      <c r="BL472" s="202">
        <f t="shared" si="40"/>
        <v>11723797.18</v>
      </c>
      <c r="BM472" s="202">
        <f t="shared" si="40"/>
        <v>58363339</v>
      </c>
      <c r="BN472" s="202">
        <f t="shared" si="40"/>
        <v>15214536</v>
      </c>
      <c r="BO472" s="202">
        <f t="shared" si="40"/>
        <v>11823607</v>
      </c>
      <c r="BP472" s="202">
        <f t="shared" si="40"/>
        <v>19561962.93</v>
      </c>
      <c r="BQ472" s="202">
        <f t="shared" ref="BQ472:CM472" si="41">+BQ183+BQ184+BQ185+BQ186+BQ187+BQ188</f>
        <v>15029080.949999999</v>
      </c>
      <c r="BR472" s="202">
        <f t="shared" si="41"/>
        <v>14363406.16</v>
      </c>
      <c r="BS472" s="202">
        <f t="shared" si="41"/>
        <v>255389742</v>
      </c>
      <c r="BT472" s="202">
        <f t="shared" si="41"/>
        <v>17669165.260000002</v>
      </c>
      <c r="BU472" s="202">
        <f t="shared" si="41"/>
        <v>18927171.66</v>
      </c>
      <c r="BV472" s="202">
        <f t="shared" si="41"/>
        <v>56592196.789999999</v>
      </c>
      <c r="BW472" s="202">
        <f t="shared" si="41"/>
        <v>5547606</v>
      </c>
      <c r="BX472" s="202">
        <f t="shared" si="41"/>
        <v>11957163.75</v>
      </c>
      <c r="BY472" s="202">
        <f t="shared" si="41"/>
        <v>32592506.119999997</v>
      </c>
      <c r="BZ472" s="202">
        <f t="shared" si="41"/>
        <v>10029116</v>
      </c>
      <c r="CA472" s="202">
        <f t="shared" si="41"/>
        <v>12224873</v>
      </c>
      <c r="CB472" s="202">
        <f t="shared" si="41"/>
        <v>12787712.73</v>
      </c>
      <c r="CC472" s="202">
        <f t="shared" si="41"/>
        <v>15222947.120000001</v>
      </c>
      <c r="CD472" s="202">
        <f t="shared" si="41"/>
        <v>31057437.809999999</v>
      </c>
      <c r="CE472" s="202">
        <f t="shared" si="41"/>
        <v>16064398.050000001</v>
      </c>
      <c r="CF472" s="202">
        <f t="shared" si="41"/>
        <v>31889872.050000004</v>
      </c>
      <c r="CG472" s="202">
        <f t="shared" si="41"/>
        <v>11327067.02</v>
      </c>
      <c r="CH472" s="202">
        <f t="shared" si="41"/>
        <v>9036511.75</v>
      </c>
      <c r="CI472" s="202">
        <f t="shared" si="41"/>
        <v>11116386.890000001</v>
      </c>
      <c r="CJ472" s="202">
        <f t="shared" si="41"/>
        <v>8778176.1699999999</v>
      </c>
      <c r="CK472" s="202">
        <f t="shared" si="41"/>
        <v>38937199.670000002</v>
      </c>
      <c r="CL472" s="202">
        <f t="shared" si="41"/>
        <v>8759964.8200000003</v>
      </c>
      <c r="CM472" s="202">
        <f t="shared" si="41"/>
        <v>8171050.9499999993</v>
      </c>
    </row>
    <row r="473" spans="2:91" s="122" customFormat="1" ht="25.95" customHeight="1">
      <c r="B473" s="122">
        <v>22</v>
      </c>
      <c r="C473" s="205" t="s">
        <v>710</v>
      </c>
      <c r="D473" s="202">
        <f>+D199+D210+D211+D212+D213+D214+D215+D216+D217+D218+D314+D315+D316+D317+D318+D319+D320+D321+D322+D323+D324+D325+D326+D327+D328+D329+D330+D331+D332+D333</f>
        <v>169984615.66</v>
      </c>
      <c r="E473" s="202">
        <f t="shared" ref="E473:BP473" si="42">+E199+E210+E211+E212+E213+E214+E215+E216+E217+E218+E314+E315+E316+E317+E318+E319+E320+E321+E322+E323+E324+E325+E326+E327+E328+E329+E330+E331+E332+E333</f>
        <v>15808983</v>
      </c>
      <c r="F473" s="202">
        <f t="shared" si="42"/>
        <v>17449925.640000001</v>
      </c>
      <c r="G473" s="202">
        <f t="shared" si="42"/>
        <v>17253518.890000001</v>
      </c>
      <c r="H473" s="202">
        <f t="shared" si="42"/>
        <v>13052473.390000001</v>
      </c>
      <c r="I473" s="202">
        <f t="shared" si="42"/>
        <v>19461729.439999998</v>
      </c>
      <c r="J473" s="202">
        <f t="shared" si="42"/>
        <v>30317334.759999998</v>
      </c>
      <c r="K473" s="202">
        <f t="shared" si="42"/>
        <v>40515485.5</v>
      </c>
      <c r="L473" s="202">
        <f t="shared" si="42"/>
        <v>19353492.27</v>
      </c>
      <c r="M473" s="202">
        <f t="shared" si="42"/>
        <v>26455733.710000001</v>
      </c>
      <c r="N473" s="202">
        <f t="shared" si="42"/>
        <v>51162808.219999999</v>
      </c>
      <c r="O473" s="202">
        <f t="shared" si="42"/>
        <v>10179082.5</v>
      </c>
      <c r="P473" s="202">
        <f t="shared" si="42"/>
        <v>134021733.25</v>
      </c>
      <c r="Q473" s="202">
        <f t="shared" si="42"/>
        <v>23213895.759999998</v>
      </c>
      <c r="R473" s="202">
        <f t="shared" si="42"/>
        <v>40716980.329999998</v>
      </c>
      <c r="S473" s="202">
        <f t="shared" si="42"/>
        <v>42630943.449999996</v>
      </c>
      <c r="T473" s="202">
        <f t="shared" si="42"/>
        <v>22828105.109999999</v>
      </c>
      <c r="U473" s="202">
        <f t="shared" si="42"/>
        <v>25654251.240000002</v>
      </c>
      <c r="V473" s="202">
        <f t="shared" si="42"/>
        <v>21593588.579999998</v>
      </c>
      <c r="W473" s="202">
        <f t="shared" si="42"/>
        <v>14186355.84</v>
      </c>
      <c r="X473" s="202">
        <f t="shared" si="42"/>
        <v>205091479.44</v>
      </c>
      <c r="Y473" s="202">
        <f t="shared" si="42"/>
        <v>17300925.370000001</v>
      </c>
      <c r="Z473" s="202">
        <f t="shared" si="42"/>
        <v>29472158.899999999</v>
      </c>
      <c r="AA473" s="202">
        <f t="shared" si="42"/>
        <v>25283327.310000002</v>
      </c>
      <c r="AB473" s="202">
        <f t="shared" si="42"/>
        <v>14326452.02</v>
      </c>
      <c r="AC473" s="202">
        <f t="shared" si="42"/>
        <v>14275367.529999999</v>
      </c>
      <c r="AD473" s="202">
        <f t="shared" si="42"/>
        <v>18109269.890000001</v>
      </c>
      <c r="AE473" s="202">
        <f t="shared" si="42"/>
        <v>53426175.600000001</v>
      </c>
      <c r="AF473" s="202">
        <f t="shared" si="42"/>
        <v>17762746.5</v>
      </c>
      <c r="AG473" s="202">
        <f t="shared" si="42"/>
        <v>19635731.41</v>
      </c>
      <c r="AH473" s="202">
        <f t="shared" si="42"/>
        <v>27295469.560000002</v>
      </c>
      <c r="AI473" s="202">
        <f t="shared" si="42"/>
        <v>32690004.52</v>
      </c>
      <c r="AJ473" s="202">
        <f t="shared" si="42"/>
        <v>18806586.5</v>
      </c>
      <c r="AK473" s="202">
        <f t="shared" si="42"/>
        <v>15481825.460000001</v>
      </c>
      <c r="AL473" s="202">
        <f t="shared" si="42"/>
        <v>377678643.65999997</v>
      </c>
      <c r="AM473" s="202">
        <f t="shared" si="42"/>
        <v>23295264.920000002</v>
      </c>
      <c r="AN473" s="202">
        <f t="shared" si="42"/>
        <v>17044281.649999999</v>
      </c>
      <c r="AO473" s="202">
        <f t="shared" si="42"/>
        <v>37706561.620000005</v>
      </c>
      <c r="AP473" s="202">
        <f t="shared" si="42"/>
        <v>41564752.5</v>
      </c>
      <c r="AQ473" s="202">
        <f t="shared" si="42"/>
        <v>21154593.84</v>
      </c>
      <c r="AR473" s="202">
        <f t="shared" si="42"/>
        <v>11596036.27</v>
      </c>
      <c r="AS473" s="202">
        <f t="shared" si="42"/>
        <v>84712383.260000005</v>
      </c>
      <c r="AT473" s="202">
        <f t="shared" si="42"/>
        <v>20641460.43</v>
      </c>
      <c r="AU473" s="202">
        <f t="shared" si="42"/>
        <v>39579724.310000002</v>
      </c>
      <c r="AV473" s="202">
        <f t="shared" si="42"/>
        <v>30743929.34</v>
      </c>
      <c r="AW473" s="202">
        <f t="shared" si="42"/>
        <v>18598513.420000002</v>
      </c>
      <c r="AX473" s="202">
        <f t="shared" si="42"/>
        <v>14779844.310000001</v>
      </c>
      <c r="AY473" s="202">
        <f t="shared" si="42"/>
        <v>17869022.120000001</v>
      </c>
      <c r="AZ473" s="202">
        <f t="shared" si="42"/>
        <v>17969955.82</v>
      </c>
      <c r="BA473" s="202">
        <f t="shared" si="42"/>
        <v>16242792.629999999</v>
      </c>
      <c r="BB473" s="202">
        <f t="shared" si="42"/>
        <v>94326882.00999999</v>
      </c>
      <c r="BC473" s="202">
        <f t="shared" si="42"/>
        <v>18712501.25</v>
      </c>
      <c r="BD473" s="202">
        <f t="shared" si="42"/>
        <v>190758587.07999998</v>
      </c>
      <c r="BE473" s="202">
        <f t="shared" si="42"/>
        <v>51837461.82</v>
      </c>
      <c r="BF473" s="202">
        <f t="shared" si="42"/>
        <v>19039353.530000001</v>
      </c>
      <c r="BG473" s="202">
        <f t="shared" si="42"/>
        <v>23887577.890000001</v>
      </c>
      <c r="BH473" s="202">
        <f t="shared" si="42"/>
        <v>128855374.39999999</v>
      </c>
      <c r="BI473" s="202">
        <f t="shared" si="42"/>
        <v>13846735</v>
      </c>
      <c r="BJ473" s="202">
        <f t="shared" si="42"/>
        <v>14157436.27</v>
      </c>
      <c r="BK473" s="202">
        <f t="shared" si="42"/>
        <v>19191280.670000002</v>
      </c>
      <c r="BL473" s="202">
        <f t="shared" si="42"/>
        <v>14030424.75</v>
      </c>
      <c r="BM473" s="202">
        <f t="shared" si="42"/>
        <v>143772923.94999999</v>
      </c>
      <c r="BN473" s="202">
        <f t="shared" si="42"/>
        <v>35790637.25</v>
      </c>
      <c r="BO473" s="202">
        <f t="shared" si="42"/>
        <v>23819735</v>
      </c>
      <c r="BP473" s="202">
        <f t="shared" si="42"/>
        <v>43236544.109999999</v>
      </c>
      <c r="BQ473" s="202">
        <f t="shared" ref="BQ473:CM473" si="43">+BQ199+BQ210+BQ211+BQ212+BQ213+BQ214+BQ215+BQ216+BQ217+BQ218+BQ314+BQ315+BQ316+BQ317+BQ318+BQ319+BQ320+BQ321+BQ322+BQ323+BQ324+BQ325+BQ326+BQ327+BQ328+BQ329+BQ330+BQ331+BQ332+BQ333</f>
        <v>29116399.199999999</v>
      </c>
      <c r="BR473" s="202">
        <f t="shared" si="43"/>
        <v>21544252.949999999</v>
      </c>
      <c r="BS473" s="202">
        <f t="shared" si="43"/>
        <v>643713082.62</v>
      </c>
      <c r="BT473" s="202">
        <f t="shared" si="43"/>
        <v>25282381.140000001</v>
      </c>
      <c r="BU473" s="202">
        <f t="shared" si="43"/>
        <v>23872265.789999999</v>
      </c>
      <c r="BV473" s="202">
        <f t="shared" si="43"/>
        <v>113278993.31</v>
      </c>
      <c r="BW473" s="202">
        <f t="shared" si="43"/>
        <v>6303394</v>
      </c>
      <c r="BX473" s="202">
        <f t="shared" si="43"/>
        <v>20756817</v>
      </c>
      <c r="BY473" s="202">
        <f t="shared" si="43"/>
        <v>64269879.620000005</v>
      </c>
      <c r="BZ473" s="202">
        <f t="shared" si="43"/>
        <v>15108023.469999999</v>
      </c>
      <c r="CA473" s="202">
        <f t="shared" si="43"/>
        <v>16384535</v>
      </c>
      <c r="CB473" s="202">
        <f t="shared" si="43"/>
        <v>17918377.93</v>
      </c>
      <c r="CC473" s="202">
        <f t="shared" si="43"/>
        <v>28754737.75</v>
      </c>
      <c r="CD473" s="202">
        <f t="shared" si="43"/>
        <v>56827452.219999999</v>
      </c>
      <c r="CE473" s="202">
        <f t="shared" si="43"/>
        <v>32368136.75</v>
      </c>
      <c r="CF473" s="202">
        <f t="shared" si="43"/>
        <v>43831558.329999998</v>
      </c>
      <c r="CG473" s="202">
        <f t="shared" si="43"/>
        <v>17883564.879999999</v>
      </c>
      <c r="CH473" s="202">
        <f t="shared" si="43"/>
        <v>15848714.5</v>
      </c>
      <c r="CI473" s="202">
        <f t="shared" si="43"/>
        <v>20363758.800000001</v>
      </c>
      <c r="CJ473" s="202">
        <f t="shared" si="43"/>
        <v>14108584.5</v>
      </c>
      <c r="CK473" s="202">
        <f t="shared" si="43"/>
        <v>69486637</v>
      </c>
      <c r="CL473" s="202">
        <f t="shared" si="43"/>
        <v>14945364.32</v>
      </c>
      <c r="CM473" s="202">
        <f t="shared" si="43"/>
        <v>11740715.92</v>
      </c>
    </row>
    <row r="474" spans="2:91" s="122" customFormat="1" ht="25.95" customHeight="1">
      <c r="B474" s="122">
        <v>23</v>
      </c>
      <c r="C474" s="205" t="s">
        <v>711</v>
      </c>
      <c r="D474" s="202">
        <f>+D200+D201+D202+D203+D205+D206+D207+D208+D209+D219+D220+D221+D222+D223+D224+D225+D226+D227+D228+D229+D230+D231+D232</f>
        <v>12128074.59</v>
      </c>
      <c r="E474" s="202">
        <f t="shared" ref="E474:BP474" si="44">+E200+E201+E202+E203+E205+E206+E207+E208+E209+E219+E220+E221+E222+E223+E224+E225+E226+E227+E228+E229+E230+E231+E232</f>
        <v>1238087.8700000001</v>
      </c>
      <c r="F474" s="202">
        <f t="shared" si="44"/>
        <v>1492719.18</v>
      </c>
      <c r="G474" s="202">
        <f t="shared" si="44"/>
        <v>1682225.0500000003</v>
      </c>
      <c r="H474" s="202">
        <f t="shared" si="44"/>
        <v>981621.58000000007</v>
      </c>
      <c r="I474" s="202">
        <f t="shared" si="44"/>
        <v>1425552.9100000001</v>
      </c>
      <c r="J474" s="202">
        <f t="shared" si="44"/>
        <v>2059590.1900000002</v>
      </c>
      <c r="K474" s="202">
        <f t="shared" si="44"/>
        <v>2483591.34</v>
      </c>
      <c r="L474" s="202">
        <f t="shared" si="44"/>
        <v>1693210.6400000001</v>
      </c>
      <c r="M474" s="202">
        <f t="shared" si="44"/>
        <v>1727458.93</v>
      </c>
      <c r="N474" s="202">
        <f t="shared" si="44"/>
        <v>2891367.93</v>
      </c>
      <c r="O474" s="202">
        <f t="shared" si="44"/>
        <v>474304.18</v>
      </c>
      <c r="P474" s="202">
        <f t="shared" si="44"/>
        <v>6706945.3899999997</v>
      </c>
      <c r="Q474" s="202">
        <f t="shared" si="44"/>
        <v>1518134.2999999998</v>
      </c>
      <c r="R474" s="202">
        <f t="shared" si="44"/>
        <v>1641035.6300000001</v>
      </c>
      <c r="S474" s="202">
        <f t="shared" si="44"/>
        <v>2497861.79</v>
      </c>
      <c r="T474" s="202">
        <f t="shared" si="44"/>
        <v>1893682.9600000002</v>
      </c>
      <c r="U474" s="202">
        <f t="shared" si="44"/>
        <v>1312344.5699999998</v>
      </c>
      <c r="V474" s="202">
        <f t="shared" si="44"/>
        <v>1331421.3999999999</v>
      </c>
      <c r="W474" s="202">
        <f t="shared" si="44"/>
        <v>886165.59000000008</v>
      </c>
      <c r="X474" s="202">
        <f t="shared" si="44"/>
        <v>13142759.279999999</v>
      </c>
      <c r="Y474" s="202">
        <f t="shared" si="44"/>
        <v>1056670.6800000002</v>
      </c>
      <c r="Z474" s="202">
        <f t="shared" si="44"/>
        <v>1909172.78</v>
      </c>
      <c r="AA474" s="202">
        <f t="shared" si="44"/>
        <v>1306434.8599999999</v>
      </c>
      <c r="AB474" s="202">
        <f t="shared" si="44"/>
        <v>824356.12</v>
      </c>
      <c r="AC474" s="202">
        <f t="shared" si="44"/>
        <v>989925.57000000007</v>
      </c>
      <c r="AD474" s="202">
        <f t="shared" si="44"/>
        <v>923645.1399999999</v>
      </c>
      <c r="AE474" s="202">
        <f t="shared" si="44"/>
        <v>3371104.91</v>
      </c>
      <c r="AF474" s="202">
        <f t="shared" si="44"/>
        <v>1024839.17</v>
      </c>
      <c r="AG474" s="202">
        <f t="shared" si="44"/>
        <v>1103924.33</v>
      </c>
      <c r="AH474" s="202">
        <f t="shared" si="44"/>
        <v>1382853.67</v>
      </c>
      <c r="AI474" s="202">
        <f t="shared" si="44"/>
        <v>2511333.19</v>
      </c>
      <c r="AJ474" s="202">
        <f t="shared" si="44"/>
        <v>1244017.3700000001</v>
      </c>
      <c r="AK474" s="202">
        <f t="shared" si="44"/>
        <v>916720.24</v>
      </c>
      <c r="AL474" s="202">
        <f t="shared" si="44"/>
        <v>24463681.530000001</v>
      </c>
      <c r="AM474" s="202">
        <f t="shared" si="44"/>
        <v>1356244.76</v>
      </c>
      <c r="AN474" s="202">
        <f t="shared" si="44"/>
        <v>1308891.48</v>
      </c>
      <c r="AO474" s="202">
        <f t="shared" si="44"/>
        <v>2416726.66</v>
      </c>
      <c r="AP474" s="202">
        <f t="shared" si="44"/>
        <v>2501835.46</v>
      </c>
      <c r="AQ474" s="202">
        <f t="shared" si="44"/>
        <v>1661376.08</v>
      </c>
      <c r="AR474" s="202">
        <f t="shared" si="44"/>
        <v>864510.51</v>
      </c>
      <c r="AS474" s="202">
        <f t="shared" si="44"/>
        <v>5333528.7299999995</v>
      </c>
      <c r="AT474" s="202">
        <f t="shared" si="44"/>
        <v>1513812.43</v>
      </c>
      <c r="AU474" s="202">
        <f t="shared" si="44"/>
        <v>2296539.7999999998</v>
      </c>
      <c r="AV474" s="202">
        <f t="shared" si="44"/>
        <v>2986429.0599999996</v>
      </c>
      <c r="AW474" s="202">
        <f t="shared" si="44"/>
        <v>1402618.6800000002</v>
      </c>
      <c r="AX474" s="202">
        <f t="shared" si="44"/>
        <v>1053626.2</v>
      </c>
      <c r="AY474" s="202">
        <f t="shared" si="44"/>
        <v>1700722.63</v>
      </c>
      <c r="AZ474" s="202">
        <f t="shared" si="44"/>
        <v>1443771.18</v>
      </c>
      <c r="BA474" s="202">
        <f t="shared" si="44"/>
        <v>1520102.32</v>
      </c>
      <c r="BB474" s="202">
        <f t="shared" si="44"/>
        <v>6050704.7699999996</v>
      </c>
      <c r="BC474" s="202">
        <f t="shared" si="44"/>
        <v>1419540.76</v>
      </c>
      <c r="BD474" s="202">
        <f t="shared" si="44"/>
        <v>13634586.02</v>
      </c>
      <c r="BE474" s="202">
        <f t="shared" si="44"/>
        <v>3577783.11</v>
      </c>
      <c r="BF474" s="202">
        <f t="shared" si="44"/>
        <v>1439867.26</v>
      </c>
      <c r="BG474" s="202">
        <f t="shared" si="44"/>
        <v>1414752</v>
      </c>
      <c r="BH474" s="202">
        <f t="shared" si="44"/>
        <v>6839947.7299999995</v>
      </c>
      <c r="BI474" s="202">
        <f t="shared" si="44"/>
        <v>841435.15</v>
      </c>
      <c r="BJ474" s="202">
        <f t="shared" si="44"/>
        <v>629697.89</v>
      </c>
      <c r="BK474" s="202">
        <f t="shared" si="44"/>
        <v>1069079.1800000002</v>
      </c>
      <c r="BL474" s="202">
        <f t="shared" si="44"/>
        <v>997009.04</v>
      </c>
      <c r="BM474" s="202">
        <f t="shared" si="44"/>
        <v>11387244.59</v>
      </c>
      <c r="BN474" s="202">
        <f t="shared" si="44"/>
        <v>2392386.4299999997</v>
      </c>
      <c r="BO474" s="202">
        <f t="shared" si="44"/>
        <v>1562622.66</v>
      </c>
      <c r="BP474" s="202">
        <f t="shared" si="44"/>
        <v>2573354.9799999995</v>
      </c>
      <c r="BQ474" s="202">
        <f t="shared" ref="BQ474:CM474" si="45">+BQ200+BQ201+BQ202+BQ203+BQ205+BQ206+BQ207+BQ208+BQ209+BQ219+BQ220+BQ221+BQ222+BQ223+BQ224+BQ225+BQ226+BQ227+BQ228+BQ229+BQ230+BQ231+BQ232</f>
        <v>1787430.2200000002</v>
      </c>
      <c r="BR474" s="202">
        <f t="shared" si="45"/>
        <v>1333928.02</v>
      </c>
      <c r="BS474" s="202">
        <f t="shared" si="45"/>
        <v>35523769.780000001</v>
      </c>
      <c r="BT474" s="202">
        <f t="shared" si="45"/>
        <v>1803623.02</v>
      </c>
      <c r="BU474" s="202">
        <f t="shared" si="45"/>
        <v>2060069.58</v>
      </c>
      <c r="BV474" s="202">
        <f t="shared" si="45"/>
        <v>8115961.3899999997</v>
      </c>
      <c r="BW474" s="202">
        <f t="shared" si="45"/>
        <v>598149.19999999995</v>
      </c>
      <c r="BX474" s="202">
        <f t="shared" si="45"/>
        <v>1465945.51</v>
      </c>
      <c r="BY474" s="202">
        <f t="shared" si="45"/>
        <v>3607567.8899999997</v>
      </c>
      <c r="BZ474" s="202">
        <f t="shared" si="45"/>
        <v>1163194.07</v>
      </c>
      <c r="CA474" s="202">
        <f t="shared" si="45"/>
        <v>1225280.08</v>
      </c>
      <c r="CB474" s="202">
        <f t="shared" si="45"/>
        <v>1560246.9700000002</v>
      </c>
      <c r="CC474" s="202">
        <f t="shared" si="45"/>
        <v>1563977.13</v>
      </c>
      <c r="CD474" s="202">
        <f t="shared" si="45"/>
        <v>2832286.2199999997</v>
      </c>
      <c r="CE474" s="202">
        <f t="shared" si="45"/>
        <v>1806307.72</v>
      </c>
      <c r="CF474" s="202">
        <f t="shared" si="45"/>
        <v>3171109.33</v>
      </c>
      <c r="CG474" s="202">
        <f t="shared" si="45"/>
        <v>1048059.81</v>
      </c>
      <c r="CH474" s="202">
        <f t="shared" si="45"/>
        <v>1007625.3</v>
      </c>
      <c r="CI474" s="202">
        <f t="shared" si="45"/>
        <v>1000698.24</v>
      </c>
      <c r="CJ474" s="202">
        <f t="shared" si="45"/>
        <v>1122203.26</v>
      </c>
      <c r="CK474" s="202">
        <f t="shared" si="45"/>
        <v>3755606.1700000004</v>
      </c>
      <c r="CL474" s="202">
        <f t="shared" si="45"/>
        <v>769441.15999999992</v>
      </c>
      <c r="CM474" s="202">
        <f t="shared" si="45"/>
        <v>778549.08000000007</v>
      </c>
    </row>
    <row r="475" spans="2:91" s="208" customFormat="1" ht="25.95" customHeight="1">
      <c r="C475" s="209" t="s">
        <v>1335</v>
      </c>
      <c r="D475" s="207">
        <f>+D472+D473+D474</f>
        <v>267050782.38</v>
      </c>
      <c r="E475" s="207">
        <f t="shared" ref="E475:BP475" si="46">+E472+E473+E474</f>
        <v>31985762.870000001</v>
      </c>
      <c r="F475" s="207">
        <f t="shared" si="46"/>
        <v>31496162.219999999</v>
      </c>
      <c r="G475" s="207">
        <f t="shared" si="46"/>
        <v>28332354.940000001</v>
      </c>
      <c r="H475" s="207">
        <f t="shared" si="46"/>
        <v>24690087.189999998</v>
      </c>
      <c r="I475" s="207">
        <f t="shared" si="46"/>
        <v>32363254.819999997</v>
      </c>
      <c r="J475" s="207">
        <f t="shared" si="46"/>
        <v>43296939.949999996</v>
      </c>
      <c r="K475" s="207">
        <f t="shared" si="46"/>
        <v>63559665.989999995</v>
      </c>
      <c r="L475" s="207">
        <f t="shared" si="46"/>
        <v>34564716.890000001</v>
      </c>
      <c r="M475" s="207">
        <f t="shared" si="46"/>
        <v>45598383</v>
      </c>
      <c r="N475" s="207">
        <f t="shared" si="46"/>
        <v>89714267.460000008</v>
      </c>
      <c r="O475" s="207">
        <f t="shared" si="46"/>
        <v>14929081.68</v>
      </c>
      <c r="P475" s="207">
        <f t="shared" si="46"/>
        <v>199166400.41999999</v>
      </c>
      <c r="Q475" s="207">
        <f t="shared" si="46"/>
        <v>37532302.519999996</v>
      </c>
      <c r="R475" s="207">
        <f t="shared" si="46"/>
        <v>57144812.890000001</v>
      </c>
      <c r="S475" s="207">
        <f t="shared" si="46"/>
        <v>64154896.129999995</v>
      </c>
      <c r="T475" s="207">
        <f t="shared" si="46"/>
        <v>38393928.560000002</v>
      </c>
      <c r="U475" s="207">
        <f t="shared" si="46"/>
        <v>37230822.810000002</v>
      </c>
      <c r="V475" s="207">
        <f t="shared" si="46"/>
        <v>34857682.979999997</v>
      </c>
      <c r="W475" s="207">
        <f t="shared" si="46"/>
        <v>22512168.41</v>
      </c>
      <c r="X475" s="207">
        <f t="shared" si="46"/>
        <v>303532450.10999995</v>
      </c>
      <c r="Y475" s="207">
        <f t="shared" si="46"/>
        <v>28337001.370000001</v>
      </c>
      <c r="Z475" s="207">
        <f t="shared" si="46"/>
        <v>53689814.920000002</v>
      </c>
      <c r="AA475" s="207">
        <f t="shared" si="46"/>
        <v>40419665.359999999</v>
      </c>
      <c r="AB475" s="207">
        <f t="shared" si="46"/>
        <v>22877415.140000001</v>
      </c>
      <c r="AC475" s="207">
        <f t="shared" si="46"/>
        <v>23563423.75</v>
      </c>
      <c r="AD475" s="207">
        <f t="shared" si="46"/>
        <v>28599277.700000003</v>
      </c>
      <c r="AE475" s="207">
        <f t="shared" si="46"/>
        <v>88125497.890000001</v>
      </c>
      <c r="AF475" s="207">
        <f t="shared" si="46"/>
        <v>24925188.109999999</v>
      </c>
      <c r="AG475" s="207">
        <f t="shared" si="46"/>
        <v>31696491.740000002</v>
      </c>
      <c r="AH475" s="207">
        <f t="shared" si="46"/>
        <v>39902644.730000004</v>
      </c>
      <c r="AI475" s="207">
        <f t="shared" si="46"/>
        <v>55533381.709999993</v>
      </c>
      <c r="AJ475" s="207">
        <f t="shared" si="46"/>
        <v>30891874.870000001</v>
      </c>
      <c r="AK475" s="207">
        <f t="shared" si="46"/>
        <v>24662384.459999997</v>
      </c>
      <c r="AL475" s="207">
        <f t="shared" si="46"/>
        <v>595966783.15999997</v>
      </c>
      <c r="AM475" s="207">
        <f t="shared" si="46"/>
        <v>36922208.359999999</v>
      </c>
      <c r="AN475" s="207">
        <f t="shared" si="46"/>
        <v>29368591.129999999</v>
      </c>
      <c r="AO475" s="207">
        <f t="shared" si="46"/>
        <v>64015186.010000005</v>
      </c>
      <c r="AP475" s="207">
        <f t="shared" si="46"/>
        <v>67877323.049999997</v>
      </c>
      <c r="AQ475" s="207">
        <f t="shared" si="46"/>
        <v>37861521.339999996</v>
      </c>
      <c r="AR475" s="207">
        <f t="shared" si="46"/>
        <v>19611418.09</v>
      </c>
      <c r="AS475" s="207">
        <f t="shared" si="46"/>
        <v>145714446.98999998</v>
      </c>
      <c r="AT475" s="207">
        <f t="shared" si="46"/>
        <v>35670222.859999999</v>
      </c>
      <c r="AU475" s="207">
        <f t="shared" si="46"/>
        <v>69388527.109999999</v>
      </c>
      <c r="AV475" s="207">
        <f t="shared" si="46"/>
        <v>55557382.460000008</v>
      </c>
      <c r="AW475" s="207">
        <f t="shared" si="46"/>
        <v>33869109.030000001</v>
      </c>
      <c r="AX475" s="207">
        <f t="shared" si="46"/>
        <v>25665121.819999997</v>
      </c>
      <c r="AY475" s="207">
        <f t="shared" si="46"/>
        <v>32620003.059999999</v>
      </c>
      <c r="AZ475" s="207">
        <f t="shared" si="46"/>
        <v>33276002.050000001</v>
      </c>
      <c r="BA475" s="207">
        <f t="shared" si="46"/>
        <v>32486105.949999999</v>
      </c>
      <c r="BB475" s="207">
        <f t="shared" si="46"/>
        <v>148086602.28999999</v>
      </c>
      <c r="BC475" s="207">
        <f t="shared" si="46"/>
        <v>33487100.110000003</v>
      </c>
      <c r="BD475" s="207">
        <f t="shared" si="46"/>
        <v>287089120.28999996</v>
      </c>
      <c r="BE475" s="207">
        <f t="shared" si="46"/>
        <v>84416223.929999992</v>
      </c>
      <c r="BF475" s="207">
        <f t="shared" si="46"/>
        <v>30111975.760000002</v>
      </c>
      <c r="BG475" s="207">
        <f t="shared" si="46"/>
        <v>39539697.07</v>
      </c>
      <c r="BH475" s="207">
        <f t="shared" si="46"/>
        <v>197579676.48999998</v>
      </c>
      <c r="BI475" s="207">
        <f t="shared" si="46"/>
        <v>25383256.669999998</v>
      </c>
      <c r="BJ475" s="207">
        <f t="shared" si="46"/>
        <v>22004255.16</v>
      </c>
      <c r="BK475" s="207">
        <f t="shared" si="46"/>
        <v>32895337.960000001</v>
      </c>
      <c r="BL475" s="207">
        <f t="shared" si="46"/>
        <v>26751230.969999999</v>
      </c>
      <c r="BM475" s="207">
        <f t="shared" si="46"/>
        <v>213523507.53999999</v>
      </c>
      <c r="BN475" s="207">
        <f t="shared" si="46"/>
        <v>53397559.68</v>
      </c>
      <c r="BO475" s="207">
        <f t="shared" si="46"/>
        <v>37205964.659999996</v>
      </c>
      <c r="BP475" s="207">
        <f t="shared" si="46"/>
        <v>65371862.019999996</v>
      </c>
      <c r="BQ475" s="207">
        <f t="shared" ref="BQ475:CM475" si="47">+BQ472+BQ473+BQ474</f>
        <v>45932910.369999997</v>
      </c>
      <c r="BR475" s="207">
        <f t="shared" si="47"/>
        <v>37241587.130000003</v>
      </c>
      <c r="BS475" s="207">
        <f t="shared" si="47"/>
        <v>934626594.39999998</v>
      </c>
      <c r="BT475" s="207">
        <f t="shared" si="47"/>
        <v>44755169.420000009</v>
      </c>
      <c r="BU475" s="207">
        <f t="shared" si="47"/>
        <v>44859507.030000001</v>
      </c>
      <c r="BV475" s="207">
        <f t="shared" si="47"/>
        <v>177987151.48999998</v>
      </c>
      <c r="BW475" s="207">
        <f t="shared" si="47"/>
        <v>12449149.199999999</v>
      </c>
      <c r="BX475" s="207">
        <f t="shared" si="47"/>
        <v>34179926.259999998</v>
      </c>
      <c r="BY475" s="207">
        <f t="shared" si="47"/>
        <v>100469953.63000001</v>
      </c>
      <c r="BZ475" s="207">
        <f t="shared" si="47"/>
        <v>26300333.539999999</v>
      </c>
      <c r="CA475" s="207">
        <f t="shared" si="47"/>
        <v>29834688.079999998</v>
      </c>
      <c r="CB475" s="207">
        <f t="shared" si="47"/>
        <v>32266337.629999999</v>
      </c>
      <c r="CC475" s="207">
        <f t="shared" si="47"/>
        <v>45541662.000000007</v>
      </c>
      <c r="CD475" s="207">
        <f t="shared" si="47"/>
        <v>90717176.25</v>
      </c>
      <c r="CE475" s="207">
        <f t="shared" si="47"/>
        <v>50238842.519999996</v>
      </c>
      <c r="CF475" s="207">
        <f t="shared" si="47"/>
        <v>78892539.709999993</v>
      </c>
      <c r="CG475" s="207">
        <f t="shared" si="47"/>
        <v>30258691.709999997</v>
      </c>
      <c r="CH475" s="207">
        <f t="shared" si="47"/>
        <v>25892851.550000001</v>
      </c>
      <c r="CI475" s="207">
        <f t="shared" si="47"/>
        <v>32480843.93</v>
      </c>
      <c r="CJ475" s="207">
        <f t="shared" si="47"/>
        <v>24008963.930000003</v>
      </c>
      <c r="CK475" s="207">
        <f t="shared" si="47"/>
        <v>112179442.84</v>
      </c>
      <c r="CL475" s="207">
        <f t="shared" si="47"/>
        <v>24474770.300000001</v>
      </c>
      <c r="CM475" s="207">
        <f t="shared" si="47"/>
        <v>20690315.949999996</v>
      </c>
    </row>
    <row r="476" spans="2:91" s="122" customFormat="1" ht="25.95" customHeight="1">
      <c r="B476" s="122">
        <v>24</v>
      </c>
      <c r="C476" s="205" t="s">
        <v>712</v>
      </c>
      <c r="D476" s="202">
        <f>+D233+D234+D235+D236+D237+D238+D239+D240+D241+D242+D243</f>
        <v>4688956.5</v>
      </c>
      <c r="E476" s="202">
        <f t="shared" ref="E476:BP476" si="48">+E233+E234+E235+E236+E237+E238+E239+E240+E241+E242+E243</f>
        <v>565460</v>
      </c>
      <c r="F476" s="202">
        <f t="shared" si="48"/>
        <v>551124.97</v>
      </c>
      <c r="G476" s="202">
        <f t="shared" si="48"/>
        <v>335529</v>
      </c>
      <c r="H476" s="202">
        <f t="shared" si="48"/>
        <v>233902.5</v>
      </c>
      <c r="I476" s="202">
        <f t="shared" si="48"/>
        <v>526638.03</v>
      </c>
      <c r="J476" s="202">
        <f t="shared" si="48"/>
        <v>1038850.08</v>
      </c>
      <c r="K476" s="202">
        <f t="shared" si="48"/>
        <v>1121644.17</v>
      </c>
      <c r="L476" s="202">
        <f t="shared" si="48"/>
        <v>677463</v>
      </c>
      <c r="M476" s="202">
        <f t="shared" si="48"/>
        <v>1426095.3</v>
      </c>
      <c r="N476" s="202">
        <f t="shared" si="48"/>
        <v>2423442.1</v>
      </c>
      <c r="O476" s="202">
        <f t="shared" si="48"/>
        <v>275609</v>
      </c>
      <c r="P476" s="202">
        <f t="shared" si="48"/>
        <v>3136019.46</v>
      </c>
      <c r="Q476" s="202">
        <f t="shared" si="48"/>
        <v>248947.5</v>
      </c>
      <c r="R476" s="202">
        <f t="shared" si="48"/>
        <v>831547.52</v>
      </c>
      <c r="S476" s="202">
        <f t="shared" si="48"/>
        <v>630145.29</v>
      </c>
      <c r="T476" s="202">
        <f t="shared" si="48"/>
        <v>346648.23000000004</v>
      </c>
      <c r="U476" s="202">
        <f t="shared" si="48"/>
        <v>446231.4</v>
      </c>
      <c r="V476" s="202">
        <f t="shared" si="48"/>
        <v>560897</v>
      </c>
      <c r="W476" s="202">
        <f t="shared" si="48"/>
        <v>165785.62</v>
      </c>
      <c r="X476" s="202">
        <f t="shared" si="48"/>
        <v>6783624.04</v>
      </c>
      <c r="Y476" s="202">
        <f t="shared" si="48"/>
        <v>1106673</v>
      </c>
      <c r="Z476" s="202">
        <f t="shared" si="48"/>
        <v>604152.80000000005</v>
      </c>
      <c r="AA476" s="202">
        <f t="shared" si="48"/>
        <v>773753.51</v>
      </c>
      <c r="AB476" s="202">
        <f t="shared" si="48"/>
        <v>416030.75</v>
      </c>
      <c r="AC476" s="202">
        <f t="shared" si="48"/>
        <v>454140</v>
      </c>
      <c r="AD476" s="202">
        <f t="shared" si="48"/>
        <v>244352.66999999998</v>
      </c>
      <c r="AE476" s="202">
        <f t="shared" si="48"/>
        <v>1166417.8899999999</v>
      </c>
      <c r="AF476" s="202">
        <f t="shared" si="48"/>
        <v>348882.89</v>
      </c>
      <c r="AG476" s="202">
        <f t="shared" si="48"/>
        <v>489127.8</v>
      </c>
      <c r="AH476" s="202">
        <f t="shared" si="48"/>
        <v>340997.63</v>
      </c>
      <c r="AI476" s="202">
        <f t="shared" si="48"/>
        <v>536946.79</v>
      </c>
      <c r="AJ476" s="202">
        <f t="shared" si="48"/>
        <v>380946.29</v>
      </c>
      <c r="AK476" s="202">
        <f t="shared" si="48"/>
        <v>303484.38</v>
      </c>
      <c r="AL476" s="202">
        <f t="shared" si="48"/>
        <v>8646364.5100000016</v>
      </c>
      <c r="AM476" s="202">
        <f t="shared" si="48"/>
        <v>604424.12</v>
      </c>
      <c r="AN476" s="202">
        <f t="shared" si="48"/>
        <v>619522</v>
      </c>
      <c r="AO476" s="202">
        <f t="shared" si="48"/>
        <v>1003719.41</v>
      </c>
      <c r="AP476" s="202">
        <f t="shared" si="48"/>
        <v>1666665.93</v>
      </c>
      <c r="AQ476" s="202">
        <f t="shared" si="48"/>
        <v>463525.18</v>
      </c>
      <c r="AR476" s="202">
        <f t="shared" si="48"/>
        <v>137040.26</v>
      </c>
      <c r="AS476" s="202">
        <f t="shared" si="48"/>
        <v>2148993.52</v>
      </c>
      <c r="AT476" s="202">
        <f t="shared" si="48"/>
        <v>879690</v>
      </c>
      <c r="AU476" s="202">
        <f t="shared" si="48"/>
        <v>1119156.4700000002</v>
      </c>
      <c r="AV476" s="202">
        <f t="shared" si="48"/>
        <v>1069071</v>
      </c>
      <c r="AW476" s="202">
        <f t="shared" si="48"/>
        <v>323538</v>
      </c>
      <c r="AX476" s="202">
        <f t="shared" si="48"/>
        <v>485185.16</v>
      </c>
      <c r="AY476" s="202">
        <f t="shared" si="48"/>
        <v>477260.83</v>
      </c>
      <c r="AZ476" s="202">
        <f t="shared" si="48"/>
        <v>661577.62</v>
      </c>
      <c r="BA476" s="202">
        <f t="shared" si="48"/>
        <v>658588.73</v>
      </c>
      <c r="BB476" s="202">
        <f t="shared" si="48"/>
        <v>3111925.98</v>
      </c>
      <c r="BC476" s="202">
        <f t="shared" si="48"/>
        <v>545152.59000000008</v>
      </c>
      <c r="BD476" s="202">
        <f t="shared" si="48"/>
        <v>10837784.1</v>
      </c>
      <c r="BE476" s="202">
        <f t="shared" si="48"/>
        <v>1899884.02</v>
      </c>
      <c r="BF476" s="202">
        <f t="shared" si="48"/>
        <v>332566.42</v>
      </c>
      <c r="BG476" s="202">
        <f t="shared" si="48"/>
        <v>408129.41</v>
      </c>
      <c r="BH476" s="202">
        <f t="shared" si="48"/>
        <v>1946428.37</v>
      </c>
      <c r="BI476" s="202">
        <f t="shared" si="48"/>
        <v>471965.03</v>
      </c>
      <c r="BJ476" s="202">
        <f t="shared" si="48"/>
        <v>260237.58</v>
      </c>
      <c r="BK476" s="202">
        <f t="shared" si="48"/>
        <v>291473</v>
      </c>
      <c r="BL476" s="202">
        <f t="shared" si="48"/>
        <v>826541.8</v>
      </c>
      <c r="BM476" s="202">
        <f t="shared" si="48"/>
        <v>2610687.58</v>
      </c>
      <c r="BN476" s="202">
        <f t="shared" si="48"/>
        <v>585163</v>
      </c>
      <c r="BO476" s="202">
        <f t="shared" si="48"/>
        <v>704101.42</v>
      </c>
      <c r="BP476" s="202">
        <f t="shared" si="48"/>
        <v>809902.38</v>
      </c>
      <c r="BQ476" s="202">
        <f t="shared" ref="BQ476:CM476" si="49">+BQ233+BQ234+BQ235+BQ236+BQ237+BQ238+BQ239+BQ240+BQ241+BQ242+BQ243</f>
        <v>626755.34</v>
      </c>
      <c r="BR476" s="202">
        <f t="shared" si="49"/>
        <v>1043816.01</v>
      </c>
      <c r="BS476" s="202">
        <f t="shared" si="49"/>
        <v>16836311.719999999</v>
      </c>
      <c r="BT476" s="202">
        <f t="shared" si="49"/>
        <v>406022.74</v>
      </c>
      <c r="BU476" s="202">
        <f t="shared" si="49"/>
        <v>456733.96</v>
      </c>
      <c r="BV476" s="202">
        <f t="shared" si="49"/>
        <v>4498431.9000000004</v>
      </c>
      <c r="BW476" s="202">
        <f t="shared" si="49"/>
        <v>199063.97</v>
      </c>
      <c r="BX476" s="202">
        <f t="shared" si="49"/>
        <v>360588.4</v>
      </c>
      <c r="BY476" s="202">
        <f t="shared" si="49"/>
        <v>1024046.03</v>
      </c>
      <c r="BZ476" s="202">
        <f t="shared" si="49"/>
        <v>472514</v>
      </c>
      <c r="CA476" s="202">
        <f t="shared" si="49"/>
        <v>488614.93</v>
      </c>
      <c r="CB476" s="202">
        <f t="shared" si="49"/>
        <v>571521.67000000004</v>
      </c>
      <c r="CC476" s="202">
        <f t="shared" si="49"/>
        <v>162839</v>
      </c>
      <c r="CD476" s="202">
        <f t="shared" si="49"/>
        <v>878470.56</v>
      </c>
      <c r="CE476" s="202">
        <f t="shared" si="49"/>
        <v>853689.63</v>
      </c>
      <c r="CF476" s="202">
        <f t="shared" si="49"/>
        <v>753097.17</v>
      </c>
      <c r="CG476" s="202">
        <f t="shared" si="49"/>
        <v>286670</v>
      </c>
      <c r="CH476" s="202">
        <f t="shared" si="49"/>
        <v>224300</v>
      </c>
      <c r="CI476" s="202">
        <f t="shared" si="49"/>
        <v>458554.09</v>
      </c>
      <c r="CJ476" s="202">
        <f t="shared" si="49"/>
        <v>281223.65000000002</v>
      </c>
      <c r="CK476" s="202">
        <f t="shared" si="49"/>
        <v>2309095.17</v>
      </c>
      <c r="CL476" s="202">
        <f t="shared" si="49"/>
        <v>299644.88</v>
      </c>
      <c r="CM476" s="202">
        <f t="shared" si="49"/>
        <v>390719</v>
      </c>
    </row>
    <row r="477" spans="2:91" s="122" customFormat="1" ht="25.95" customHeight="1">
      <c r="B477" s="122">
        <v>25</v>
      </c>
      <c r="C477" s="206" t="s">
        <v>713</v>
      </c>
      <c r="D477" s="202">
        <f>D286</f>
        <v>164746242.72999999</v>
      </c>
      <c r="E477" s="202">
        <f t="shared" ref="E477:BP477" si="50">E286</f>
        <v>12499680.76</v>
      </c>
      <c r="F477" s="202">
        <f t="shared" si="50"/>
        <v>8878377.0199999996</v>
      </c>
      <c r="G477" s="202">
        <f t="shared" si="50"/>
        <v>11015951.300000001</v>
      </c>
      <c r="H477" s="202">
        <f t="shared" si="50"/>
        <v>6681233</v>
      </c>
      <c r="I477" s="202">
        <f t="shared" si="50"/>
        <v>15936609.92</v>
      </c>
      <c r="J477" s="202">
        <f t="shared" si="50"/>
        <v>15132355.800000001</v>
      </c>
      <c r="K477" s="202">
        <f t="shared" si="50"/>
        <v>31942571.16</v>
      </c>
      <c r="L477" s="202">
        <f t="shared" si="50"/>
        <v>11779323.59</v>
      </c>
      <c r="M477" s="202">
        <f t="shared" si="50"/>
        <v>13647175.869999999</v>
      </c>
      <c r="N477" s="202">
        <f t="shared" si="50"/>
        <v>39393333.18</v>
      </c>
      <c r="O477" s="202">
        <f t="shared" si="50"/>
        <v>5059272.5999999996</v>
      </c>
      <c r="P477" s="202">
        <f t="shared" si="50"/>
        <v>107075860.63</v>
      </c>
      <c r="Q477" s="202">
        <f t="shared" si="50"/>
        <v>14274408.050000001</v>
      </c>
      <c r="R477" s="202">
        <f t="shared" si="50"/>
        <v>15640768.26</v>
      </c>
      <c r="S477" s="202">
        <f t="shared" si="50"/>
        <v>34959148.850000001</v>
      </c>
      <c r="T477" s="202">
        <f t="shared" si="50"/>
        <v>11581573.720000001</v>
      </c>
      <c r="U477" s="202">
        <f t="shared" si="50"/>
        <v>15129729.26</v>
      </c>
      <c r="V477" s="202">
        <f t="shared" si="50"/>
        <v>10211090.27</v>
      </c>
      <c r="W477" s="202">
        <f t="shared" si="50"/>
        <v>4535872.3499999996</v>
      </c>
      <c r="X477" s="202">
        <f t="shared" si="50"/>
        <v>193775162.08000001</v>
      </c>
      <c r="Y477" s="202">
        <f t="shared" si="50"/>
        <v>8451724.7200000007</v>
      </c>
      <c r="Z477" s="202">
        <f t="shared" si="50"/>
        <v>18711172.420000002</v>
      </c>
      <c r="AA477" s="202">
        <f t="shared" si="50"/>
        <v>10800867.68</v>
      </c>
      <c r="AB477" s="202">
        <f t="shared" si="50"/>
        <v>4469298.96</v>
      </c>
      <c r="AC477" s="202">
        <f t="shared" si="50"/>
        <v>6562658.6100000003</v>
      </c>
      <c r="AD477" s="202">
        <f t="shared" si="50"/>
        <v>10121696.26</v>
      </c>
      <c r="AE477" s="202">
        <f t="shared" si="50"/>
        <v>33812267.909999996</v>
      </c>
      <c r="AF477" s="202">
        <f t="shared" si="50"/>
        <v>7337692.71</v>
      </c>
      <c r="AG477" s="202">
        <f t="shared" si="50"/>
        <v>6810198.9400000004</v>
      </c>
      <c r="AH477" s="202">
        <f t="shared" si="50"/>
        <v>12322248.41</v>
      </c>
      <c r="AI477" s="202">
        <f t="shared" si="50"/>
        <v>26777100.809999999</v>
      </c>
      <c r="AJ477" s="202">
        <f t="shared" si="50"/>
        <v>10568003.529999999</v>
      </c>
      <c r="AK477" s="202">
        <f t="shared" si="50"/>
        <v>6799549.2400000002</v>
      </c>
      <c r="AL477" s="202">
        <f t="shared" si="50"/>
        <v>607067169.95000005</v>
      </c>
      <c r="AM477" s="202">
        <f t="shared" si="50"/>
        <v>10540321.43</v>
      </c>
      <c r="AN477" s="202">
        <f t="shared" si="50"/>
        <v>6054749.21</v>
      </c>
      <c r="AO477" s="202">
        <f t="shared" si="50"/>
        <v>28608633.149999999</v>
      </c>
      <c r="AP477" s="202">
        <f t="shared" si="50"/>
        <v>20006112.02</v>
      </c>
      <c r="AQ477" s="202">
        <f t="shared" si="50"/>
        <v>12257704.76</v>
      </c>
      <c r="AR477" s="202">
        <f t="shared" si="50"/>
        <v>3357393.69</v>
      </c>
      <c r="AS477" s="202">
        <f t="shared" si="50"/>
        <v>102669279.79000001</v>
      </c>
      <c r="AT477" s="202">
        <f t="shared" si="50"/>
        <v>11077624.16</v>
      </c>
      <c r="AU477" s="202">
        <f t="shared" si="50"/>
        <v>22441642.140000001</v>
      </c>
      <c r="AV477" s="202">
        <f t="shared" si="50"/>
        <v>22657979.640000001</v>
      </c>
      <c r="AW477" s="202">
        <f t="shared" si="50"/>
        <v>7429460.3799999999</v>
      </c>
      <c r="AX477" s="202">
        <f t="shared" si="50"/>
        <v>4689014.55</v>
      </c>
      <c r="AY477" s="202">
        <f t="shared" si="50"/>
        <v>11017955.98</v>
      </c>
      <c r="AZ477" s="202">
        <f t="shared" si="50"/>
        <v>12545133.83</v>
      </c>
      <c r="BA477" s="202">
        <f t="shared" si="50"/>
        <v>7438725.5199999996</v>
      </c>
      <c r="BB477" s="202">
        <f t="shared" si="50"/>
        <v>127586563.09</v>
      </c>
      <c r="BC477" s="202">
        <f t="shared" si="50"/>
        <v>8421306.0199999996</v>
      </c>
      <c r="BD477" s="202">
        <f t="shared" si="50"/>
        <v>256569933.16</v>
      </c>
      <c r="BE477" s="202">
        <f t="shared" si="50"/>
        <v>36568865.189999998</v>
      </c>
      <c r="BF477" s="202">
        <f t="shared" si="50"/>
        <v>7765675.3700000001</v>
      </c>
      <c r="BG477" s="202">
        <f t="shared" si="50"/>
        <v>9222592.0099999998</v>
      </c>
      <c r="BH477" s="202">
        <f t="shared" si="50"/>
        <v>106189596.58</v>
      </c>
      <c r="BI477" s="202">
        <f t="shared" si="50"/>
        <v>6021631.2300000004</v>
      </c>
      <c r="BJ477" s="202">
        <f t="shared" si="50"/>
        <v>3706346.09</v>
      </c>
      <c r="BK477" s="202">
        <f t="shared" si="50"/>
        <v>10810936.01</v>
      </c>
      <c r="BL477" s="202">
        <f t="shared" si="50"/>
        <v>9768695</v>
      </c>
      <c r="BM477" s="202">
        <f t="shared" si="50"/>
        <v>119598317.20999999</v>
      </c>
      <c r="BN477" s="202">
        <f t="shared" si="50"/>
        <v>24609396.93</v>
      </c>
      <c r="BO477" s="202">
        <f t="shared" si="50"/>
        <v>17989086.5</v>
      </c>
      <c r="BP477" s="202">
        <f t="shared" si="50"/>
        <v>30822532.640000001</v>
      </c>
      <c r="BQ477" s="202">
        <f t="shared" ref="BQ477:CM477" si="51">BQ286</f>
        <v>17721465.899999999</v>
      </c>
      <c r="BR477" s="202">
        <f t="shared" si="51"/>
        <v>11341262.810000001</v>
      </c>
      <c r="BS477" s="202">
        <f t="shared" si="51"/>
        <v>1034862586.5700001</v>
      </c>
      <c r="BT477" s="202">
        <f t="shared" si="51"/>
        <v>15795823.01</v>
      </c>
      <c r="BU477" s="202">
        <f t="shared" si="51"/>
        <v>13296792.609999999</v>
      </c>
      <c r="BV477" s="202">
        <f t="shared" si="51"/>
        <v>102554674.98</v>
      </c>
      <c r="BW477" s="202">
        <f t="shared" si="51"/>
        <v>4220197.6900000004</v>
      </c>
      <c r="BX477" s="202">
        <f t="shared" si="51"/>
        <v>13172527.779999999</v>
      </c>
      <c r="BY477" s="202">
        <f t="shared" si="51"/>
        <v>46645453.93</v>
      </c>
      <c r="BZ477" s="202">
        <f t="shared" si="51"/>
        <v>7469839.6200000001</v>
      </c>
      <c r="CA477" s="202">
        <f t="shared" si="51"/>
        <v>6309197.0199999996</v>
      </c>
      <c r="CB477" s="202">
        <f t="shared" si="51"/>
        <v>12155749.460000001</v>
      </c>
      <c r="CC477" s="202">
        <f t="shared" si="51"/>
        <v>18872232.949999999</v>
      </c>
      <c r="CD477" s="202">
        <f t="shared" si="51"/>
        <v>39821197.020000003</v>
      </c>
      <c r="CE477" s="202">
        <f t="shared" si="51"/>
        <v>16821209.23</v>
      </c>
      <c r="CF477" s="202">
        <f t="shared" si="51"/>
        <v>39226130.75</v>
      </c>
      <c r="CG477" s="202">
        <f t="shared" si="51"/>
        <v>6995204.2300000004</v>
      </c>
      <c r="CH477" s="202">
        <f t="shared" si="51"/>
        <v>6141742.5499999998</v>
      </c>
      <c r="CI477" s="202">
        <f t="shared" si="51"/>
        <v>7718604.3399999999</v>
      </c>
      <c r="CJ477" s="202">
        <f t="shared" si="51"/>
        <v>6228477.4699999997</v>
      </c>
      <c r="CK477" s="202">
        <f t="shared" si="51"/>
        <v>51807443.460000001</v>
      </c>
      <c r="CL477" s="202">
        <f t="shared" si="51"/>
        <v>5811542.9800000004</v>
      </c>
      <c r="CM477" s="202">
        <f t="shared" si="51"/>
        <v>5350486.75</v>
      </c>
    </row>
    <row r="478" spans="2:91" s="208" customFormat="1" ht="25.95" customHeight="1">
      <c r="C478" s="209" t="s">
        <v>714</v>
      </c>
      <c r="D478" s="207"/>
      <c r="E478" s="207"/>
      <c r="F478" s="207"/>
      <c r="G478" s="207"/>
      <c r="H478" s="207"/>
      <c r="I478" s="207"/>
      <c r="J478" s="207"/>
      <c r="K478" s="207"/>
      <c r="L478" s="207"/>
      <c r="M478" s="207"/>
      <c r="N478" s="207"/>
      <c r="O478" s="207"/>
      <c r="P478" s="207"/>
      <c r="Q478" s="207"/>
      <c r="R478" s="207"/>
      <c r="S478" s="207"/>
      <c r="T478" s="207"/>
      <c r="U478" s="207"/>
      <c r="V478" s="207"/>
      <c r="W478" s="207"/>
      <c r="X478" s="207"/>
      <c r="Y478" s="207"/>
      <c r="Z478" s="207"/>
      <c r="AA478" s="207"/>
      <c r="AB478" s="207"/>
      <c r="AC478" s="207"/>
      <c r="AD478" s="207"/>
      <c r="AE478" s="207"/>
      <c r="AF478" s="207"/>
      <c r="AG478" s="207"/>
      <c r="AH478" s="207"/>
      <c r="AI478" s="207"/>
      <c r="AJ478" s="207"/>
      <c r="AK478" s="207"/>
      <c r="AL478" s="207"/>
      <c r="AM478" s="207"/>
      <c r="AN478" s="207"/>
      <c r="AO478" s="207"/>
      <c r="AP478" s="207"/>
      <c r="AQ478" s="207"/>
      <c r="AR478" s="207"/>
      <c r="AS478" s="207"/>
      <c r="AT478" s="207"/>
      <c r="AU478" s="207"/>
      <c r="AV478" s="207"/>
      <c r="AW478" s="207"/>
      <c r="AX478" s="207"/>
      <c r="AY478" s="207"/>
      <c r="AZ478" s="207"/>
      <c r="BA478" s="207"/>
      <c r="BB478" s="207"/>
      <c r="BC478" s="207"/>
      <c r="BD478" s="207"/>
      <c r="BE478" s="207"/>
      <c r="BF478" s="207"/>
      <c r="BG478" s="207"/>
      <c r="BH478" s="207"/>
      <c r="BI478" s="207"/>
      <c r="BJ478" s="207"/>
      <c r="BK478" s="207"/>
      <c r="BL478" s="207"/>
      <c r="BM478" s="207"/>
      <c r="BN478" s="207"/>
      <c r="BO478" s="207"/>
      <c r="BP478" s="207"/>
      <c r="BQ478" s="207"/>
      <c r="BR478" s="207"/>
      <c r="BS478" s="207"/>
      <c r="BT478" s="207"/>
      <c r="BU478" s="207"/>
      <c r="BV478" s="207"/>
      <c r="BW478" s="207"/>
      <c r="BX478" s="207"/>
      <c r="BY478" s="207"/>
      <c r="BZ478" s="207"/>
      <c r="CA478" s="207"/>
      <c r="CB478" s="207"/>
      <c r="CC478" s="207"/>
      <c r="CD478" s="207"/>
      <c r="CE478" s="207"/>
      <c r="CF478" s="207"/>
      <c r="CG478" s="207"/>
      <c r="CH478" s="207"/>
      <c r="CI478" s="207"/>
      <c r="CJ478" s="207"/>
      <c r="CK478" s="207"/>
      <c r="CL478" s="207"/>
      <c r="CM478" s="207"/>
    </row>
    <row r="479" spans="2:91" s="122" customFormat="1" ht="25.95" customHeight="1">
      <c r="B479" s="122">
        <v>26</v>
      </c>
      <c r="C479" s="206" t="s">
        <v>715</v>
      </c>
      <c r="D479" s="202">
        <f>+D287+D288+D292+D293</f>
        <v>103946190.71000001</v>
      </c>
      <c r="E479" s="202">
        <f t="shared" ref="E479:BP479" si="52">+E287+E288+E292+E293</f>
        <v>6813067.1700000009</v>
      </c>
      <c r="F479" s="202">
        <f t="shared" si="52"/>
        <v>3780917.32</v>
      </c>
      <c r="G479" s="202">
        <f t="shared" si="52"/>
        <v>2361697.14</v>
      </c>
      <c r="H479" s="202">
        <f t="shared" si="52"/>
        <v>3646198.56</v>
      </c>
      <c r="I479" s="202">
        <f t="shared" si="52"/>
        <v>9647575.6799999997</v>
      </c>
      <c r="J479" s="202">
        <f t="shared" si="52"/>
        <v>4756857.4400000004</v>
      </c>
      <c r="K479" s="202">
        <f t="shared" si="52"/>
        <v>10669516.549999999</v>
      </c>
      <c r="L479" s="202">
        <f t="shared" si="52"/>
        <v>3905767.0900000003</v>
      </c>
      <c r="M479" s="202">
        <f t="shared" si="52"/>
        <v>3153022.81</v>
      </c>
      <c r="N479" s="202">
        <f t="shared" si="52"/>
        <v>25229501.040000003</v>
      </c>
      <c r="O479" s="202">
        <f t="shared" si="52"/>
        <v>1359381.84</v>
      </c>
      <c r="P479" s="202">
        <f t="shared" si="52"/>
        <v>78046378.060000002</v>
      </c>
      <c r="Q479" s="202">
        <f t="shared" si="52"/>
        <v>7112298.4800000004</v>
      </c>
      <c r="R479" s="202">
        <f t="shared" si="52"/>
        <v>8532309.370000001</v>
      </c>
      <c r="S479" s="202">
        <f t="shared" si="52"/>
        <v>13309934.25</v>
      </c>
      <c r="T479" s="202">
        <f t="shared" si="52"/>
        <v>3786196.72</v>
      </c>
      <c r="U479" s="202">
        <f t="shared" si="52"/>
        <v>6473812.8699999992</v>
      </c>
      <c r="V479" s="202">
        <f t="shared" si="52"/>
        <v>3730816.86</v>
      </c>
      <c r="W479" s="202">
        <f t="shared" si="52"/>
        <v>1576574.16</v>
      </c>
      <c r="X479" s="202">
        <f t="shared" si="52"/>
        <v>148173372.14000002</v>
      </c>
      <c r="Y479" s="202">
        <f t="shared" si="52"/>
        <v>3597563.6500000004</v>
      </c>
      <c r="Z479" s="202">
        <f t="shared" si="52"/>
        <v>9189067.6899999995</v>
      </c>
      <c r="AA479" s="202">
        <f t="shared" si="52"/>
        <v>7085469.1399999997</v>
      </c>
      <c r="AB479" s="202">
        <f t="shared" si="52"/>
        <v>1591555.5999999999</v>
      </c>
      <c r="AC479" s="202">
        <f t="shared" si="52"/>
        <v>2406683.85</v>
      </c>
      <c r="AD479" s="202">
        <f t="shared" si="52"/>
        <v>4291137.21</v>
      </c>
      <c r="AE479" s="202">
        <f t="shared" si="52"/>
        <v>18198949.34</v>
      </c>
      <c r="AF479" s="202">
        <f t="shared" si="52"/>
        <v>5428990.2200000007</v>
      </c>
      <c r="AG479" s="202">
        <f t="shared" si="52"/>
        <v>4072794.4</v>
      </c>
      <c r="AH479" s="202">
        <f t="shared" si="52"/>
        <v>4784684.0500000007</v>
      </c>
      <c r="AI479" s="202">
        <f t="shared" si="52"/>
        <v>8457640.2999999989</v>
      </c>
      <c r="AJ479" s="202">
        <f t="shared" si="52"/>
        <v>6826071.71</v>
      </c>
      <c r="AK479" s="202">
        <f t="shared" si="52"/>
        <v>3016576.97</v>
      </c>
      <c r="AL479" s="202">
        <f t="shared" si="52"/>
        <v>295983938.54000002</v>
      </c>
      <c r="AM479" s="202">
        <f t="shared" si="52"/>
        <v>7077604.9099999992</v>
      </c>
      <c r="AN479" s="202">
        <f t="shared" si="52"/>
        <v>3380183.9499999997</v>
      </c>
      <c r="AO479" s="202">
        <f t="shared" si="52"/>
        <v>15520000.17</v>
      </c>
      <c r="AP479" s="202">
        <f t="shared" si="52"/>
        <v>13102269.699999999</v>
      </c>
      <c r="AQ479" s="202">
        <f t="shared" si="52"/>
        <v>3647572.44</v>
      </c>
      <c r="AR479" s="202">
        <f t="shared" si="52"/>
        <v>1380580.38</v>
      </c>
      <c r="AS479" s="202">
        <f t="shared" si="52"/>
        <v>61525065.880000003</v>
      </c>
      <c r="AT479" s="202">
        <f t="shared" si="52"/>
        <v>4166193.32</v>
      </c>
      <c r="AU479" s="202">
        <f t="shared" si="52"/>
        <v>10723311.890000001</v>
      </c>
      <c r="AV479" s="202">
        <f t="shared" si="52"/>
        <v>13039367.359999999</v>
      </c>
      <c r="AW479" s="202">
        <f t="shared" si="52"/>
        <v>4870046.3499999996</v>
      </c>
      <c r="AX479" s="202">
        <f t="shared" si="52"/>
        <v>2830367.28</v>
      </c>
      <c r="AY479" s="202">
        <f t="shared" si="52"/>
        <v>3773305.37</v>
      </c>
      <c r="AZ479" s="202">
        <f t="shared" si="52"/>
        <v>6297202.4100000001</v>
      </c>
      <c r="BA479" s="202">
        <f t="shared" si="52"/>
        <v>3763239.31</v>
      </c>
      <c r="BB479" s="202">
        <f t="shared" si="52"/>
        <v>53238217.050000004</v>
      </c>
      <c r="BC479" s="202">
        <f t="shared" si="52"/>
        <v>5639290.4399999995</v>
      </c>
      <c r="BD479" s="202">
        <f t="shared" si="52"/>
        <v>149369175.5</v>
      </c>
      <c r="BE479" s="202">
        <f t="shared" si="52"/>
        <v>10958023.93</v>
      </c>
      <c r="BF479" s="202">
        <f t="shared" si="52"/>
        <v>3359403.6100000003</v>
      </c>
      <c r="BG479" s="202">
        <f t="shared" si="52"/>
        <v>4215071.2699999996</v>
      </c>
      <c r="BH479" s="202">
        <f t="shared" si="52"/>
        <v>87252616.069999993</v>
      </c>
      <c r="BI479" s="202">
        <f t="shared" si="52"/>
        <v>3538807.72</v>
      </c>
      <c r="BJ479" s="202">
        <f t="shared" si="52"/>
        <v>2172819.0499999998</v>
      </c>
      <c r="BK479" s="202">
        <f t="shared" si="52"/>
        <v>5275698.18</v>
      </c>
      <c r="BL479" s="202">
        <f t="shared" si="52"/>
        <v>4069626.84</v>
      </c>
      <c r="BM479" s="202">
        <f t="shared" si="52"/>
        <v>79013356.629999995</v>
      </c>
      <c r="BN479" s="202">
        <f t="shared" si="52"/>
        <v>9394915.7000000011</v>
      </c>
      <c r="BO479" s="202">
        <f t="shared" si="52"/>
        <v>6185923.6800000006</v>
      </c>
      <c r="BP479" s="202">
        <f t="shared" si="52"/>
        <v>17264906.330000002</v>
      </c>
      <c r="BQ479" s="202">
        <f t="shared" ref="BQ479:CM479" si="53">+BQ287+BQ288+BQ292+BQ293</f>
        <v>7386452.3599999994</v>
      </c>
      <c r="BR479" s="202">
        <f t="shared" si="53"/>
        <v>4890486.5900000008</v>
      </c>
      <c r="BS479" s="202">
        <f t="shared" si="53"/>
        <v>653228013.7299999</v>
      </c>
      <c r="BT479" s="202">
        <f t="shared" si="53"/>
        <v>6176784.4000000004</v>
      </c>
      <c r="BU479" s="202">
        <f t="shared" si="53"/>
        <v>6445513.8299999991</v>
      </c>
      <c r="BV479" s="202">
        <f t="shared" si="53"/>
        <v>52226839.440000005</v>
      </c>
      <c r="BW479" s="202">
        <f t="shared" si="53"/>
        <v>673652.1399999999</v>
      </c>
      <c r="BX479" s="202">
        <f t="shared" si="53"/>
        <v>4509727.0100000007</v>
      </c>
      <c r="BY479" s="202">
        <f t="shared" si="53"/>
        <v>22660534.329999998</v>
      </c>
      <c r="BZ479" s="202">
        <f t="shared" si="53"/>
        <v>3376593.21</v>
      </c>
      <c r="CA479" s="202">
        <f t="shared" si="53"/>
        <v>3483010.6399999997</v>
      </c>
      <c r="CB479" s="202">
        <f t="shared" si="53"/>
        <v>4488485.0999999996</v>
      </c>
      <c r="CC479" s="202">
        <f t="shared" si="53"/>
        <v>7168958.4800000004</v>
      </c>
      <c r="CD479" s="202">
        <f t="shared" si="53"/>
        <v>16814990.66</v>
      </c>
      <c r="CE479" s="202">
        <f t="shared" si="53"/>
        <v>5277272.54</v>
      </c>
      <c r="CF479" s="202">
        <f t="shared" si="53"/>
        <v>14942680.26</v>
      </c>
      <c r="CG479" s="202">
        <f t="shared" si="53"/>
        <v>5099490.82</v>
      </c>
      <c r="CH479" s="202">
        <f t="shared" si="53"/>
        <v>2468556.61</v>
      </c>
      <c r="CI479" s="202">
        <f t="shared" si="53"/>
        <v>2440777.4299999997</v>
      </c>
      <c r="CJ479" s="202">
        <f t="shared" si="53"/>
        <v>2589172.7699999996</v>
      </c>
      <c r="CK479" s="202">
        <f t="shared" si="53"/>
        <v>28923907.84</v>
      </c>
      <c r="CL479" s="202">
        <f t="shared" si="53"/>
        <v>2495461.63</v>
      </c>
      <c r="CM479" s="202">
        <f t="shared" si="53"/>
        <v>2472874.52</v>
      </c>
    </row>
    <row r="480" spans="2:91" s="122" customFormat="1" ht="25.95" customHeight="1">
      <c r="B480" s="122">
        <v>27</v>
      </c>
      <c r="C480" s="205" t="s">
        <v>716</v>
      </c>
      <c r="D480" s="202">
        <f>D289</f>
        <v>30113841.91</v>
      </c>
      <c r="E480" s="202">
        <f t="shared" ref="E480:BP480" si="54">E289</f>
        <v>2060832.84</v>
      </c>
      <c r="F480" s="202">
        <f t="shared" si="54"/>
        <v>8093169.5</v>
      </c>
      <c r="G480" s="202">
        <f t="shared" si="54"/>
        <v>6256412.5999999996</v>
      </c>
      <c r="H480" s="202">
        <f t="shared" si="54"/>
        <v>2830687</v>
      </c>
      <c r="I480" s="202">
        <f t="shared" si="54"/>
        <v>4781823.55</v>
      </c>
      <c r="J480" s="202">
        <f t="shared" si="54"/>
        <v>5836336.0999999996</v>
      </c>
      <c r="K480" s="202">
        <f t="shared" si="54"/>
        <v>9249737.25</v>
      </c>
      <c r="L480" s="202">
        <f t="shared" si="54"/>
        <v>4179014.5</v>
      </c>
      <c r="M480" s="202">
        <f t="shared" si="54"/>
        <v>9821516.1300000008</v>
      </c>
      <c r="N480" s="202">
        <f t="shared" si="54"/>
        <v>16467549.75</v>
      </c>
      <c r="O480" s="202">
        <f t="shared" si="54"/>
        <v>2816241</v>
      </c>
      <c r="P480" s="202">
        <f t="shared" si="54"/>
        <v>28527396.739999998</v>
      </c>
      <c r="Q480" s="202">
        <f t="shared" si="54"/>
        <v>5770960.04</v>
      </c>
      <c r="R480" s="202">
        <f t="shared" si="54"/>
        <v>5715160.5</v>
      </c>
      <c r="S480" s="202">
        <f t="shared" si="54"/>
        <v>3905441.15</v>
      </c>
      <c r="T480" s="202">
        <f t="shared" si="54"/>
        <v>5157061.41</v>
      </c>
      <c r="U480" s="202">
        <f t="shared" si="54"/>
        <v>3238956.1</v>
      </c>
      <c r="V480" s="202">
        <f t="shared" si="54"/>
        <v>4295548</v>
      </c>
      <c r="W480" s="202">
        <f t="shared" si="54"/>
        <v>2163751.73</v>
      </c>
      <c r="X480" s="202">
        <f t="shared" si="54"/>
        <v>13893830.15</v>
      </c>
      <c r="Y480" s="202">
        <f t="shared" si="54"/>
        <v>3656221.25</v>
      </c>
      <c r="Z480" s="202">
        <f t="shared" si="54"/>
        <v>7477504.9400000004</v>
      </c>
      <c r="AA480" s="202">
        <f t="shared" si="54"/>
        <v>5643813.5</v>
      </c>
      <c r="AB480" s="202">
        <f t="shared" si="54"/>
        <v>2719814.7</v>
      </c>
      <c r="AC480" s="202">
        <f t="shared" si="54"/>
        <v>2338099.2599999998</v>
      </c>
      <c r="AD480" s="202">
        <f t="shared" si="54"/>
        <v>5852418.4400000004</v>
      </c>
      <c r="AE480" s="202">
        <f t="shared" si="54"/>
        <v>21241595.699999999</v>
      </c>
      <c r="AF480" s="202">
        <f t="shared" si="54"/>
        <v>3294643</v>
      </c>
      <c r="AG480" s="202">
        <f t="shared" si="54"/>
        <v>4450665.83</v>
      </c>
      <c r="AH480" s="202">
        <f t="shared" si="54"/>
        <v>8312522</v>
      </c>
      <c r="AI480" s="202">
        <f t="shared" si="54"/>
        <v>4317651.28</v>
      </c>
      <c r="AJ480" s="202">
        <f t="shared" si="54"/>
        <v>4456890</v>
      </c>
      <c r="AK480" s="202">
        <f t="shared" si="54"/>
        <v>3901641.03</v>
      </c>
      <c r="AL480" s="202">
        <f t="shared" si="54"/>
        <v>45501236.490000002</v>
      </c>
      <c r="AM480" s="202">
        <f t="shared" si="54"/>
        <v>4096635.47</v>
      </c>
      <c r="AN480" s="202">
        <f t="shared" si="54"/>
        <v>3399760.33</v>
      </c>
      <c r="AO480" s="202">
        <f t="shared" si="54"/>
        <v>7718243.3499999996</v>
      </c>
      <c r="AP480" s="202">
        <f t="shared" si="54"/>
        <v>8919988.6400000006</v>
      </c>
      <c r="AQ480" s="202">
        <f t="shared" si="54"/>
        <v>4244879.6500000004</v>
      </c>
      <c r="AR480" s="202">
        <f t="shared" si="54"/>
        <v>1861293.7</v>
      </c>
      <c r="AS480" s="202">
        <f t="shared" si="54"/>
        <v>35997299.340000004</v>
      </c>
      <c r="AT480" s="202">
        <f t="shared" si="54"/>
        <v>6053734.9800000004</v>
      </c>
      <c r="AU480" s="202">
        <f t="shared" si="54"/>
        <v>8077748.5</v>
      </c>
      <c r="AV480" s="202">
        <f t="shared" si="54"/>
        <v>8482115</v>
      </c>
      <c r="AW480" s="202">
        <f t="shared" si="54"/>
        <v>5164545</v>
      </c>
      <c r="AX480" s="202">
        <f t="shared" si="54"/>
        <v>2721018.11</v>
      </c>
      <c r="AY480" s="202">
        <f t="shared" si="54"/>
        <v>4689192.53</v>
      </c>
      <c r="AZ480" s="202">
        <f t="shared" si="54"/>
        <v>4432515.2</v>
      </c>
      <c r="BA480" s="202">
        <f t="shared" si="54"/>
        <v>3573703.75</v>
      </c>
      <c r="BB480" s="202">
        <f t="shared" si="54"/>
        <v>13799988.84</v>
      </c>
      <c r="BC480" s="202">
        <f t="shared" si="54"/>
        <v>4367480.68</v>
      </c>
      <c r="BD480" s="202">
        <f t="shared" si="54"/>
        <v>12616065.699999999</v>
      </c>
      <c r="BE480" s="202">
        <f t="shared" si="54"/>
        <v>12077576.609999999</v>
      </c>
      <c r="BF480" s="202">
        <f t="shared" si="54"/>
        <v>4309173.25</v>
      </c>
      <c r="BG480" s="202">
        <f t="shared" si="54"/>
        <v>5881149.2999999998</v>
      </c>
      <c r="BH480" s="202">
        <f t="shared" si="54"/>
        <v>22705962.829999998</v>
      </c>
      <c r="BI480" s="202">
        <f t="shared" si="54"/>
        <v>3812067.25</v>
      </c>
      <c r="BJ480" s="202">
        <f t="shared" si="54"/>
        <v>2331989.66</v>
      </c>
      <c r="BK480" s="202">
        <f t="shared" si="54"/>
        <v>3732377.76</v>
      </c>
      <c r="BL480" s="202">
        <f t="shared" si="54"/>
        <v>3704004.85</v>
      </c>
      <c r="BM480" s="202">
        <f t="shared" si="54"/>
        <v>11789491.609999999</v>
      </c>
      <c r="BN480" s="202">
        <f t="shared" si="54"/>
        <v>5648539.8899999997</v>
      </c>
      <c r="BO480" s="202">
        <f t="shared" si="54"/>
        <v>5676909.5499999998</v>
      </c>
      <c r="BP480" s="202">
        <f t="shared" si="54"/>
        <v>11762876.800000001</v>
      </c>
      <c r="BQ480" s="202">
        <f t="shared" ref="BQ480:CM480" si="55">BQ289</f>
        <v>6722455.8200000003</v>
      </c>
      <c r="BR480" s="202">
        <f t="shared" si="55"/>
        <v>7873264.6699999999</v>
      </c>
      <c r="BS480" s="202">
        <f t="shared" si="55"/>
        <v>24791901.920000002</v>
      </c>
      <c r="BT480" s="202">
        <f t="shared" si="55"/>
        <v>5620738.25</v>
      </c>
      <c r="BU480" s="202">
        <f t="shared" si="55"/>
        <v>4992318.2</v>
      </c>
      <c r="BV480" s="202">
        <f t="shared" si="55"/>
        <v>22523493.41</v>
      </c>
      <c r="BW480" s="202">
        <f t="shared" si="55"/>
        <v>27998</v>
      </c>
      <c r="BX480" s="202">
        <f t="shared" si="55"/>
        <v>5179440.04</v>
      </c>
      <c r="BY480" s="202">
        <f t="shared" si="55"/>
        <v>15876611.699999999</v>
      </c>
      <c r="BZ480" s="202">
        <f t="shared" si="55"/>
        <v>3472314.55</v>
      </c>
      <c r="CA480" s="202">
        <f t="shared" si="55"/>
        <v>5182819</v>
      </c>
      <c r="CB480" s="202">
        <f t="shared" si="55"/>
        <v>4828751.38</v>
      </c>
      <c r="CC480" s="202">
        <f t="shared" si="55"/>
        <v>7761892</v>
      </c>
      <c r="CD480" s="202">
        <f t="shared" si="55"/>
        <v>10919388.699999999</v>
      </c>
      <c r="CE480" s="202">
        <f t="shared" si="55"/>
        <v>7203130.0899999999</v>
      </c>
      <c r="CF480" s="202">
        <f t="shared" si="55"/>
        <v>10090365.949999999</v>
      </c>
      <c r="CG480" s="202">
        <f t="shared" si="55"/>
        <v>1390566.3</v>
      </c>
      <c r="CH480" s="202">
        <f t="shared" si="55"/>
        <v>3347255</v>
      </c>
      <c r="CI480" s="202">
        <f t="shared" si="55"/>
        <v>3661759.5</v>
      </c>
      <c r="CJ480" s="202">
        <f t="shared" si="55"/>
        <v>2908172.5</v>
      </c>
      <c r="CK480" s="202">
        <f t="shared" si="55"/>
        <v>24183751.18</v>
      </c>
      <c r="CL480" s="202">
        <f t="shared" si="55"/>
        <v>3146765.64</v>
      </c>
      <c r="CM480" s="202">
        <f t="shared" si="55"/>
        <v>3574731.28</v>
      </c>
    </row>
    <row r="481" spans="1:91" s="208" customFormat="1" ht="25.95" customHeight="1">
      <c r="C481" s="209" t="s">
        <v>717</v>
      </c>
      <c r="D481" s="207">
        <f>+D478+D479+D480</f>
        <v>134060032.62</v>
      </c>
      <c r="E481" s="207">
        <f t="shared" ref="E481:BP481" si="56">+E478+E479+E480</f>
        <v>8873900.0100000016</v>
      </c>
      <c r="F481" s="207">
        <f t="shared" si="56"/>
        <v>11874086.82</v>
      </c>
      <c r="G481" s="207">
        <f t="shared" si="56"/>
        <v>8618109.7400000002</v>
      </c>
      <c r="H481" s="207">
        <f t="shared" si="56"/>
        <v>6476885.5600000005</v>
      </c>
      <c r="I481" s="207">
        <f t="shared" si="56"/>
        <v>14429399.23</v>
      </c>
      <c r="J481" s="207">
        <f t="shared" si="56"/>
        <v>10593193.539999999</v>
      </c>
      <c r="K481" s="207">
        <f t="shared" si="56"/>
        <v>19919253.799999997</v>
      </c>
      <c r="L481" s="207">
        <f t="shared" si="56"/>
        <v>8084781.5899999999</v>
      </c>
      <c r="M481" s="207">
        <f t="shared" si="56"/>
        <v>12974538.940000001</v>
      </c>
      <c r="N481" s="207">
        <f t="shared" si="56"/>
        <v>41697050.790000007</v>
      </c>
      <c r="O481" s="207">
        <f t="shared" si="56"/>
        <v>4175622.84</v>
      </c>
      <c r="P481" s="207">
        <f t="shared" si="56"/>
        <v>106573774.8</v>
      </c>
      <c r="Q481" s="207">
        <f t="shared" si="56"/>
        <v>12883258.52</v>
      </c>
      <c r="R481" s="207">
        <f t="shared" si="56"/>
        <v>14247469.870000001</v>
      </c>
      <c r="S481" s="207">
        <f t="shared" si="56"/>
        <v>17215375.399999999</v>
      </c>
      <c r="T481" s="207">
        <f t="shared" si="56"/>
        <v>8943258.1300000008</v>
      </c>
      <c r="U481" s="207">
        <f t="shared" si="56"/>
        <v>9712768.9699999988</v>
      </c>
      <c r="V481" s="207">
        <f t="shared" si="56"/>
        <v>8026364.8599999994</v>
      </c>
      <c r="W481" s="207">
        <f t="shared" si="56"/>
        <v>3740325.8899999997</v>
      </c>
      <c r="X481" s="207">
        <f t="shared" si="56"/>
        <v>162067202.29000002</v>
      </c>
      <c r="Y481" s="207">
        <f t="shared" si="56"/>
        <v>7253784.9000000004</v>
      </c>
      <c r="Z481" s="207">
        <f t="shared" si="56"/>
        <v>16666572.629999999</v>
      </c>
      <c r="AA481" s="207">
        <f t="shared" si="56"/>
        <v>12729282.640000001</v>
      </c>
      <c r="AB481" s="207">
        <f t="shared" si="56"/>
        <v>4311370.3</v>
      </c>
      <c r="AC481" s="207">
        <f t="shared" si="56"/>
        <v>4744783.1099999994</v>
      </c>
      <c r="AD481" s="207">
        <f t="shared" si="56"/>
        <v>10143555.65</v>
      </c>
      <c r="AE481" s="207">
        <f t="shared" si="56"/>
        <v>39440545.039999999</v>
      </c>
      <c r="AF481" s="207">
        <f t="shared" si="56"/>
        <v>8723633.2200000007</v>
      </c>
      <c r="AG481" s="207">
        <f t="shared" si="56"/>
        <v>8523460.2300000004</v>
      </c>
      <c r="AH481" s="207">
        <f t="shared" si="56"/>
        <v>13097206.050000001</v>
      </c>
      <c r="AI481" s="207">
        <f t="shared" si="56"/>
        <v>12775291.579999998</v>
      </c>
      <c r="AJ481" s="207">
        <f t="shared" si="56"/>
        <v>11282961.710000001</v>
      </c>
      <c r="AK481" s="207">
        <f t="shared" si="56"/>
        <v>6918218</v>
      </c>
      <c r="AL481" s="207">
        <f t="shared" si="56"/>
        <v>341485175.03000003</v>
      </c>
      <c r="AM481" s="207">
        <f t="shared" si="56"/>
        <v>11174240.379999999</v>
      </c>
      <c r="AN481" s="207">
        <f t="shared" si="56"/>
        <v>6779944.2799999993</v>
      </c>
      <c r="AO481" s="207">
        <f t="shared" si="56"/>
        <v>23238243.52</v>
      </c>
      <c r="AP481" s="207">
        <f t="shared" si="56"/>
        <v>22022258.34</v>
      </c>
      <c r="AQ481" s="207">
        <f t="shared" si="56"/>
        <v>7892452.0899999999</v>
      </c>
      <c r="AR481" s="207">
        <f t="shared" si="56"/>
        <v>3241874.08</v>
      </c>
      <c r="AS481" s="207">
        <f t="shared" si="56"/>
        <v>97522365.219999999</v>
      </c>
      <c r="AT481" s="207">
        <f t="shared" si="56"/>
        <v>10219928.300000001</v>
      </c>
      <c r="AU481" s="207">
        <f t="shared" si="56"/>
        <v>18801060.390000001</v>
      </c>
      <c r="AV481" s="207">
        <f t="shared" si="56"/>
        <v>21521482.359999999</v>
      </c>
      <c r="AW481" s="207">
        <f t="shared" si="56"/>
        <v>10034591.35</v>
      </c>
      <c r="AX481" s="207">
        <f t="shared" si="56"/>
        <v>5551385.3899999997</v>
      </c>
      <c r="AY481" s="207">
        <f t="shared" si="56"/>
        <v>8462497.9000000004</v>
      </c>
      <c r="AZ481" s="207">
        <f t="shared" si="56"/>
        <v>10729717.609999999</v>
      </c>
      <c r="BA481" s="207">
        <f t="shared" si="56"/>
        <v>7336943.0600000005</v>
      </c>
      <c r="BB481" s="207">
        <f t="shared" si="56"/>
        <v>67038205.890000001</v>
      </c>
      <c r="BC481" s="207">
        <f t="shared" si="56"/>
        <v>10006771.119999999</v>
      </c>
      <c r="BD481" s="207">
        <f t="shared" si="56"/>
        <v>161985241.19999999</v>
      </c>
      <c r="BE481" s="207">
        <f t="shared" si="56"/>
        <v>23035600.539999999</v>
      </c>
      <c r="BF481" s="207">
        <f t="shared" si="56"/>
        <v>7668576.8600000003</v>
      </c>
      <c r="BG481" s="207">
        <f t="shared" si="56"/>
        <v>10096220.57</v>
      </c>
      <c r="BH481" s="207">
        <f t="shared" si="56"/>
        <v>109958578.89999999</v>
      </c>
      <c r="BI481" s="207">
        <f t="shared" si="56"/>
        <v>7350874.9700000007</v>
      </c>
      <c r="BJ481" s="207">
        <f t="shared" si="56"/>
        <v>4504808.71</v>
      </c>
      <c r="BK481" s="207">
        <f t="shared" si="56"/>
        <v>9008075.9399999995</v>
      </c>
      <c r="BL481" s="207">
        <f t="shared" si="56"/>
        <v>7773631.6899999995</v>
      </c>
      <c r="BM481" s="207">
        <f t="shared" si="56"/>
        <v>90802848.239999995</v>
      </c>
      <c r="BN481" s="207">
        <f t="shared" si="56"/>
        <v>15043455.59</v>
      </c>
      <c r="BO481" s="207">
        <f t="shared" si="56"/>
        <v>11862833.23</v>
      </c>
      <c r="BP481" s="207">
        <f t="shared" si="56"/>
        <v>29027783.130000003</v>
      </c>
      <c r="BQ481" s="207">
        <f t="shared" ref="BQ481:CM481" si="57">+BQ478+BQ479+BQ480</f>
        <v>14108908.18</v>
      </c>
      <c r="BR481" s="207">
        <f t="shared" si="57"/>
        <v>12763751.260000002</v>
      </c>
      <c r="BS481" s="207">
        <f t="shared" si="57"/>
        <v>678019915.64999986</v>
      </c>
      <c r="BT481" s="207">
        <f t="shared" si="57"/>
        <v>11797522.65</v>
      </c>
      <c r="BU481" s="207">
        <f t="shared" si="57"/>
        <v>11437832.029999999</v>
      </c>
      <c r="BV481" s="207">
        <f t="shared" si="57"/>
        <v>74750332.850000009</v>
      </c>
      <c r="BW481" s="207">
        <f t="shared" si="57"/>
        <v>701650.1399999999</v>
      </c>
      <c r="BX481" s="207">
        <f t="shared" si="57"/>
        <v>9689167.0500000007</v>
      </c>
      <c r="BY481" s="207">
        <f t="shared" si="57"/>
        <v>38537146.030000001</v>
      </c>
      <c r="BZ481" s="207">
        <f t="shared" si="57"/>
        <v>6848907.7599999998</v>
      </c>
      <c r="CA481" s="207">
        <f t="shared" si="57"/>
        <v>8665829.6400000006</v>
      </c>
      <c r="CB481" s="207">
        <f t="shared" si="57"/>
        <v>9317236.4800000004</v>
      </c>
      <c r="CC481" s="207">
        <f t="shared" si="57"/>
        <v>14930850.48</v>
      </c>
      <c r="CD481" s="207">
        <f t="shared" si="57"/>
        <v>27734379.359999999</v>
      </c>
      <c r="CE481" s="207">
        <f t="shared" si="57"/>
        <v>12480402.629999999</v>
      </c>
      <c r="CF481" s="207">
        <f t="shared" si="57"/>
        <v>25033046.210000001</v>
      </c>
      <c r="CG481" s="207">
        <f t="shared" si="57"/>
        <v>6490057.1200000001</v>
      </c>
      <c r="CH481" s="207">
        <f t="shared" si="57"/>
        <v>5815811.6099999994</v>
      </c>
      <c r="CI481" s="207">
        <f t="shared" si="57"/>
        <v>6102536.9299999997</v>
      </c>
      <c r="CJ481" s="207">
        <f t="shared" si="57"/>
        <v>5497345.2699999996</v>
      </c>
      <c r="CK481" s="207">
        <f t="shared" si="57"/>
        <v>53107659.019999996</v>
      </c>
      <c r="CL481" s="207">
        <f t="shared" si="57"/>
        <v>5642227.2699999996</v>
      </c>
      <c r="CM481" s="207">
        <f t="shared" si="57"/>
        <v>6047605.7999999998</v>
      </c>
    </row>
    <row r="482" spans="1:91" s="122" customFormat="1" ht="25.95" customHeight="1">
      <c r="B482" s="122">
        <v>28</v>
      </c>
      <c r="C482" s="205" t="s">
        <v>718</v>
      </c>
      <c r="D482" s="202">
        <f>+D244+D245+D246+D247+D248+D249+D250+D251+D252+D266+D290+D291+D294</f>
        <v>34879097.57</v>
      </c>
      <c r="E482" s="202">
        <f t="shared" ref="E482:BP482" si="58">+E244+E245+E246+E247+E248+E249+E250+E251+E252+E266+E290+E291+E294</f>
        <v>5928590.2999999998</v>
      </c>
      <c r="F482" s="202">
        <f t="shared" si="58"/>
        <v>5861495.7800000003</v>
      </c>
      <c r="G482" s="202">
        <f t="shared" si="58"/>
        <v>6588793.7500000009</v>
      </c>
      <c r="H482" s="202">
        <f t="shared" si="58"/>
        <v>2523391.5099999998</v>
      </c>
      <c r="I482" s="202">
        <f t="shared" si="58"/>
        <v>4856343.7699999996</v>
      </c>
      <c r="J482" s="202">
        <f t="shared" si="58"/>
        <v>8602411.0700000003</v>
      </c>
      <c r="K482" s="202">
        <f t="shared" si="58"/>
        <v>12791377.9</v>
      </c>
      <c r="L482" s="202">
        <f t="shared" si="58"/>
        <v>7886406.4100000001</v>
      </c>
      <c r="M482" s="202">
        <f t="shared" si="58"/>
        <v>9532660.2799999993</v>
      </c>
      <c r="N482" s="202">
        <f t="shared" si="58"/>
        <v>14688121.059999999</v>
      </c>
      <c r="O482" s="202">
        <f t="shared" si="58"/>
        <v>1734501.67</v>
      </c>
      <c r="P482" s="202">
        <f t="shared" si="58"/>
        <v>28323566.229999997</v>
      </c>
      <c r="Q482" s="202">
        <f t="shared" si="58"/>
        <v>4718601.97</v>
      </c>
      <c r="R482" s="202">
        <f t="shared" si="58"/>
        <v>8597264.2299999986</v>
      </c>
      <c r="S482" s="202">
        <f t="shared" si="58"/>
        <v>10074217.440000001</v>
      </c>
      <c r="T482" s="202">
        <f t="shared" si="58"/>
        <v>6480297.9800000004</v>
      </c>
      <c r="U482" s="202">
        <f t="shared" si="58"/>
        <v>7117245.3599999994</v>
      </c>
      <c r="V482" s="202">
        <f t="shared" si="58"/>
        <v>5339924.53</v>
      </c>
      <c r="W482" s="202">
        <f t="shared" si="58"/>
        <v>2136132.6800000002</v>
      </c>
      <c r="X482" s="202">
        <f t="shared" si="58"/>
        <v>49565745.920000002</v>
      </c>
      <c r="Y482" s="202">
        <f t="shared" si="58"/>
        <v>3780178.3200000003</v>
      </c>
      <c r="Z482" s="202">
        <f t="shared" si="58"/>
        <v>6677906.1999999993</v>
      </c>
      <c r="AA482" s="202">
        <f t="shared" si="58"/>
        <v>6334465.7599999998</v>
      </c>
      <c r="AB482" s="202">
        <f t="shared" si="58"/>
        <v>3058421.7599999998</v>
      </c>
      <c r="AC482" s="202">
        <f t="shared" si="58"/>
        <v>4292416.32</v>
      </c>
      <c r="AD482" s="202">
        <f t="shared" si="58"/>
        <v>4259640.1100000003</v>
      </c>
      <c r="AE482" s="202">
        <f t="shared" si="58"/>
        <v>21033086.18</v>
      </c>
      <c r="AF482" s="202">
        <f t="shared" si="58"/>
        <v>6535720.1699999999</v>
      </c>
      <c r="AG482" s="202">
        <f t="shared" si="58"/>
        <v>5724024.6500000004</v>
      </c>
      <c r="AH482" s="202">
        <f t="shared" si="58"/>
        <v>7545698.0800000001</v>
      </c>
      <c r="AI482" s="202">
        <f t="shared" si="58"/>
        <v>6432866.9499999993</v>
      </c>
      <c r="AJ482" s="202">
        <f t="shared" si="58"/>
        <v>5881341.2400000002</v>
      </c>
      <c r="AK482" s="202">
        <f t="shared" si="58"/>
        <v>5144570.9799999995</v>
      </c>
      <c r="AL482" s="202">
        <f t="shared" si="58"/>
        <v>71122169.780000001</v>
      </c>
      <c r="AM482" s="202">
        <f t="shared" si="58"/>
        <v>11072848.48</v>
      </c>
      <c r="AN482" s="202">
        <f t="shared" si="58"/>
        <v>4485738.58</v>
      </c>
      <c r="AO482" s="202">
        <f t="shared" si="58"/>
        <v>10193133.859999999</v>
      </c>
      <c r="AP482" s="202">
        <f t="shared" si="58"/>
        <v>9494860.1400000006</v>
      </c>
      <c r="AQ482" s="202">
        <f t="shared" si="58"/>
        <v>7883519.75</v>
      </c>
      <c r="AR482" s="202">
        <f t="shared" si="58"/>
        <v>2813032.28</v>
      </c>
      <c r="AS482" s="202">
        <f t="shared" si="58"/>
        <v>25632763.789999999</v>
      </c>
      <c r="AT482" s="202">
        <f t="shared" si="58"/>
        <v>6012520.2800000003</v>
      </c>
      <c r="AU482" s="202">
        <f t="shared" si="58"/>
        <v>10728712.350000001</v>
      </c>
      <c r="AV482" s="202">
        <f t="shared" si="58"/>
        <v>8657288.1699999999</v>
      </c>
      <c r="AW482" s="202">
        <f t="shared" si="58"/>
        <v>4900560.0500000007</v>
      </c>
      <c r="AX482" s="202">
        <f t="shared" si="58"/>
        <v>3637020.1799999997</v>
      </c>
      <c r="AY482" s="202">
        <f t="shared" si="58"/>
        <v>8491541.4299999997</v>
      </c>
      <c r="AZ482" s="202">
        <f t="shared" si="58"/>
        <v>4107772.9699999997</v>
      </c>
      <c r="BA482" s="202">
        <f t="shared" si="58"/>
        <v>4861583.6100000003</v>
      </c>
      <c r="BB482" s="202">
        <f t="shared" si="58"/>
        <v>18973471.640000001</v>
      </c>
      <c r="BC482" s="202">
        <f t="shared" si="58"/>
        <v>5373374.0199999996</v>
      </c>
      <c r="BD482" s="202">
        <f t="shared" si="58"/>
        <v>32172115.23</v>
      </c>
      <c r="BE482" s="202">
        <f t="shared" si="58"/>
        <v>10696047.699999999</v>
      </c>
      <c r="BF482" s="202">
        <f t="shared" si="58"/>
        <v>3101071.39</v>
      </c>
      <c r="BG482" s="202">
        <f t="shared" si="58"/>
        <v>4951940.3100000005</v>
      </c>
      <c r="BH482" s="202">
        <f t="shared" si="58"/>
        <v>21761416.499999996</v>
      </c>
      <c r="BI482" s="202">
        <f t="shared" si="58"/>
        <v>3491175.1100000003</v>
      </c>
      <c r="BJ482" s="202">
        <f t="shared" si="58"/>
        <v>2129972.81</v>
      </c>
      <c r="BK482" s="202">
        <f t="shared" si="58"/>
        <v>4857978</v>
      </c>
      <c r="BL482" s="202">
        <f t="shared" si="58"/>
        <v>2792869.24</v>
      </c>
      <c r="BM482" s="202">
        <f t="shared" si="58"/>
        <v>32956336.27</v>
      </c>
      <c r="BN482" s="202">
        <f t="shared" si="58"/>
        <v>8422608.3099999987</v>
      </c>
      <c r="BO482" s="202">
        <f t="shared" si="58"/>
        <v>7078819.2600000007</v>
      </c>
      <c r="BP482" s="202">
        <f t="shared" si="58"/>
        <v>10008967.23</v>
      </c>
      <c r="BQ482" s="202">
        <f t="shared" ref="BQ482:CL482" si="59">+BQ244+BQ245+BQ246+BQ247+BQ248+BQ249+BQ250+BQ251+BQ252+BQ266+BQ290+BQ291+BQ294</f>
        <v>11679344.680000002</v>
      </c>
      <c r="BR482" s="202">
        <f t="shared" si="59"/>
        <v>5734057.0500000007</v>
      </c>
      <c r="BS482" s="202">
        <f t="shared" si="59"/>
        <v>118918450.56999999</v>
      </c>
      <c r="BT482" s="202">
        <f t="shared" si="59"/>
        <v>6501570.1200000001</v>
      </c>
      <c r="BU482" s="202">
        <f t="shared" si="59"/>
        <v>5906284.0899999999</v>
      </c>
      <c r="BV482" s="202">
        <f t="shared" si="59"/>
        <v>17906717.91</v>
      </c>
      <c r="BW482" s="202">
        <f t="shared" si="59"/>
        <v>1331796.68</v>
      </c>
      <c r="BX482" s="202">
        <f t="shared" si="59"/>
        <v>4053704.32</v>
      </c>
      <c r="BY482" s="202">
        <f t="shared" si="59"/>
        <v>13454050.91</v>
      </c>
      <c r="BZ482" s="202">
        <f t="shared" si="59"/>
        <v>4500870.8</v>
      </c>
      <c r="CA482" s="202">
        <f t="shared" si="59"/>
        <v>2975691.0300000003</v>
      </c>
      <c r="CB482" s="202">
        <f t="shared" si="59"/>
        <v>5559116.9299999997</v>
      </c>
      <c r="CC482" s="202">
        <f t="shared" si="59"/>
        <v>18353789.699999999</v>
      </c>
      <c r="CD482" s="202">
        <f t="shared" si="59"/>
        <v>10162698.130000001</v>
      </c>
      <c r="CE482" s="202">
        <f t="shared" si="59"/>
        <v>7553630.8900000006</v>
      </c>
      <c r="CF482" s="202">
        <f t="shared" si="59"/>
        <v>9027723.1099999994</v>
      </c>
      <c r="CG482" s="202">
        <f t="shared" si="59"/>
        <v>3700761.62</v>
      </c>
      <c r="CH482" s="202">
        <f t="shared" si="59"/>
        <v>3043938.27</v>
      </c>
      <c r="CI482" s="202">
        <f t="shared" si="59"/>
        <v>4532519.32</v>
      </c>
      <c r="CJ482" s="202">
        <f t="shared" si="59"/>
        <v>3478278.24</v>
      </c>
      <c r="CK482" s="202">
        <f t="shared" si="59"/>
        <v>18675304.219999999</v>
      </c>
      <c r="CL482" s="202">
        <f t="shared" si="59"/>
        <v>1453254.95</v>
      </c>
      <c r="CM482" s="202">
        <f>+CM244+CM245+CM246+CM247+CM248+CM249+CM250+CM251+CM252+CM266+CM290+CM291+CM294</f>
        <v>1847450.27</v>
      </c>
    </row>
    <row r="483" spans="1:91" s="122" customFormat="1" ht="25.95" customHeight="1">
      <c r="B483" s="122">
        <v>29</v>
      </c>
      <c r="C483" s="206" t="s">
        <v>719</v>
      </c>
      <c r="D483" s="202">
        <f>+D253+D254+D255+D256+D257+D258+D259+D260+D261+D262+D263+D264+D265+D267+D268+D269+D270+D271+D272+D273+D274</f>
        <v>18553548.379999999</v>
      </c>
      <c r="E483" s="202">
        <f t="shared" ref="E483:BP483" si="60">+E253+E254+E255+E256+E257+E258+E259+E260+E261+E262+E263+E264+E265+E267+E268+E269+E270+E271+E272+E273+E274</f>
        <v>14418946.91</v>
      </c>
      <c r="F483" s="202">
        <f t="shared" si="60"/>
        <v>7772919.2799999993</v>
      </c>
      <c r="G483" s="202">
        <f t="shared" si="60"/>
        <v>16477208.489999998</v>
      </c>
      <c r="H483" s="202">
        <f t="shared" si="60"/>
        <v>1556533.44</v>
      </c>
      <c r="I483" s="202">
        <f t="shared" si="60"/>
        <v>3985915.34</v>
      </c>
      <c r="J483" s="202">
        <f t="shared" si="60"/>
        <v>3506060.8499999996</v>
      </c>
      <c r="K483" s="202">
        <f t="shared" si="60"/>
        <v>47133294.359999999</v>
      </c>
      <c r="L483" s="202">
        <f t="shared" si="60"/>
        <v>14239147.27</v>
      </c>
      <c r="M483" s="202">
        <f t="shared" si="60"/>
        <v>9571870.6400000006</v>
      </c>
      <c r="N483" s="202">
        <f t="shared" si="60"/>
        <v>21163043.370000001</v>
      </c>
      <c r="O483" s="202">
        <f t="shared" si="60"/>
        <v>1163853.75</v>
      </c>
      <c r="P483" s="202">
        <f t="shared" si="60"/>
        <v>46647354.490000002</v>
      </c>
      <c r="Q483" s="202">
        <f t="shared" si="60"/>
        <v>8755076.129999999</v>
      </c>
      <c r="R483" s="202">
        <f t="shared" si="60"/>
        <v>29802025.270000003</v>
      </c>
      <c r="S483" s="202">
        <f t="shared" si="60"/>
        <v>9569443.1500000004</v>
      </c>
      <c r="T483" s="202">
        <f t="shared" si="60"/>
        <v>9047638.629999999</v>
      </c>
      <c r="U483" s="202">
        <f t="shared" si="60"/>
        <v>9365932.3500000015</v>
      </c>
      <c r="V483" s="202">
        <f t="shared" si="60"/>
        <v>8407713.5899999999</v>
      </c>
      <c r="W483" s="202">
        <f t="shared" si="60"/>
        <v>1416971.34</v>
      </c>
      <c r="X483" s="202">
        <f t="shared" si="60"/>
        <v>30468924.170000002</v>
      </c>
      <c r="Y483" s="202">
        <f t="shared" si="60"/>
        <v>8842649.4100000001</v>
      </c>
      <c r="Z483" s="202">
        <f t="shared" si="60"/>
        <v>3298701.29</v>
      </c>
      <c r="AA483" s="202">
        <f t="shared" si="60"/>
        <v>4257399.17</v>
      </c>
      <c r="AB483" s="202">
        <f t="shared" si="60"/>
        <v>5196207.6499999994</v>
      </c>
      <c r="AC483" s="202">
        <f t="shared" si="60"/>
        <v>2001154.78</v>
      </c>
      <c r="AD483" s="202">
        <f t="shared" si="60"/>
        <v>2664537.3200000003</v>
      </c>
      <c r="AE483" s="202">
        <f t="shared" si="60"/>
        <v>12702618.4</v>
      </c>
      <c r="AF483" s="202">
        <f t="shared" si="60"/>
        <v>1470021.72</v>
      </c>
      <c r="AG483" s="202">
        <f t="shared" si="60"/>
        <v>4874498.9800000004</v>
      </c>
      <c r="AH483" s="202">
        <f t="shared" si="60"/>
        <v>3020803.91</v>
      </c>
      <c r="AI483" s="202">
        <f t="shared" si="60"/>
        <v>2509768.0299999998</v>
      </c>
      <c r="AJ483" s="202">
        <f t="shared" si="60"/>
        <v>5518487.5099999998</v>
      </c>
      <c r="AK483" s="202">
        <f t="shared" si="60"/>
        <v>2890313</v>
      </c>
      <c r="AL483" s="202">
        <f t="shared" si="60"/>
        <v>160111296.98000002</v>
      </c>
      <c r="AM483" s="202">
        <f t="shared" si="60"/>
        <v>7596866.1800000006</v>
      </c>
      <c r="AN483" s="202">
        <f t="shared" si="60"/>
        <v>8295109.1200000001</v>
      </c>
      <c r="AO483" s="202">
        <f t="shared" si="60"/>
        <v>19160274.629999999</v>
      </c>
      <c r="AP483" s="202">
        <f t="shared" si="60"/>
        <v>5189538.01</v>
      </c>
      <c r="AQ483" s="202">
        <f t="shared" si="60"/>
        <v>3132352.85</v>
      </c>
      <c r="AR483" s="202">
        <f t="shared" si="60"/>
        <v>4957007.71</v>
      </c>
      <c r="AS483" s="202">
        <f t="shared" si="60"/>
        <v>64727297.350000001</v>
      </c>
      <c r="AT483" s="202">
        <f t="shared" si="60"/>
        <v>5685337.2599999998</v>
      </c>
      <c r="AU483" s="202">
        <f t="shared" si="60"/>
        <v>10383190.85</v>
      </c>
      <c r="AV483" s="202">
        <f t="shared" si="60"/>
        <v>6162578</v>
      </c>
      <c r="AW483" s="202">
        <f t="shared" si="60"/>
        <v>5570903.5800000001</v>
      </c>
      <c r="AX483" s="202">
        <f t="shared" si="60"/>
        <v>1700295.78</v>
      </c>
      <c r="AY483" s="202">
        <f t="shared" si="60"/>
        <v>9420845.3999999985</v>
      </c>
      <c r="AZ483" s="202">
        <f t="shared" si="60"/>
        <v>4234091.16</v>
      </c>
      <c r="BA483" s="202">
        <f t="shared" si="60"/>
        <v>2749892.2700000005</v>
      </c>
      <c r="BB483" s="202">
        <f t="shared" si="60"/>
        <v>49604428.339999996</v>
      </c>
      <c r="BC483" s="202">
        <f t="shared" si="60"/>
        <v>2962217.71</v>
      </c>
      <c r="BD483" s="202">
        <f t="shared" si="60"/>
        <v>53713793.040000007</v>
      </c>
      <c r="BE483" s="202">
        <f t="shared" si="60"/>
        <v>9762316.629999999</v>
      </c>
      <c r="BF483" s="202">
        <f t="shared" si="60"/>
        <v>4916279.47</v>
      </c>
      <c r="BG483" s="202">
        <f t="shared" si="60"/>
        <v>2664680.62</v>
      </c>
      <c r="BH483" s="202">
        <f t="shared" si="60"/>
        <v>28787003.940000001</v>
      </c>
      <c r="BI483" s="202">
        <f t="shared" si="60"/>
        <v>1850050.8599999999</v>
      </c>
      <c r="BJ483" s="202">
        <f t="shared" si="60"/>
        <v>2752502.66</v>
      </c>
      <c r="BK483" s="202">
        <f t="shared" si="60"/>
        <v>4468323.6100000003</v>
      </c>
      <c r="BL483" s="202">
        <f t="shared" si="60"/>
        <v>3140655.9000000004</v>
      </c>
      <c r="BM483" s="202">
        <f t="shared" si="60"/>
        <v>31183276.129999999</v>
      </c>
      <c r="BN483" s="202">
        <f t="shared" si="60"/>
        <v>12662789.539999999</v>
      </c>
      <c r="BO483" s="202">
        <f t="shared" si="60"/>
        <v>6729963.7999999998</v>
      </c>
      <c r="BP483" s="202">
        <f t="shared" si="60"/>
        <v>9535793.7800000012</v>
      </c>
      <c r="BQ483" s="202">
        <f t="shared" ref="BQ483:CM483" si="61">+BQ253+BQ254+BQ255+BQ256+BQ257+BQ258+BQ259+BQ260+BQ261+BQ262+BQ263+BQ264+BQ265+BQ267+BQ268+BQ269+BQ270+BQ271+BQ272+BQ273+BQ274</f>
        <v>6452345.46</v>
      </c>
      <c r="BR483" s="202">
        <f t="shared" si="61"/>
        <v>3501854.55</v>
      </c>
      <c r="BS483" s="202">
        <f t="shared" si="61"/>
        <v>204122428.61000001</v>
      </c>
      <c r="BT483" s="202">
        <f t="shared" si="61"/>
        <v>7804270.0999999996</v>
      </c>
      <c r="BU483" s="202">
        <f t="shared" si="61"/>
        <v>3032494.31</v>
      </c>
      <c r="BV483" s="202">
        <f t="shared" si="61"/>
        <v>57510432.600000001</v>
      </c>
      <c r="BW483" s="202">
        <f t="shared" si="61"/>
        <v>5662321.96</v>
      </c>
      <c r="BX483" s="202">
        <f t="shared" si="61"/>
        <v>5143326.62</v>
      </c>
      <c r="BY483" s="202">
        <f t="shared" si="61"/>
        <v>16147048.25</v>
      </c>
      <c r="BZ483" s="202">
        <f t="shared" si="61"/>
        <v>1185029.94</v>
      </c>
      <c r="CA483" s="202">
        <f t="shared" si="61"/>
        <v>3590083.97</v>
      </c>
      <c r="CB483" s="202">
        <f t="shared" si="61"/>
        <v>5532403.7200000007</v>
      </c>
      <c r="CC483" s="202">
        <f t="shared" si="61"/>
        <v>26107237.289999999</v>
      </c>
      <c r="CD483" s="202">
        <f t="shared" si="61"/>
        <v>17013886.439999998</v>
      </c>
      <c r="CE483" s="202">
        <f t="shared" si="61"/>
        <v>4759241.3600000003</v>
      </c>
      <c r="CF483" s="202">
        <f t="shared" si="61"/>
        <v>17418416.859999999</v>
      </c>
      <c r="CG483" s="202">
        <f t="shared" si="61"/>
        <v>5638328.0099999998</v>
      </c>
      <c r="CH483" s="202">
        <f t="shared" si="61"/>
        <v>2144958.23</v>
      </c>
      <c r="CI483" s="202">
        <f t="shared" si="61"/>
        <v>4201228.97</v>
      </c>
      <c r="CJ483" s="202">
        <f t="shared" si="61"/>
        <v>2372965.56</v>
      </c>
      <c r="CK483" s="202">
        <f t="shared" si="61"/>
        <v>29325819.75</v>
      </c>
      <c r="CL483" s="202">
        <f t="shared" si="61"/>
        <v>2292626.9699999997</v>
      </c>
      <c r="CM483" s="202">
        <f t="shared" si="61"/>
        <v>2778795.63</v>
      </c>
    </row>
    <row r="484" spans="1:91" s="122" customFormat="1" ht="25.95" customHeight="1">
      <c r="B484" s="122">
        <v>30</v>
      </c>
      <c r="C484" s="205" t="s">
        <v>720</v>
      </c>
      <c r="D484" s="202">
        <f>+D275+D276</f>
        <v>60016871</v>
      </c>
      <c r="E484" s="202">
        <f t="shared" ref="E484:BP484" si="62">+E275+E276</f>
        <v>1660876.5</v>
      </c>
      <c r="F484" s="202">
        <f t="shared" si="62"/>
        <v>3396170</v>
      </c>
      <c r="G484" s="202">
        <f t="shared" si="62"/>
        <v>1874521</v>
      </c>
      <c r="H484" s="202">
        <f t="shared" si="62"/>
        <v>716855</v>
      </c>
      <c r="I484" s="202">
        <f t="shared" si="62"/>
        <v>1470455.59</v>
      </c>
      <c r="J484" s="202">
        <f t="shared" si="62"/>
        <v>4211385.0999999996</v>
      </c>
      <c r="K484" s="202">
        <f t="shared" si="62"/>
        <v>7534483.5</v>
      </c>
      <c r="L484" s="202">
        <f t="shared" si="62"/>
        <v>2515284</v>
      </c>
      <c r="M484" s="202">
        <f t="shared" si="62"/>
        <v>2704469</v>
      </c>
      <c r="N484" s="202">
        <f t="shared" si="62"/>
        <v>11164264</v>
      </c>
      <c r="O484" s="202">
        <f t="shared" si="62"/>
        <v>657963.5</v>
      </c>
      <c r="P484" s="202">
        <f t="shared" si="62"/>
        <v>31153345.5</v>
      </c>
      <c r="Q484" s="202">
        <f t="shared" si="62"/>
        <v>3541885</v>
      </c>
      <c r="R484" s="202">
        <f t="shared" si="62"/>
        <v>4655399</v>
      </c>
      <c r="S484" s="202">
        <f t="shared" si="62"/>
        <v>7379658</v>
      </c>
      <c r="T484" s="202">
        <f t="shared" si="62"/>
        <v>3130074</v>
      </c>
      <c r="U484" s="202">
        <f t="shared" si="62"/>
        <v>4071349.6</v>
      </c>
      <c r="V484" s="202">
        <f t="shared" si="62"/>
        <v>1998973</v>
      </c>
      <c r="W484" s="202">
        <f t="shared" si="62"/>
        <v>860428</v>
      </c>
      <c r="X484" s="202">
        <f t="shared" si="62"/>
        <v>74446958.900000006</v>
      </c>
      <c r="Y484" s="202">
        <f t="shared" si="62"/>
        <v>966849</v>
      </c>
      <c r="Z484" s="202">
        <f t="shared" si="62"/>
        <v>1886412.2</v>
      </c>
      <c r="AA484" s="202">
        <f t="shared" si="62"/>
        <v>1958701.7</v>
      </c>
      <c r="AB484" s="202">
        <f t="shared" si="62"/>
        <v>510276.4</v>
      </c>
      <c r="AC484" s="202">
        <f t="shared" si="62"/>
        <v>675652.9</v>
      </c>
      <c r="AD484" s="202">
        <f t="shared" si="62"/>
        <v>176830</v>
      </c>
      <c r="AE484" s="202">
        <f t="shared" si="62"/>
        <v>13478776.300000001</v>
      </c>
      <c r="AF484" s="202">
        <f t="shared" si="62"/>
        <v>736503.5</v>
      </c>
      <c r="AG484" s="202">
        <f t="shared" si="62"/>
        <v>812088.2</v>
      </c>
      <c r="AH484" s="202">
        <f t="shared" si="62"/>
        <v>978393.5</v>
      </c>
      <c r="AI484" s="202">
        <f t="shared" si="62"/>
        <v>12299671</v>
      </c>
      <c r="AJ484" s="202">
        <f t="shared" si="62"/>
        <v>869591</v>
      </c>
      <c r="AK484" s="202">
        <f t="shared" si="62"/>
        <v>879895.89</v>
      </c>
      <c r="AL484" s="202">
        <f t="shared" si="62"/>
        <v>93832363</v>
      </c>
      <c r="AM484" s="202">
        <f t="shared" si="62"/>
        <v>1653251.55</v>
      </c>
      <c r="AN484" s="202">
        <f t="shared" si="62"/>
        <v>894760.5</v>
      </c>
      <c r="AO484" s="202">
        <f t="shared" si="62"/>
        <v>2342389</v>
      </c>
      <c r="AP484" s="202">
        <f t="shared" si="62"/>
        <v>8715604</v>
      </c>
      <c r="AQ484" s="202">
        <f t="shared" si="62"/>
        <v>1710345</v>
      </c>
      <c r="AR484" s="202">
        <f t="shared" si="62"/>
        <v>569923.30000000005</v>
      </c>
      <c r="AS484" s="202">
        <f t="shared" si="62"/>
        <v>28617684.93</v>
      </c>
      <c r="AT484" s="202">
        <f t="shared" si="62"/>
        <v>1486350.42</v>
      </c>
      <c r="AU484" s="202">
        <f t="shared" si="62"/>
        <v>9977283</v>
      </c>
      <c r="AV484" s="202">
        <f t="shared" si="62"/>
        <v>3225159.34</v>
      </c>
      <c r="AW484" s="202">
        <f t="shared" si="62"/>
        <v>1373077.3</v>
      </c>
      <c r="AX484" s="202">
        <f t="shared" si="62"/>
        <v>382782</v>
      </c>
      <c r="AY484" s="202">
        <f t="shared" si="62"/>
        <v>1941159.5</v>
      </c>
      <c r="AZ484" s="202">
        <f t="shared" si="62"/>
        <v>1836445</v>
      </c>
      <c r="BA484" s="202">
        <f t="shared" si="62"/>
        <v>710180</v>
      </c>
      <c r="BB484" s="202">
        <f t="shared" si="62"/>
        <v>27678515.989999998</v>
      </c>
      <c r="BC484" s="202">
        <f t="shared" si="62"/>
        <v>834483.8</v>
      </c>
      <c r="BD484" s="202">
        <f t="shared" si="62"/>
        <v>40888534</v>
      </c>
      <c r="BE484" s="202">
        <f t="shared" si="62"/>
        <v>10995229.1</v>
      </c>
      <c r="BF484" s="202">
        <f t="shared" si="62"/>
        <v>2058829</v>
      </c>
      <c r="BG484" s="202">
        <f t="shared" si="62"/>
        <v>548826</v>
      </c>
      <c r="BH484" s="202">
        <f t="shared" si="62"/>
        <v>21234218.399999999</v>
      </c>
      <c r="BI484" s="202">
        <f t="shared" si="62"/>
        <v>966801</v>
      </c>
      <c r="BJ484" s="202">
        <f t="shared" si="62"/>
        <v>733306.5</v>
      </c>
      <c r="BK484" s="202">
        <f t="shared" si="62"/>
        <v>1784180.5</v>
      </c>
      <c r="BL484" s="202">
        <f t="shared" si="62"/>
        <v>1192585</v>
      </c>
      <c r="BM484" s="202">
        <f t="shared" si="62"/>
        <v>50577288.570000008</v>
      </c>
      <c r="BN484" s="202">
        <f t="shared" si="62"/>
        <v>4185630.06</v>
      </c>
      <c r="BO484" s="202">
        <f t="shared" si="62"/>
        <v>2873440.1</v>
      </c>
      <c r="BP484" s="202">
        <f t="shared" si="62"/>
        <v>7918444</v>
      </c>
      <c r="BQ484" s="202">
        <f t="shared" ref="BQ484:CM484" si="63">+BQ275+BQ276</f>
        <v>2853566</v>
      </c>
      <c r="BR484" s="202">
        <f t="shared" si="63"/>
        <v>785237</v>
      </c>
      <c r="BS484" s="202">
        <f t="shared" si="63"/>
        <v>179852651.56999999</v>
      </c>
      <c r="BT484" s="202">
        <f t="shared" si="63"/>
        <v>2888481.07</v>
      </c>
      <c r="BU484" s="202">
        <f t="shared" si="63"/>
        <v>1044010</v>
      </c>
      <c r="BV484" s="202">
        <f t="shared" si="63"/>
        <v>18584952.25</v>
      </c>
      <c r="BW484" s="202">
        <f t="shared" si="63"/>
        <v>717790</v>
      </c>
      <c r="BX484" s="202">
        <f t="shared" si="63"/>
        <v>1069955</v>
      </c>
      <c r="BY484" s="202">
        <f t="shared" si="63"/>
        <v>14190322</v>
      </c>
      <c r="BZ484" s="202">
        <f t="shared" si="63"/>
        <v>1174685.5</v>
      </c>
      <c r="CA484" s="202">
        <f t="shared" si="63"/>
        <v>667040.5</v>
      </c>
      <c r="CB484" s="202">
        <f t="shared" si="63"/>
        <v>1464760</v>
      </c>
      <c r="CC484" s="202">
        <f t="shared" si="63"/>
        <v>2609895</v>
      </c>
      <c r="CD484" s="202">
        <f t="shared" si="63"/>
        <v>19469145.579999998</v>
      </c>
      <c r="CE484" s="202">
        <f t="shared" si="63"/>
        <v>902155.5</v>
      </c>
      <c r="CF484" s="202">
        <f t="shared" si="63"/>
        <v>13991579.129999999</v>
      </c>
      <c r="CG484" s="202">
        <f t="shared" si="63"/>
        <v>830705</v>
      </c>
      <c r="CH484" s="202">
        <f t="shared" si="63"/>
        <v>206554</v>
      </c>
      <c r="CI484" s="202">
        <f t="shared" si="63"/>
        <v>427630</v>
      </c>
      <c r="CJ484" s="202">
        <f t="shared" si="63"/>
        <v>470734</v>
      </c>
      <c r="CK484" s="202">
        <f t="shared" si="63"/>
        <v>11749407</v>
      </c>
      <c r="CL484" s="202">
        <f t="shared" si="63"/>
        <v>1156987.9099999999</v>
      </c>
      <c r="CM484" s="202">
        <f t="shared" si="63"/>
        <v>663356.69999999995</v>
      </c>
    </row>
    <row r="485" spans="1:91" s="122" customFormat="1" ht="25.95" customHeight="1">
      <c r="B485" s="122">
        <v>31</v>
      </c>
      <c r="C485" s="205" t="s">
        <v>721</v>
      </c>
      <c r="D485" s="202">
        <f>+D279+D280+D281+D282+D283</f>
        <v>27549410.059999999</v>
      </c>
      <c r="E485" s="202">
        <f t="shared" ref="E485:BP485" si="64">+E279+E280+E281+E282+E283</f>
        <v>4476614.7</v>
      </c>
      <c r="F485" s="202">
        <f t="shared" si="64"/>
        <v>3141754.11</v>
      </c>
      <c r="G485" s="202">
        <f t="shared" si="64"/>
        <v>2471603.7600000002</v>
      </c>
      <c r="H485" s="202">
        <f t="shared" si="64"/>
        <v>1706256.02</v>
      </c>
      <c r="I485" s="202">
        <f t="shared" si="64"/>
        <v>2942523.1</v>
      </c>
      <c r="J485" s="202">
        <f t="shared" si="64"/>
        <v>3169952.19</v>
      </c>
      <c r="K485" s="202">
        <f t="shared" si="64"/>
        <v>7742013.5600000005</v>
      </c>
      <c r="L485" s="202">
        <f t="shared" si="64"/>
        <v>2408013.1700000004</v>
      </c>
      <c r="M485" s="202">
        <f t="shared" si="64"/>
        <v>3739808.55</v>
      </c>
      <c r="N485" s="202">
        <f t="shared" si="64"/>
        <v>8986531.1599999983</v>
      </c>
      <c r="O485" s="202">
        <f t="shared" si="64"/>
        <v>1257350.55</v>
      </c>
      <c r="P485" s="202">
        <f t="shared" si="64"/>
        <v>18158978.579999998</v>
      </c>
      <c r="Q485" s="202">
        <f t="shared" si="64"/>
        <v>3468798.0900000003</v>
      </c>
      <c r="R485" s="202">
        <f t="shared" si="64"/>
        <v>4559337.0600000005</v>
      </c>
      <c r="S485" s="202">
        <f t="shared" si="64"/>
        <v>5339783.3599999994</v>
      </c>
      <c r="T485" s="202">
        <f t="shared" si="64"/>
        <v>3243196.8400000003</v>
      </c>
      <c r="U485" s="202">
        <f t="shared" si="64"/>
        <v>2183313.08</v>
      </c>
      <c r="V485" s="202">
        <f t="shared" si="64"/>
        <v>2880882.52</v>
      </c>
      <c r="W485" s="202">
        <f t="shared" si="64"/>
        <v>1536375.4</v>
      </c>
      <c r="X485" s="202">
        <f t="shared" si="64"/>
        <v>27114110.039999999</v>
      </c>
      <c r="Y485" s="202">
        <f t="shared" si="64"/>
        <v>2144275.66</v>
      </c>
      <c r="Z485" s="202">
        <f t="shared" si="64"/>
        <v>4175182.57</v>
      </c>
      <c r="AA485" s="202">
        <f t="shared" si="64"/>
        <v>3843368.84</v>
      </c>
      <c r="AB485" s="202">
        <f t="shared" si="64"/>
        <v>1380221.5</v>
      </c>
      <c r="AC485" s="202">
        <f t="shared" si="64"/>
        <v>1552978.91</v>
      </c>
      <c r="AD485" s="202">
        <f t="shared" si="64"/>
        <v>2552004.7599999998</v>
      </c>
      <c r="AE485" s="202">
        <f t="shared" si="64"/>
        <v>7771853.4100000011</v>
      </c>
      <c r="AF485" s="202">
        <f t="shared" si="64"/>
        <v>1982057.77</v>
      </c>
      <c r="AG485" s="202">
        <f t="shared" si="64"/>
        <v>2433309.0100000002</v>
      </c>
      <c r="AH485" s="202">
        <f t="shared" si="64"/>
        <v>3223169.6500000004</v>
      </c>
      <c r="AI485" s="202">
        <f t="shared" si="64"/>
        <v>3494313.35</v>
      </c>
      <c r="AJ485" s="202">
        <f t="shared" si="64"/>
        <v>2781800.71</v>
      </c>
      <c r="AK485" s="202">
        <f t="shared" si="64"/>
        <v>1756145.04</v>
      </c>
      <c r="AL485" s="202">
        <f t="shared" si="64"/>
        <v>64864909.649999999</v>
      </c>
      <c r="AM485" s="202">
        <f t="shared" si="64"/>
        <v>3243460.1500000004</v>
      </c>
      <c r="AN485" s="202">
        <f t="shared" si="64"/>
        <v>2290462.48</v>
      </c>
      <c r="AO485" s="202">
        <f t="shared" si="64"/>
        <v>6437934.5499999989</v>
      </c>
      <c r="AP485" s="202">
        <f t="shared" si="64"/>
        <v>5788532.7999999998</v>
      </c>
      <c r="AQ485" s="202">
        <f t="shared" si="64"/>
        <v>3269675.28</v>
      </c>
      <c r="AR485" s="202">
        <f t="shared" si="64"/>
        <v>1119776.04</v>
      </c>
      <c r="AS485" s="202">
        <f t="shared" si="64"/>
        <v>13288314.169999998</v>
      </c>
      <c r="AT485" s="202">
        <f t="shared" si="64"/>
        <v>3113626.16</v>
      </c>
      <c r="AU485" s="202">
        <f t="shared" si="64"/>
        <v>5942641.0700000003</v>
      </c>
      <c r="AV485" s="202">
        <f t="shared" si="64"/>
        <v>5283730.7699999996</v>
      </c>
      <c r="AW485" s="202">
        <f t="shared" si="64"/>
        <v>2476588.8199999998</v>
      </c>
      <c r="AX485" s="202">
        <f t="shared" si="64"/>
        <v>1955381.0199999998</v>
      </c>
      <c r="AY485" s="202">
        <f t="shared" si="64"/>
        <v>3474784.69</v>
      </c>
      <c r="AZ485" s="202">
        <f t="shared" si="64"/>
        <v>2553346.54</v>
      </c>
      <c r="BA485" s="202">
        <f t="shared" si="64"/>
        <v>2396518.36</v>
      </c>
      <c r="BB485" s="202">
        <f t="shared" si="64"/>
        <v>19594132.300000001</v>
      </c>
      <c r="BC485" s="202">
        <f t="shared" si="64"/>
        <v>2403605.9700000002</v>
      </c>
      <c r="BD485" s="202">
        <f t="shared" si="64"/>
        <v>26458566.5</v>
      </c>
      <c r="BE485" s="202">
        <f t="shared" si="64"/>
        <v>8744681.1300000008</v>
      </c>
      <c r="BF485" s="202">
        <f t="shared" si="64"/>
        <v>1962139.3399999999</v>
      </c>
      <c r="BG485" s="202">
        <f t="shared" si="64"/>
        <v>3369344.3899999997</v>
      </c>
      <c r="BH485" s="202">
        <f t="shared" si="64"/>
        <v>16214420.040000001</v>
      </c>
      <c r="BI485" s="202">
        <f t="shared" si="64"/>
        <v>1661599.3</v>
      </c>
      <c r="BJ485" s="202">
        <f t="shared" si="64"/>
        <v>1236461.1200000001</v>
      </c>
      <c r="BK485" s="202">
        <f t="shared" si="64"/>
        <v>2125361.6100000003</v>
      </c>
      <c r="BL485" s="202">
        <f t="shared" si="64"/>
        <v>1925068.48</v>
      </c>
      <c r="BM485" s="202">
        <f t="shared" si="64"/>
        <v>24624010.759999998</v>
      </c>
      <c r="BN485" s="202">
        <f t="shared" si="64"/>
        <v>6333509.0800000001</v>
      </c>
      <c r="BO485" s="202">
        <f t="shared" si="64"/>
        <v>4397572.37</v>
      </c>
      <c r="BP485" s="202">
        <f t="shared" si="64"/>
        <v>5641172.9200000009</v>
      </c>
      <c r="BQ485" s="202">
        <f t="shared" ref="BQ485:CM485" si="65">+BQ279+BQ280+BQ281+BQ282+BQ283</f>
        <v>3306333.65</v>
      </c>
      <c r="BR485" s="202">
        <f t="shared" si="65"/>
        <v>3448610.53</v>
      </c>
      <c r="BS485" s="202">
        <f t="shared" si="65"/>
        <v>79893441.799999997</v>
      </c>
      <c r="BT485" s="202">
        <f t="shared" si="65"/>
        <v>4894378.8099999996</v>
      </c>
      <c r="BU485" s="202">
        <f t="shared" si="65"/>
        <v>2154441.1500000004</v>
      </c>
      <c r="BV485" s="202">
        <f t="shared" si="65"/>
        <v>20825859.07</v>
      </c>
      <c r="BW485" s="202">
        <f t="shared" si="65"/>
        <v>1534420.96</v>
      </c>
      <c r="BX485" s="202">
        <f t="shared" si="65"/>
        <v>3626871.75</v>
      </c>
      <c r="BY485" s="202">
        <f t="shared" si="65"/>
        <v>9725871.0799999982</v>
      </c>
      <c r="BZ485" s="202">
        <f t="shared" si="65"/>
        <v>2406025.9300000002</v>
      </c>
      <c r="CA485" s="202">
        <f t="shared" si="65"/>
        <v>1688650.19</v>
      </c>
      <c r="CB485" s="202">
        <f t="shared" si="65"/>
        <v>2786109.9099999997</v>
      </c>
      <c r="CC485" s="202">
        <f t="shared" si="65"/>
        <v>4221141.42</v>
      </c>
      <c r="CD485" s="202">
        <f t="shared" si="65"/>
        <v>8447999.6000000015</v>
      </c>
      <c r="CE485" s="202">
        <f t="shared" si="65"/>
        <v>4927229.9499999993</v>
      </c>
      <c r="CF485" s="202">
        <f t="shared" si="65"/>
        <v>8227564.0300000003</v>
      </c>
      <c r="CG485" s="202">
        <f t="shared" si="65"/>
        <v>2922880.23</v>
      </c>
      <c r="CH485" s="202">
        <f t="shared" si="65"/>
        <v>2706815.6700000004</v>
      </c>
      <c r="CI485" s="202">
        <f t="shared" si="65"/>
        <v>2062760.97</v>
      </c>
      <c r="CJ485" s="202">
        <f t="shared" si="65"/>
        <v>2209268.39</v>
      </c>
      <c r="CK485" s="202">
        <f t="shared" si="65"/>
        <v>10661868.669999998</v>
      </c>
      <c r="CL485" s="202">
        <f t="shared" si="65"/>
        <v>1333803.3900000001</v>
      </c>
      <c r="CM485" s="202">
        <f t="shared" si="65"/>
        <v>1867150.8099999998</v>
      </c>
    </row>
    <row r="486" spans="1:91" s="122" customFormat="1" ht="25.95" customHeight="1">
      <c r="B486" s="122">
        <v>32</v>
      </c>
      <c r="C486" s="205" t="s">
        <v>722</v>
      </c>
      <c r="D486" s="202">
        <f>+D277+D278+D284+D285+D295+D296+D297+D298+D299+D301+D302</f>
        <v>8662569.3500000015</v>
      </c>
      <c r="E486" s="202">
        <f t="shared" ref="E486:BP486" si="66">+E277+E278+E284+E285+E295+E296+E297+E298+E299+E301+E302</f>
        <v>205955.55</v>
      </c>
      <c r="F486" s="202">
        <f t="shared" si="66"/>
        <v>79502.63</v>
      </c>
      <c r="G486" s="202">
        <f t="shared" si="66"/>
        <v>111147.3</v>
      </c>
      <c r="H486" s="202">
        <f t="shared" si="66"/>
        <v>152094.37</v>
      </c>
      <c r="I486" s="202">
        <f t="shared" si="66"/>
        <v>133060.24000000002</v>
      </c>
      <c r="J486" s="202">
        <f t="shared" si="66"/>
        <v>640008.19999999995</v>
      </c>
      <c r="K486" s="202">
        <f t="shared" si="66"/>
        <v>158390.54999999999</v>
      </c>
      <c r="L486" s="202">
        <f t="shared" si="66"/>
        <v>81168.710000000006</v>
      </c>
      <c r="M486" s="202">
        <f t="shared" si="66"/>
        <v>203148.88999999998</v>
      </c>
      <c r="N486" s="202">
        <f t="shared" si="66"/>
        <v>1927399.69</v>
      </c>
      <c r="O486" s="202">
        <f t="shared" si="66"/>
        <v>10790</v>
      </c>
      <c r="P486" s="202">
        <f t="shared" si="66"/>
        <v>2272037.88</v>
      </c>
      <c r="Q486" s="202">
        <f t="shared" si="66"/>
        <v>349441.44</v>
      </c>
      <c r="R486" s="202">
        <f t="shared" si="66"/>
        <v>212890.48</v>
      </c>
      <c r="S486" s="202">
        <f t="shared" si="66"/>
        <v>218005.92</v>
      </c>
      <c r="T486" s="202">
        <f t="shared" si="66"/>
        <v>682608</v>
      </c>
      <c r="U486" s="202">
        <f t="shared" si="66"/>
        <v>179425.67</v>
      </c>
      <c r="V486" s="202">
        <f t="shared" si="66"/>
        <v>74376.98</v>
      </c>
      <c r="W486" s="202">
        <f t="shared" si="66"/>
        <v>71746.759999999995</v>
      </c>
      <c r="X486" s="202">
        <f t="shared" si="66"/>
        <v>31518659.289999999</v>
      </c>
      <c r="Y486" s="202">
        <f t="shared" si="66"/>
        <v>417262.66000000003</v>
      </c>
      <c r="Z486" s="202">
        <f t="shared" si="66"/>
        <v>357340.3</v>
      </c>
      <c r="AA486" s="202">
        <f t="shared" si="66"/>
        <v>340640.37</v>
      </c>
      <c r="AB486" s="202">
        <f t="shared" si="66"/>
        <v>417003.01</v>
      </c>
      <c r="AC486" s="202">
        <f t="shared" si="66"/>
        <v>259164.82</v>
      </c>
      <c r="AD486" s="202">
        <f t="shared" si="66"/>
        <v>183306.3</v>
      </c>
      <c r="AE486" s="202">
        <f t="shared" si="66"/>
        <v>244955.92</v>
      </c>
      <c r="AF486" s="202">
        <f t="shared" si="66"/>
        <v>319295.98</v>
      </c>
      <c r="AG486" s="202">
        <f t="shared" si="66"/>
        <v>225185.91999999998</v>
      </c>
      <c r="AH486" s="202">
        <f t="shared" si="66"/>
        <v>1037635.85</v>
      </c>
      <c r="AI486" s="202">
        <f t="shared" si="66"/>
        <v>4382922.8899999997</v>
      </c>
      <c r="AJ486" s="202">
        <f t="shared" si="66"/>
        <v>785131.66</v>
      </c>
      <c r="AK486" s="202">
        <f t="shared" si="66"/>
        <v>558547.18999999994</v>
      </c>
      <c r="AL486" s="202">
        <f t="shared" si="66"/>
        <v>672469.77</v>
      </c>
      <c r="AM486" s="202">
        <f t="shared" si="66"/>
        <v>1373804.12</v>
      </c>
      <c r="AN486" s="202">
        <f t="shared" si="66"/>
        <v>146536.98000000001</v>
      </c>
      <c r="AO486" s="202">
        <f t="shared" si="66"/>
        <v>134652.21</v>
      </c>
      <c r="AP486" s="202">
        <f t="shared" si="66"/>
        <v>408009.15</v>
      </c>
      <c r="AQ486" s="202">
        <f t="shared" si="66"/>
        <v>243792.36</v>
      </c>
      <c r="AR486" s="202">
        <f t="shared" si="66"/>
        <v>79549.88</v>
      </c>
      <c r="AS486" s="202">
        <f t="shared" si="66"/>
        <v>185620.68</v>
      </c>
      <c r="AT486" s="202">
        <f t="shared" si="66"/>
        <v>155463.18</v>
      </c>
      <c r="AU486" s="202">
        <f t="shared" si="66"/>
        <v>186041.72999999998</v>
      </c>
      <c r="AV486" s="202">
        <f t="shared" si="66"/>
        <v>161802.92000000001</v>
      </c>
      <c r="AW486" s="202">
        <f t="shared" si="66"/>
        <v>614167.44999999995</v>
      </c>
      <c r="AX486" s="202">
        <f t="shared" si="66"/>
        <v>421614.68</v>
      </c>
      <c r="AY486" s="202">
        <f t="shared" si="66"/>
        <v>77634.100000000006</v>
      </c>
      <c r="AZ486" s="202">
        <f t="shared" si="66"/>
        <v>130471.77</v>
      </c>
      <c r="BA486" s="202">
        <f t="shared" si="66"/>
        <v>87038.11</v>
      </c>
      <c r="BB486" s="202">
        <f t="shared" si="66"/>
        <v>1721289.1400000001</v>
      </c>
      <c r="BC486" s="202">
        <f t="shared" si="66"/>
        <v>80389.5</v>
      </c>
      <c r="BD486" s="202">
        <f t="shared" si="66"/>
        <v>23706577.389999997</v>
      </c>
      <c r="BE486" s="202">
        <f t="shared" si="66"/>
        <v>1816886.5</v>
      </c>
      <c r="BF486" s="202">
        <f t="shared" si="66"/>
        <v>110898.68</v>
      </c>
      <c r="BG486" s="202">
        <f t="shared" si="66"/>
        <v>78</v>
      </c>
      <c r="BH486" s="202">
        <f t="shared" si="66"/>
        <v>73553.399999999994</v>
      </c>
      <c r="BI486" s="202">
        <f t="shared" si="66"/>
        <v>46144.4</v>
      </c>
      <c r="BJ486" s="202">
        <f t="shared" si="66"/>
        <v>228534.24</v>
      </c>
      <c r="BK486" s="202">
        <f t="shared" si="66"/>
        <v>120826.55</v>
      </c>
      <c r="BL486" s="202">
        <f t="shared" si="66"/>
        <v>965410.2</v>
      </c>
      <c r="BM486" s="202">
        <f t="shared" si="66"/>
        <v>294239.52999999997</v>
      </c>
      <c r="BN486" s="202">
        <f t="shared" si="66"/>
        <v>620087.07999999996</v>
      </c>
      <c r="BO486" s="202">
        <f t="shared" si="66"/>
        <v>607748.44999999995</v>
      </c>
      <c r="BP486" s="202">
        <f t="shared" si="66"/>
        <v>1282184.45</v>
      </c>
      <c r="BQ486" s="202">
        <f t="shared" ref="BQ486:CM486" si="67">+BQ277+BQ278+BQ284+BQ285+BQ295+BQ296+BQ297+BQ298+BQ299+BQ301+BQ302</f>
        <v>1222068.83</v>
      </c>
      <c r="BR486" s="202">
        <f t="shared" si="67"/>
        <v>1323388.1400000001</v>
      </c>
      <c r="BS486" s="202">
        <f t="shared" si="67"/>
        <v>1836892.99</v>
      </c>
      <c r="BT486" s="202">
        <f t="shared" si="67"/>
        <v>54</v>
      </c>
      <c r="BU486" s="202">
        <f t="shared" si="67"/>
        <v>215347.02000000002</v>
      </c>
      <c r="BV486" s="202">
        <f t="shared" si="67"/>
        <v>2337431.84</v>
      </c>
      <c r="BW486" s="202">
        <f t="shared" si="67"/>
        <v>133194</v>
      </c>
      <c r="BX486" s="202">
        <f t="shared" si="67"/>
        <v>252461.01</v>
      </c>
      <c r="BY486" s="202">
        <f t="shared" si="67"/>
        <v>1337011.18</v>
      </c>
      <c r="BZ486" s="202">
        <f t="shared" si="67"/>
        <v>538343.42000000004</v>
      </c>
      <c r="CA486" s="202">
        <f t="shared" si="67"/>
        <v>1044192.6599999999</v>
      </c>
      <c r="CB486" s="202">
        <f t="shared" si="67"/>
        <v>93484.12</v>
      </c>
      <c r="CC486" s="202">
        <f t="shared" si="67"/>
        <v>959.02</v>
      </c>
      <c r="CD486" s="202">
        <f t="shared" si="67"/>
        <v>113790.78</v>
      </c>
      <c r="CE486" s="202">
        <f t="shared" si="67"/>
        <v>176560.79</v>
      </c>
      <c r="CF486" s="202">
        <f t="shared" si="67"/>
        <v>876062.95</v>
      </c>
      <c r="CG486" s="202">
        <f t="shared" si="67"/>
        <v>175969.4</v>
      </c>
      <c r="CH486" s="202">
        <f t="shared" si="67"/>
        <v>59796</v>
      </c>
      <c r="CI486" s="202">
        <f t="shared" si="67"/>
        <v>621838.06000000006</v>
      </c>
      <c r="CJ486" s="202">
        <f t="shared" si="67"/>
        <v>77312.460000000006</v>
      </c>
      <c r="CK486" s="202">
        <f t="shared" si="67"/>
        <v>277123.48</v>
      </c>
      <c r="CL486" s="202">
        <f t="shared" si="67"/>
        <v>1135166.17</v>
      </c>
      <c r="CM486" s="202">
        <f t="shared" si="67"/>
        <v>46666.39</v>
      </c>
    </row>
    <row r="487" spans="1:91" s="122" customFormat="1" ht="25.95" customHeight="1">
      <c r="B487" s="122">
        <v>33</v>
      </c>
      <c r="C487" s="206" t="s">
        <v>723</v>
      </c>
      <c r="D487" s="202">
        <f>+D303+D304+D305+D306+D307+D308+D310+D311+D312+D313</f>
        <v>3231833.5</v>
      </c>
      <c r="E487" s="202">
        <f t="shared" ref="E487:BP487" si="68">+E303+E304+E305+E306+E307+E308+E310+E311+E312+E313</f>
        <v>2053907.25</v>
      </c>
      <c r="F487" s="202">
        <f t="shared" si="68"/>
        <v>4030344.77</v>
      </c>
      <c r="G487" s="202">
        <f t="shared" si="68"/>
        <v>2027076.5699999998</v>
      </c>
      <c r="H487" s="202">
        <f t="shared" si="68"/>
        <v>1128192.75</v>
      </c>
      <c r="I487" s="202">
        <f t="shared" si="68"/>
        <v>5659077.3200000003</v>
      </c>
      <c r="J487" s="202">
        <f t="shared" si="68"/>
        <v>8799530.6799999997</v>
      </c>
      <c r="K487" s="202">
        <f t="shared" si="68"/>
        <v>5133413</v>
      </c>
      <c r="L487" s="202">
        <f t="shared" si="68"/>
        <v>6510279.5</v>
      </c>
      <c r="M487" s="202">
        <f t="shared" si="68"/>
        <v>4415995.75</v>
      </c>
      <c r="N487" s="202">
        <f t="shared" si="68"/>
        <v>10323431.989999998</v>
      </c>
      <c r="O487" s="202">
        <f t="shared" si="68"/>
        <v>2141192</v>
      </c>
      <c r="P487" s="202">
        <f t="shared" si="68"/>
        <v>8722013.1600000001</v>
      </c>
      <c r="Q487" s="202">
        <f t="shared" si="68"/>
        <v>8359136.3000000007</v>
      </c>
      <c r="R487" s="202">
        <f t="shared" si="68"/>
        <v>16738604.35</v>
      </c>
      <c r="S487" s="202">
        <f t="shared" si="68"/>
        <v>3674149.18</v>
      </c>
      <c r="T487" s="202">
        <f t="shared" si="68"/>
        <v>7361185.2699999996</v>
      </c>
      <c r="U487" s="202">
        <f t="shared" si="68"/>
        <v>3942899.4499999997</v>
      </c>
      <c r="V487" s="202">
        <f t="shared" si="68"/>
        <v>5820320.1500000004</v>
      </c>
      <c r="W487" s="202">
        <f t="shared" si="68"/>
        <v>2453383.7200000002</v>
      </c>
      <c r="X487" s="202">
        <f t="shared" si="68"/>
        <v>7436265.5800000001</v>
      </c>
      <c r="Y487" s="202">
        <f t="shared" si="68"/>
        <v>3703793.9000000004</v>
      </c>
      <c r="Z487" s="202">
        <f t="shared" si="68"/>
        <v>1416604.5</v>
      </c>
      <c r="AA487" s="202">
        <f t="shared" si="68"/>
        <v>3587921.21</v>
      </c>
      <c r="AB487" s="202">
        <f t="shared" si="68"/>
        <v>810251.25</v>
      </c>
      <c r="AC487" s="202">
        <f t="shared" si="68"/>
        <v>3996549.79</v>
      </c>
      <c r="AD487" s="202">
        <f t="shared" si="68"/>
        <v>1189376.3900000001</v>
      </c>
      <c r="AE487" s="202">
        <f t="shared" si="68"/>
        <v>8749989.75</v>
      </c>
      <c r="AF487" s="202">
        <f t="shared" si="68"/>
        <v>1429143.42</v>
      </c>
      <c r="AG487" s="202">
        <f t="shared" si="68"/>
        <v>3666295.27</v>
      </c>
      <c r="AH487" s="202">
        <f t="shared" si="68"/>
        <v>2808246.65</v>
      </c>
      <c r="AI487" s="202">
        <f t="shared" si="68"/>
        <v>6133567.3700000001</v>
      </c>
      <c r="AJ487" s="202">
        <f t="shared" si="68"/>
        <v>2086795.8199999998</v>
      </c>
      <c r="AK487" s="202">
        <f t="shared" si="68"/>
        <v>2705623.25</v>
      </c>
      <c r="AL487" s="202">
        <f t="shared" si="68"/>
        <v>6072923.5700000003</v>
      </c>
      <c r="AM487" s="202">
        <f t="shared" si="68"/>
        <v>2800865.83</v>
      </c>
      <c r="AN487" s="202">
        <f t="shared" si="68"/>
        <v>1881853.25</v>
      </c>
      <c r="AO487" s="202">
        <f t="shared" si="68"/>
        <v>1902657.9000000001</v>
      </c>
      <c r="AP487" s="202">
        <f t="shared" si="68"/>
        <v>6930103.2799999993</v>
      </c>
      <c r="AQ487" s="202">
        <f t="shared" si="68"/>
        <v>5465672.25</v>
      </c>
      <c r="AR487" s="202">
        <f t="shared" si="68"/>
        <v>1747891.38</v>
      </c>
      <c r="AS487" s="202">
        <f t="shared" si="68"/>
        <v>3572500.39</v>
      </c>
      <c r="AT487" s="202">
        <f t="shared" si="68"/>
        <v>2347786.33</v>
      </c>
      <c r="AU487" s="202">
        <f t="shared" si="68"/>
        <v>6617685.5300000003</v>
      </c>
      <c r="AV487" s="202">
        <f t="shared" si="68"/>
        <v>4667369.3499999996</v>
      </c>
      <c r="AW487" s="202">
        <f t="shared" si="68"/>
        <v>2819635.25</v>
      </c>
      <c r="AX487" s="202">
        <f t="shared" si="68"/>
        <v>1260619.8500000001</v>
      </c>
      <c r="AY487" s="202">
        <f t="shared" si="68"/>
        <v>2724015.1</v>
      </c>
      <c r="AZ487" s="202">
        <f t="shared" si="68"/>
        <v>2840044.4</v>
      </c>
      <c r="BA487" s="202">
        <f t="shared" si="68"/>
        <v>2136658.3499999996</v>
      </c>
      <c r="BB487" s="202">
        <f t="shared" si="68"/>
        <v>6288310.5499999998</v>
      </c>
      <c r="BC487" s="202">
        <f t="shared" si="68"/>
        <v>1867225.45</v>
      </c>
      <c r="BD487" s="202">
        <f t="shared" si="68"/>
        <v>8236286</v>
      </c>
      <c r="BE487" s="202">
        <f t="shared" si="68"/>
        <v>2649364.7199999997</v>
      </c>
      <c r="BF487" s="202">
        <f t="shared" si="68"/>
        <v>4235310.01</v>
      </c>
      <c r="BG487" s="202">
        <f t="shared" si="68"/>
        <v>4789448.7399999993</v>
      </c>
      <c r="BH487" s="202">
        <f t="shared" si="68"/>
        <v>7272309.6499999994</v>
      </c>
      <c r="BI487" s="202">
        <f t="shared" si="68"/>
        <v>4489758.0999999996</v>
      </c>
      <c r="BJ487" s="202">
        <f t="shared" si="68"/>
        <v>556883.25</v>
      </c>
      <c r="BK487" s="202">
        <f t="shared" si="68"/>
        <v>3988500.25</v>
      </c>
      <c r="BL487" s="202">
        <f t="shared" si="68"/>
        <v>1880016.88</v>
      </c>
      <c r="BM487" s="202">
        <f t="shared" si="68"/>
        <v>7335386.9400000004</v>
      </c>
      <c r="BN487" s="202">
        <f t="shared" si="68"/>
        <v>8883759.5</v>
      </c>
      <c r="BO487" s="202">
        <f t="shared" si="68"/>
        <v>5277382.75</v>
      </c>
      <c r="BP487" s="202">
        <f t="shared" si="68"/>
        <v>5168684.5</v>
      </c>
      <c r="BQ487" s="202">
        <f t="shared" ref="BQ487:CM487" si="69">+BQ303+BQ304+BQ305+BQ306+BQ307+BQ308+BQ310+BQ311+BQ312+BQ313</f>
        <v>4246299.34</v>
      </c>
      <c r="BR487" s="202">
        <f t="shared" si="69"/>
        <v>2776195.3</v>
      </c>
      <c r="BS487" s="202">
        <f t="shared" si="69"/>
        <v>18065598.399999999</v>
      </c>
      <c r="BT487" s="202">
        <f t="shared" si="69"/>
        <v>4777385.1899999995</v>
      </c>
      <c r="BU487" s="202">
        <f t="shared" si="69"/>
        <v>2960108.5599999996</v>
      </c>
      <c r="BV487" s="202">
        <f t="shared" si="69"/>
        <v>8884420.9000000004</v>
      </c>
      <c r="BW487" s="202">
        <f t="shared" si="69"/>
        <v>1193775.5</v>
      </c>
      <c r="BX487" s="202">
        <f t="shared" si="69"/>
        <v>3398480.5100000002</v>
      </c>
      <c r="BY487" s="202">
        <f t="shared" si="69"/>
        <v>13039514.539999999</v>
      </c>
      <c r="BZ487" s="202">
        <f t="shared" si="69"/>
        <v>5615361.6299999999</v>
      </c>
      <c r="CA487" s="202">
        <f t="shared" si="69"/>
        <v>4187965.0300000003</v>
      </c>
      <c r="CB487" s="202">
        <f t="shared" si="69"/>
        <v>5764220.2999999998</v>
      </c>
      <c r="CC487" s="202">
        <f t="shared" si="69"/>
        <v>4442726.2799999993</v>
      </c>
      <c r="CD487" s="202">
        <f t="shared" si="69"/>
        <v>14288890.33</v>
      </c>
      <c r="CE487" s="202">
        <f t="shared" si="69"/>
        <v>10118769.710000001</v>
      </c>
      <c r="CF487" s="202">
        <f t="shared" si="69"/>
        <v>16835698.869999997</v>
      </c>
      <c r="CG487" s="202">
        <f t="shared" si="69"/>
        <v>5348240.7</v>
      </c>
      <c r="CH487" s="202">
        <f t="shared" si="69"/>
        <v>1913268</v>
      </c>
      <c r="CI487" s="202">
        <f t="shared" si="69"/>
        <v>4654778.25</v>
      </c>
      <c r="CJ487" s="202">
        <f t="shared" si="69"/>
        <v>5255775.13</v>
      </c>
      <c r="CK487" s="202">
        <f t="shared" si="69"/>
        <v>10641644.99</v>
      </c>
      <c r="CL487" s="202">
        <f t="shared" si="69"/>
        <v>4916311.05</v>
      </c>
      <c r="CM487" s="202">
        <f t="shared" si="69"/>
        <v>5070314.5999999996</v>
      </c>
    </row>
    <row r="488" spans="1:91" s="122" customFormat="1" ht="25.95" customHeight="1">
      <c r="B488" s="122">
        <v>34</v>
      </c>
      <c r="C488" s="205" t="s">
        <v>724</v>
      </c>
      <c r="D488" s="202">
        <f>+D384+D385+D386</f>
        <v>0</v>
      </c>
      <c r="E488" s="202">
        <f t="shared" ref="E488:BP488" si="70">+E384+E385+E386</f>
        <v>0</v>
      </c>
      <c r="F488" s="202">
        <f t="shared" si="70"/>
        <v>0</v>
      </c>
      <c r="G488" s="202">
        <f t="shared" si="70"/>
        <v>0</v>
      </c>
      <c r="H488" s="202">
        <f t="shared" si="70"/>
        <v>0</v>
      </c>
      <c r="I488" s="202">
        <f t="shared" si="70"/>
        <v>0</v>
      </c>
      <c r="J488" s="202">
        <f t="shared" si="70"/>
        <v>0</v>
      </c>
      <c r="K488" s="202">
        <f t="shared" si="70"/>
        <v>0</v>
      </c>
      <c r="L488" s="202">
        <f t="shared" si="70"/>
        <v>0</v>
      </c>
      <c r="M488" s="202">
        <f t="shared" si="70"/>
        <v>0</v>
      </c>
      <c r="N488" s="202">
        <f t="shared" si="70"/>
        <v>0</v>
      </c>
      <c r="O488" s="202">
        <f t="shared" si="70"/>
        <v>0</v>
      </c>
      <c r="P488" s="202">
        <f t="shared" si="70"/>
        <v>0</v>
      </c>
      <c r="Q488" s="202">
        <f t="shared" si="70"/>
        <v>0</v>
      </c>
      <c r="R488" s="202">
        <f t="shared" si="70"/>
        <v>0</v>
      </c>
      <c r="S488" s="202">
        <f t="shared" si="70"/>
        <v>0</v>
      </c>
      <c r="T488" s="202">
        <f t="shared" si="70"/>
        <v>0</v>
      </c>
      <c r="U488" s="202">
        <f t="shared" si="70"/>
        <v>0</v>
      </c>
      <c r="V488" s="202">
        <f t="shared" si="70"/>
        <v>0</v>
      </c>
      <c r="W488" s="202">
        <f t="shared" si="70"/>
        <v>0</v>
      </c>
      <c r="X488" s="202">
        <f t="shared" si="70"/>
        <v>0</v>
      </c>
      <c r="Y488" s="202">
        <f t="shared" si="70"/>
        <v>0</v>
      </c>
      <c r="Z488" s="202">
        <f t="shared" si="70"/>
        <v>0</v>
      </c>
      <c r="AA488" s="202">
        <f t="shared" si="70"/>
        <v>0</v>
      </c>
      <c r="AB488" s="202">
        <f t="shared" si="70"/>
        <v>0</v>
      </c>
      <c r="AC488" s="202">
        <f t="shared" si="70"/>
        <v>0</v>
      </c>
      <c r="AD488" s="202">
        <f t="shared" si="70"/>
        <v>0</v>
      </c>
      <c r="AE488" s="202">
        <f t="shared" si="70"/>
        <v>0</v>
      </c>
      <c r="AF488" s="202">
        <f t="shared" si="70"/>
        <v>0</v>
      </c>
      <c r="AG488" s="202">
        <f t="shared" si="70"/>
        <v>0</v>
      </c>
      <c r="AH488" s="202">
        <f t="shared" si="70"/>
        <v>0</v>
      </c>
      <c r="AI488" s="202">
        <f t="shared" si="70"/>
        <v>0</v>
      </c>
      <c r="AJ488" s="202">
        <f t="shared" si="70"/>
        <v>0</v>
      </c>
      <c r="AK488" s="202">
        <f t="shared" si="70"/>
        <v>0</v>
      </c>
      <c r="AL488" s="202">
        <f t="shared" si="70"/>
        <v>0</v>
      </c>
      <c r="AM488" s="202">
        <f t="shared" si="70"/>
        <v>128740</v>
      </c>
      <c r="AN488" s="202">
        <f t="shared" si="70"/>
        <v>0</v>
      </c>
      <c r="AO488" s="202">
        <f t="shared" si="70"/>
        <v>0</v>
      </c>
      <c r="AP488" s="202">
        <f t="shared" si="70"/>
        <v>0</v>
      </c>
      <c r="AQ488" s="202">
        <f t="shared" si="70"/>
        <v>0</v>
      </c>
      <c r="AR488" s="202">
        <f t="shared" si="70"/>
        <v>0</v>
      </c>
      <c r="AS488" s="202">
        <f t="shared" si="70"/>
        <v>1356538</v>
      </c>
      <c r="AT488" s="202">
        <f t="shared" si="70"/>
        <v>0</v>
      </c>
      <c r="AU488" s="202">
        <f t="shared" si="70"/>
        <v>150000</v>
      </c>
      <c r="AV488" s="202">
        <f t="shared" si="70"/>
        <v>0</v>
      </c>
      <c r="AW488" s="202">
        <f t="shared" si="70"/>
        <v>0</v>
      </c>
      <c r="AX488" s="202">
        <f t="shared" si="70"/>
        <v>608384</v>
      </c>
      <c r="AY488" s="202">
        <f t="shared" si="70"/>
        <v>0</v>
      </c>
      <c r="AZ488" s="202">
        <f t="shared" si="70"/>
        <v>0</v>
      </c>
      <c r="BA488" s="202">
        <f t="shared" si="70"/>
        <v>0</v>
      </c>
      <c r="BB488" s="202">
        <f t="shared" si="70"/>
        <v>0</v>
      </c>
      <c r="BC488" s="202">
        <f t="shared" si="70"/>
        <v>224600</v>
      </c>
      <c r="BD488" s="202">
        <f t="shared" si="70"/>
        <v>0</v>
      </c>
      <c r="BE488" s="202">
        <f t="shared" si="70"/>
        <v>0</v>
      </c>
      <c r="BF488" s="202">
        <f t="shared" si="70"/>
        <v>1247524.3899999999</v>
      </c>
      <c r="BG488" s="202">
        <f t="shared" si="70"/>
        <v>0</v>
      </c>
      <c r="BH488" s="202">
        <f t="shared" si="70"/>
        <v>6407000</v>
      </c>
      <c r="BI488" s="202">
        <f t="shared" si="70"/>
        <v>0</v>
      </c>
      <c r="BJ488" s="202">
        <f t="shared" si="70"/>
        <v>995250</v>
      </c>
      <c r="BK488" s="202">
        <f t="shared" si="70"/>
        <v>0</v>
      </c>
      <c r="BL488" s="202">
        <f t="shared" si="70"/>
        <v>0</v>
      </c>
      <c r="BM488" s="202">
        <f t="shared" si="70"/>
        <v>0</v>
      </c>
      <c r="BN488" s="202">
        <f t="shared" si="70"/>
        <v>0</v>
      </c>
      <c r="BO488" s="202">
        <f t="shared" si="70"/>
        <v>0</v>
      </c>
      <c r="BP488" s="202">
        <f t="shared" si="70"/>
        <v>0</v>
      </c>
      <c r="BQ488" s="202">
        <f t="shared" ref="BQ488:CM488" si="71">+BQ384+BQ385+BQ386</f>
        <v>0</v>
      </c>
      <c r="BR488" s="202">
        <f t="shared" si="71"/>
        <v>0</v>
      </c>
      <c r="BS488" s="202">
        <f t="shared" si="71"/>
        <v>26607000</v>
      </c>
      <c r="BT488" s="202">
        <f t="shared" si="71"/>
        <v>0</v>
      </c>
      <c r="BU488" s="202">
        <f t="shared" si="71"/>
        <v>0</v>
      </c>
      <c r="BV488" s="202">
        <f t="shared" si="71"/>
        <v>0</v>
      </c>
      <c r="BW488" s="202">
        <f t="shared" si="71"/>
        <v>0</v>
      </c>
      <c r="BX488" s="202">
        <f t="shared" si="71"/>
        <v>0</v>
      </c>
      <c r="BY488" s="202">
        <f t="shared" si="71"/>
        <v>0</v>
      </c>
      <c r="BZ488" s="202">
        <f t="shared" si="71"/>
        <v>3542.49</v>
      </c>
      <c r="CA488" s="202">
        <f t="shared" si="71"/>
        <v>0</v>
      </c>
      <c r="CB488" s="202">
        <f t="shared" si="71"/>
        <v>0</v>
      </c>
      <c r="CC488" s="202">
        <f t="shared" si="71"/>
        <v>0</v>
      </c>
      <c r="CD488" s="202">
        <f t="shared" si="71"/>
        <v>0</v>
      </c>
      <c r="CE488" s="202">
        <f t="shared" si="71"/>
        <v>0</v>
      </c>
      <c r="CF488" s="202">
        <f t="shared" si="71"/>
        <v>0</v>
      </c>
      <c r="CG488" s="202">
        <f t="shared" si="71"/>
        <v>0</v>
      </c>
      <c r="CH488" s="202">
        <f t="shared" si="71"/>
        <v>0</v>
      </c>
      <c r="CI488" s="202">
        <f t="shared" si="71"/>
        <v>0</v>
      </c>
      <c r="CJ488" s="202">
        <f t="shared" si="71"/>
        <v>0</v>
      </c>
      <c r="CK488" s="202">
        <f t="shared" si="71"/>
        <v>0</v>
      </c>
      <c r="CL488" s="202">
        <f t="shared" si="71"/>
        <v>0</v>
      </c>
      <c r="CM488" s="202">
        <f t="shared" si="71"/>
        <v>0</v>
      </c>
    </row>
    <row r="489" spans="1:91" s="122" customFormat="1" ht="25.95" customHeight="1">
      <c r="B489" s="122">
        <v>35</v>
      </c>
      <c r="C489" s="206" t="s">
        <v>725</v>
      </c>
      <c r="D489" s="202">
        <f>+D402+D403+D404+D405+D406+D407+D408+D409+D410+D411+D412+D413+D414+D415+D416+D417+D418+D419+D420+D421+D432+D433+D434+D435+D436+D437+D438+D439+D440+D441+D442+D443+D444+D445</f>
        <v>14836369.119999999</v>
      </c>
      <c r="E489" s="202">
        <f t="shared" ref="E489:BP489" si="72">+E402+E403+E404+E405+E406+E407+E408+E409+E410+E411+E412+E413+E414+E415+E416+E417+E418+E419+E420+E421+E432+E433+E434+E435+E436+E437+E438+E439+E440+E441+E442+E443+E444+E445</f>
        <v>7848676.5500000007</v>
      </c>
      <c r="F489" s="202">
        <f t="shared" si="72"/>
        <v>9628339.6000000015</v>
      </c>
      <c r="G489" s="202">
        <f t="shared" si="72"/>
        <v>3287592</v>
      </c>
      <c r="H489" s="202">
        <f t="shared" si="72"/>
        <v>1707717.0499999998</v>
      </c>
      <c r="I489" s="202">
        <f t="shared" si="72"/>
        <v>5926474.1399999997</v>
      </c>
      <c r="J489" s="202">
        <f t="shared" si="72"/>
        <v>18699147.399999999</v>
      </c>
      <c r="K489" s="202">
        <f t="shared" si="72"/>
        <v>13488545.049999999</v>
      </c>
      <c r="L489" s="202">
        <f t="shared" si="72"/>
        <v>4477426.0299999993</v>
      </c>
      <c r="M489" s="202">
        <f t="shared" si="72"/>
        <v>6982999.3399999999</v>
      </c>
      <c r="N489" s="202">
        <f t="shared" si="72"/>
        <v>17339746.259999998</v>
      </c>
      <c r="O489" s="202">
        <f t="shared" si="72"/>
        <v>1411192.8699999999</v>
      </c>
      <c r="P489" s="202">
        <f t="shared" si="72"/>
        <v>18125748.850000001</v>
      </c>
      <c r="Q489" s="202">
        <f t="shared" si="72"/>
        <v>5274329.6400000006</v>
      </c>
      <c r="R489" s="202">
        <f t="shared" si="72"/>
        <v>9763408.4199999999</v>
      </c>
      <c r="S489" s="202">
        <f t="shared" si="72"/>
        <v>7614138.21</v>
      </c>
      <c r="T489" s="202">
        <f t="shared" si="72"/>
        <v>3562547.5</v>
      </c>
      <c r="U489" s="202">
        <f t="shared" si="72"/>
        <v>3950019.3600000003</v>
      </c>
      <c r="V489" s="202">
        <f t="shared" si="72"/>
        <v>3071265.12</v>
      </c>
      <c r="W489" s="202">
        <f t="shared" si="72"/>
        <v>2636347.34</v>
      </c>
      <c r="X489" s="202">
        <f t="shared" si="72"/>
        <v>2870364.01</v>
      </c>
      <c r="Y489" s="202">
        <f t="shared" si="72"/>
        <v>5380379.9699999997</v>
      </c>
      <c r="Z489" s="202">
        <f t="shared" si="72"/>
        <v>4385269.46</v>
      </c>
      <c r="AA489" s="202">
        <f t="shared" si="72"/>
        <v>7146145.2699999996</v>
      </c>
      <c r="AB489" s="202">
        <f t="shared" si="72"/>
        <v>2079497.28</v>
      </c>
      <c r="AC489" s="202">
        <f t="shared" si="72"/>
        <v>2908830</v>
      </c>
      <c r="AD489" s="202">
        <f t="shared" si="72"/>
        <v>4552965.43</v>
      </c>
      <c r="AE489" s="202">
        <f t="shared" si="72"/>
        <v>3589386.12</v>
      </c>
      <c r="AF489" s="202">
        <f t="shared" si="72"/>
        <v>2717240.5</v>
      </c>
      <c r="AG489" s="202">
        <f t="shared" si="72"/>
        <v>2032017.9100000001</v>
      </c>
      <c r="AH489" s="202">
        <f t="shared" si="72"/>
        <v>1801566.06</v>
      </c>
      <c r="AI489" s="202">
        <f t="shared" si="72"/>
        <v>4407675.99</v>
      </c>
      <c r="AJ489" s="202">
        <f t="shared" si="72"/>
        <v>4839799.4800000004</v>
      </c>
      <c r="AK489" s="202">
        <f t="shared" si="72"/>
        <v>2643541.34</v>
      </c>
      <c r="AL489" s="202">
        <f t="shared" si="72"/>
        <v>6850782.5299999993</v>
      </c>
      <c r="AM489" s="202">
        <f t="shared" si="72"/>
        <v>1255072.3899999999</v>
      </c>
      <c r="AN489" s="202">
        <f t="shared" si="72"/>
        <v>855075</v>
      </c>
      <c r="AO489" s="202">
        <f t="shared" si="72"/>
        <v>19210285</v>
      </c>
      <c r="AP489" s="202">
        <f t="shared" si="72"/>
        <v>1267233.3999999999</v>
      </c>
      <c r="AQ489" s="202">
        <f t="shared" si="72"/>
        <v>2033490.01</v>
      </c>
      <c r="AR489" s="202">
        <f t="shared" si="72"/>
        <v>435293</v>
      </c>
      <c r="AS489" s="202">
        <f t="shared" si="72"/>
        <v>6421453.6500000004</v>
      </c>
      <c r="AT489" s="202">
        <f t="shared" si="72"/>
        <v>1198588.3</v>
      </c>
      <c r="AU489" s="202">
        <f t="shared" si="72"/>
        <v>7985157.0199999996</v>
      </c>
      <c r="AV489" s="202">
        <f t="shared" si="72"/>
        <v>380345.66000000003</v>
      </c>
      <c r="AW489" s="202">
        <f t="shared" si="72"/>
        <v>3954714.99</v>
      </c>
      <c r="AX489" s="202">
        <f t="shared" si="72"/>
        <v>30158</v>
      </c>
      <c r="AY489" s="202">
        <f t="shared" si="72"/>
        <v>455640.07</v>
      </c>
      <c r="AZ489" s="202">
        <f t="shared" si="72"/>
        <v>1472712</v>
      </c>
      <c r="BA489" s="202">
        <f t="shared" si="72"/>
        <v>586197</v>
      </c>
      <c r="BB489" s="202">
        <f t="shared" si="72"/>
        <v>2150947.25</v>
      </c>
      <c r="BC489" s="202">
        <f t="shared" si="72"/>
        <v>533953.03</v>
      </c>
      <c r="BD489" s="202">
        <f t="shared" si="72"/>
        <v>43449014.990000002</v>
      </c>
      <c r="BE489" s="202">
        <f t="shared" si="72"/>
        <v>55137.32</v>
      </c>
      <c r="BF489" s="202">
        <f t="shared" si="72"/>
        <v>80000</v>
      </c>
      <c r="BG489" s="202">
        <f t="shared" si="72"/>
        <v>6203907.54</v>
      </c>
      <c r="BH489" s="202">
        <f t="shared" si="72"/>
        <v>220046.71</v>
      </c>
      <c r="BI489" s="202">
        <f t="shared" si="72"/>
        <v>2200</v>
      </c>
      <c r="BJ489" s="202">
        <f t="shared" si="72"/>
        <v>30600</v>
      </c>
      <c r="BK489" s="202">
        <f t="shared" si="72"/>
        <v>356472</v>
      </c>
      <c r="BL489" s="202">
        <f t="shared" si="72"/>
        <v>254206</v>
      </c>
      <c r="BM489" s="202">
        <f t="shared" si="72"/>
        <v>8918267</v>
      </c>
      <c r="BN489" s="202">
        <f t="shared" si="72"/>
        <v>1414738.12</v>
      </c>
      <c r="BO489" s="202">
        <f t="shared" si="72"/>
        <v>944779.67999999993</v>
      </c>
      <c r="BP489" s="202">
        <f t="shared" si="72"/>
        <v>971105.5</v>
      </c>
      <c r="BQ489" s="202">
        <f t="shared" ref="BQ489:CM489" si="73">+BQ402+BQ403+BQ404+BQ405+BQ406+BQ407+BQ408+BQ409+BQ410+BQ411+BQ412+BQ413+BQ414+BQ415+BQ416+BQ417+BQ418+BQ419+BQ420+BQ421+BQ432+BQ433+BQ434+BQ435+BQ436+BQ437+BQ438+BQ439+BQ440+BQ441+BQ442+BQ443+BQ444+BQ445</f>
        <v>1890971.51</v>
      </c>
      <c r="BR489" s="202">
        <f t="shared" si="73"/>
        <v>1075500</v>
      </c>
      <c r="BS489" s="202">
        <f t="shared" si="73"/>
        <v>51601927.530000001</v>
      </c>
      <c r="BT489" s="202">
        <f t="shared" si="73"/>
        <v>1712656.33</v>
      </c>
      <c r="BU489" s="202">
        <f t="shared" si="73"/>
        <v>2580381.29</v>
      </c>
      <c r="BV489" s="202">
        <f t="shared" si="73"/>
        <v>11152992.42</v>
      </c>
      <c r="BW489" s="202">
        <f t="shared" si="73"/>
        <v>2319960.8199999998</v>
      </c>
      <c r="BX489" s="202">
        <f t="shared" si="73"/>
        <v>2178410.16</v>
      </c>
      <c r="BY489" s="202">
        <f t="shared" si="73"/>
        <v>5901699.6500000004</v>
      </c>
      <c r="BZ489" s="202">
        <f t="shared" si="73"/>
        <v>595269</v>
      </c>
      <c r="CA489" s="202">
        <f t="shared" si="73"/>
        <v>1681113.95</v>
      </c>
      <c r="CB489" s="202">
        <f t="shared" si="73"/>
        <v>7405193.4199999999</v>
      </c>
      <c r="CC489" s="202">
        <f t="shared" si="73"/>
        <v>7626020.8600000003</v>
      </c>
      <c r="CD489" s="202">
        <f t="shared" si="73"/>
        <v>3177132</v>
      </c>
      <c r="CE489" s="202">
        <f t="shared" si="73"/>
        <v>8691476.9400000013</v>
      </c>
      <c r="CF489" s="202">
        <f t="shared" si="73"/>
        <v>1213635.81</v>
      </c>
      <c r="CG489" s="202">
        <f t="shared" si="73"/>
        <v>823329.91999999993</v>
      </c>
      <c r="CH489" s="202">
        <f t="shared" si="73"/>
        <v>1882933.28</v>
      </c>
      <c r="CI489" s="202">
        <f t="shared" si="73"/>
        <v>1912053.99</v>
      </c>
      <c r="CJ489" s="202">
        <f t="shared" si="73"/>
        <v>1714210.95</v>
      </c>
      <c r="CK489" s="202">
        <f t="shared" si="73"/>
        <v>6974679.1300000008</v>
      </c>
      <c r="CL489" s="202">
        <f t="shared" si="73"/>
        <v>4100169.0599999996</v>
      </c>
      <c r="CM489" s="202">
        <f t="shared" si="73"/>
        <v>1760002.6</v>
      </c>
    </row>
    <row r="490" spans="1:91" s="122" customFormat="1" ht="25.95" customHeight="1">
      <c r="B490" s="122">
        <v>36</v>
      </c>
      <c r="C490" s="205" t="s">
        <v>726</v>
      </c>
      <c r="D490" s="202">
        <f>+D422+D423+D424+D425+D426+D427+D428+D429+D430+D431</f>
        <v>106542338.55</v>
      </c>
      <c r="E490" s="202">
        <f t="shared" ref="E490:BP490" si="74">+E422+E423+E424+E425+E426+E427+E428+E429+E430+E431</f>
        <v>0</v>
      </c>
      <c r="F490" s="202">
        <f t="shared" si="74"/>
        <v>0</v>
      </c>
      <c r="G490" s="202">
        <f t="shared" si="74"/>
        <v>0</v>
      </c>
      <c r="H490" s="202">
        <f t="shared" si="74"/>
        <v>0</v>
      </c>
      <c r="I490" s="202">
        <f t="shared" si="74"/>
        <v>0</v>
      </c>
      <c r="J490" s="202">
        <f t="shared" si="74"/>
        <v>0</v>
      </c>
      <c r="K490" s="202">
        <f t="shared" si="74"/>
        <v>0</v>
      </c>
      <c r="L490" s="202">
        <f t="shared" si="74"/>
        <v>0</v>
      </c>
      <c r="M490" s="202">
        <f t="shared" si="74"/>
        <v>264.68</v>
      </c>
      <c r="N490" s="202">
        <f t="shared" si="74"/>
        <v>0</v>
      </c>
      <c r="O490" s="202">
        <f t="shared" si="74"/>
        <v>0</v>
      </c>
      <c r="P490" s="202">
        <f t="shared" si="74"/>
        <v>1210360.52</v>
      </c>
      <c r="Q490" s="202">
        <f t="shared" si="74"/>
        <v>0</v>
      </c>
      <c r="R490" s="202">
        <f t="shared" si="74"/>
        <v>0</v>
      </c>
      <c r="S490" s="202">
        <f t="shared" si="74"/>
        <v>0</v>
      </c>
      <c r="T490" s="202">
        <f t="shared" si="74"/>
        <v>0</v>
      </c>
      <c r="U490" s="202">
        <f t="shared" si="74"/>
        <v>0</v>
      </c>
      <c r="V490" s="202">
        <f t="shared" si="74"/>
        <v>0</v>
      </c>
      <c r="W490" s="202">
        <f t="shared" si="74"/>
        <v>0</v>
      </c>
      <c r="X490" s="202">
        <f t="shared" si="74"/>
        <v>1236806.46</v>
      </c>
      <c r="Y490" s="202">
        <f t="shared" si="74"/>
        <v>0</v>
      </c>
      <c r="Z490" s="202">
        <f t="shared" si="74"/>
        <v>0</v>
      </c>
      <c r="AA490" s="202">
        <f t="shared" si="74"/>
        <v>0</v>
      </c>
      <c r="AB490" s="202">
        <f t="shared" si="74"/>
        <v>0</v>
      </c>
      <c r="AC490" s="202">
        <f t="shared" si="74"/>
        <v>0</v>
      </c>
      <c r="AD490" s="202">
        <f t="shared" si="74"/>
        <v>0</v>
      </c>
      <c r="AE490" s="202">
        <f t="shared" si="74"/>
        <v>0</v>
      </c>
      <c r="AF490" s="202">
        <f t="shared" si="74"/>
        <v>0</v>
      </c>
      <c r="AG490" s="202">
        <f t="shared" si="74"/>
        <v>0</v>
      </c>
      <c r="AH490" s="202">
        <f t="shared" si="74"/>
        <v>0</v>
      </c>
      <c r="AI490" s="202">
        <f t="shared" si="74"/>
        <v>0</v>
      </c>
      <c r="AJ490" s="202">
        <f t="shared" si="74"/>
        <v>0</v>
      </c>
      <c r="AK490" s="202">
        <f t="shared" si="74"/>
        <v>0</v>
      </c>
      <c r="AL490" s="202">
        <f t="shared" si="74"/>
        <v>3066886.6</v>
      </c>
      <c r="AM490" s="202">
        <f t="shared" si="74"/>
        <v>0</v>
      </c>
      <c r="AN490" s="202">
        <f t="shared" si="74"/>
        <v>0</v>
      </c>
      <c r="AO490" s="202">
        <f t="shared" si="74"/>
        <v>0</v>
      </c>
      <c r="AP490" s="202">
        <f t="shared" si="74"/>
        <v>0</v>
      </c>
      <c r="AQ490" s="202">
        <f t="shared" si="74"/>
        <v>0</v>
      </c>
      <c r="AR490" s="202">
        <f t="shared" si="74"/>
        <v>0</v>
      </c>
      <c r="AS490" s="202">
        <f t="shared" si="74"/>
        <v>247215.03</v>
      </c>
      <c r="AT490" s="202">
        <f t="shared" si="74"/>
        <v>0</v>
      </c>
      <c r="AU490" s="202">
        <f t="shared" si="74"/>
        <v>0</v>
      </c>
      <c r="AV490" s="202">
        <f t="shared" si="74"/>
        <v>0</v>
      </c>
      <c r="AW490" s="202">
        <f t="shared" si="74"/>
        <v>0</v>
      </c>
      <c r="AX490" s="202">
        <f t="shared" si="74"/>
        <v>0</v>
      </c>
      <c r="AY490" s="202">
        <f t="shared" si="74"/>
        <v>0</v>
      </c>
      <c r="AZ490" s="202">
        <f t="shared" si="74"/>
        <v>0</v>
      </c>
      <c r="BA490" s="202">
        <f t="shared" si="74"/>
        <v>0</v>
      </c>
      <c r="BB490" s="202">
        <f t="shared" si="74"/>
        <v>666.99</v>
      </c>
      <c r="BC490" s="202">
        <f t="shared" si="74"/>
        <v>0</v>
      </c>
      <c r="BD490" s="202">
        <f t="shared" si="74"/>
        <v>4884746.01</v>
      </c>
      <c r="BE490" s="202">
        <f t="shared" si="74"/>
        <v>0</v>
      </c>
      <c r="BF490" s="202">
        <f t="shared" si="74"/>
        <v>0</v>
      </c>
      <c r="BG490" s="202">
        <f t="shared" si="74"/>
        <v>0</v>
      </c>
      <c r="BH490" s="202">
        <f t="shared" si="74"/>
        <v>18338.240000000002</v>
      </c>
      <c r="BI490" s="202">
        <f t="shared" si="74"/>
        <v>0</v>
      </c>
      <c r="BJ490" s="202">
        <f t="shared" si="74"/>
        <v>0</v>
      </c>
      <c r="BK490" s="202">
        <f t="shared" si="74"/>
        <v>0</v>
      </c>
      <c r="BL490" s="202">
        <f t="shared" si="74"/>
        <v>0</v>
      </c>
      <c r="BM490" s="202">
        <f t="shared" si="74"/>
        <v>219697519.96000001</v>
      </c>
      <c r="BN490" s="202">
        <f t="shared" si="74"/>
        <v>0</v>
      </c>
      <c r="BO490" s="202">
        <f t="shared" si="74"/>
        <v>0</v>
      </c>
      <c r="BP490" s="202">
        <f t="shared" si="74"/>
        <v>0</v>
      </c>
      <c r="BQ490" s="202">
        <f t="shared" ref="BQ490:CM490" si="75">+BQ422+BQ423+BQ424+BQ425+BQ426+BQ427+BQ428+BQ429+BQ430+BQ431</f>
        <v>0</v>
      </c>
      <c r="BR490" s="202">
        <f t="shared" si="75"/>
        <v>0</v>
      </c>
      <c r="BS490" s="202">
        <f t="shared" si="75"/>
        <v>20623166.869999997</v>
      </c>
      <c r="BT490" s="202">
        <f t="shared" si="75"/>
        <v>0</v>
      </c>
      <c r="BU490" s="202">
        <f t="shared" si="75"/>
        <v>0</v>
      </c>
      <c r="BV490" s="202">
        <f t="shared" si="75"/>
        <v>0</v>
      </c>
      <c r="BW490" s="202">
        <f t="shared" si="75"/>
        <v>0</v>
      </c>
      <c r="BX490" s="202">
        <f t="shared" si="75"/>
        <v>0</v>
      </c>
      <c r="BY490" s="202">
        <f t="shared" si="75"/>
        <v>0</v>
      </c>
      <c r="BZ490" s="202">
        <f t="shared" si="75"/>
        <v>0</v>
      </c>
      <c r="CA490" s="202">
        <f t="shared" si="75"/>
        <v>0</v>
      </c>
      <c r="CB490" s="202">
        <f t="shared" si="75"/>
        <v>0</v>
      </c>
      <c r="CC490" s="202">
        <f t="shared" si="75"/>
        <v>0</v>
      </c>
      <c r="CD490" s="202">
        <f t="shared" si="75"/>
        <v>0</v>
      </c>
      <c r="CE490" s="202">
        <f t="shared" si="75"/>
        <v>0</v>
      </c>
      <c r="CF490" s="202">
        <f t="shared" si="75"/>
        <v>0</v>
      </c>
      <c r="CG490" s="202">
        <f t="shared" si="75"/>
        <v>0</v>
      </c>
      <c r="CH490" s="202">
        <f t="shared" si="75"/>
        <v>0</v>
      </c>
      <c r="CI490" s="202">
        <f t="shared" si="75"/>
        <v>2406.92</v>
      </c>
      <c r="CJ490" s="202">
        <f t="shared" si="75"/>
        <v>0</v>
      </c>
      <c r="CK490" s="202">
        <f t="shared" si="75"/>
        <v>0</v>
      </c>
      <c r="CL490" s="202">
        <f t="shared" si="75"/>
        <v>0</v>
      </c>
      <c r="CM490" s="202">
        <f t="shared" si="75"/>
        <v>0</v>
      </c>
    </row>
    <row r="491" spans="1:91" s="122" customFormat="1" ht="25.95" customHeight="1">
      <c r="B491" s="122">
        <v>37</v>
      </c>
      <c r="C491" s="205" t="s">
        <v>727</v>
      </c>
      <c r="D491" s="202">
        <f>+D387+D388+D389+D390+D391+D392+D393+D394+D395+D396+D397+D398+D399+D400+D401</f>
        <v>3615495.29</v>
      </c>
      <c r="E491" s="202">
        <f t="shared" ref="E491:BP491" si="76">+E387+E388+E389+E390+E391+E392+E393+E394+E395+E396+E397+E398+E399+E400+E401</f>
        <v>14180.49</v>
      </c>
      <c r="F491" s="202">
        <f t="shared" si="76"/>
        <v>31298.280000000002</v>
      </c>
      <c r="G491" s="202">
        <f t="shared" si="76"/>
        <v>29730.16</v>
      </c>
      <c r="H491" s="202">
        <f t="shared" si="76"/>
        <v>6412292.5199999996</v>
      </c>
      <c r="I491" s="202">
        <f t="shared" si="76"/>
        <v>775936.3899999999</v>
      </c>
      <c r="J491" s="202">
        <f t="shared" si="76"/>
        <v>523187.72</v>
      </c>
      <c r="K491" s="202">
        <f t="shared" si="76"/>
        <v>5903721.5700000003</v>
      </c>
      <c r="L491" s="202">
        <f t="shared" si="76"/>
        <v>48300.159999999996</v>
      </c>
      <c r="M491" s="202">
        <f t="shared" si="76"/>
        <v>194533.94</v>
      </c>
      <c r="N491" s="202">
        <f t="shared" si="76"/>
        <v>790311.38</v>
      </c>
      <c r="O491" s="202">
        <f t="shared" si="76"/>
        <v>10661.869999999999</v>
      </c>
      <c r="P491" s="202">
        <f t="shared" si="76"/>
        <v>3030247.3899999997</v>
      </c>
      <c r="Q491" s="202">
        <f t="shared" si="76"/>
        <v>1219335.56</v>
      </c>
      <c r="R491" s="202">
        <f t="shared" si="76"/>
        <v>657909.88</v>
      </c>
      <c r="S491" s="202">
        <f t="shared" si="76"/>
        <v>916819.24</v>
      </c>
      <c r="T491" s="202">
        <f t="shared" si="76"/>
        <v>218892.85</v>
      </c>
      <c r="U491" s="202">
        <f t="shared" si="76"/>
        <v>973933.72</v>
      </c>
      <c r="V491" s="202">
        <f t="shared" si="76"/>
        <v>255689.65</v>
      </c>
      <c r="W491" s="202">
        <f t="shared" si="76"/>
        <v>389785.82999999996</v>
      </c>
      <c r="X491" s="202">
        <f t="shared" si="76"/>
        <v>4381523.59</v>
      </c>
      <c r="Y491" s="202">
        <f t="shared" si="76"/>
        <v>278091.7</v>
      </c>
      <c r="Z491" s="202">
        <f t="shared" si="76"/>
        <v>489424.51</v>
      </c>
      <c r="AA491" s="202">
        <f t="shared" si="76"/>
        <v>169758.98</v>
      </c>
      <c r="AB491" s="202">
        <f t="shared" si="76"/>
        <v>27120.149999999998</v>
      </c>
      <c r="AC491" s="202">
        <f t="shared" si="76"/>
        <v>103985.23999999999</v>
      </c>
      <c r="AD491" s="202">
        <f t="shared" si="76"/>
        <v>527400.08000000007</v>
      </c>
      <c r="AE491" s="202">
        <f t="shared" si="76"/>
        <v>438013.96</v>
      </c>
      <c r="AF491" s="202">
        <f t="shared" si="76"/>
        <v>410984.36000000004</v>
      </c>
      <c r="AG491" s="202">
        <f t="shared" si="76"/>
        <v>484751.27999999997</v>
      </c>
      <c r="AH491" s="202">
        <f t="shared" si="76"/>
        <v>39576.720000000001</v>
      </c>
      <c r="AI491" s="202">
        <f t="shared" si="76"/>
        <v>1660115.54</v>
      </c>
      <c r="AJ491" s="202">
        <f t="shared" si="76"/>
        <v>63584</v>
      </c>
      <c r="AK491" s="202">
        <f t="shared" si="76"/>
        <v>229666.07</v>
      </c>
      <c r="AL491" s="202">
        <f t="shared" si="76"/>
        <v>6823325.8699999992</v>
      </c>
      <c r="AM491" s="202">
        <f t="shared" si="76"/>
        <v>226117.91999999998</v>
      </c>
      <c r="AN491" s="202">
        <f t="shared" si="76"/>
        <v>56337.16</v>
      </c>
      <c r="AO491" s="202">
        <f t="shared" si="76"/>
        <v>10151619</v>
      </c>
      <c r="AP491" s="202">
        <f t="shared" si="76"/>
        <v>310050.80000000005</v>
      </c>
      <c r="AQ491" s="202">
        <f t="shared" si="76"/>
        <v>86710.930000000008</v>
      </c>
      <c r="AR491" s="202">
        <f t="shared" si="76"/>
        <v>27583.62</v>
      </c>
      <c r="AS491" s="202">
        <f t="shared" si="76"/>
        <v>734180.83</v>
      </c>
      <c r="AT491" s="202">
        <f t="shared" si="76"/>
        <v>807741.84</v>
      </c>
      <c r="AU491" s="202">
        <f t="shared" si="76"/>
        <v>497519.83999999997</v>
      </c>
      <c r="AV491" s="202">
        <f t="shared" si="76"/>
        <v>101964.61</v>
      </c>
      <c r="AW491" s="202">
        <f t="shared" si="76"/>
        <v>283033.8</v>
      </c>
      <c r="AX491" s="202">
        <f t="shared" si="76"/>
        <v>150866.69</v>
      </c>
      <c r="AY491" s="202">
        <f t="shared" si="76"/>
        <v>1861413.42</v>
      </c>
      <c r="AZ491" s="202">
        <f t="shared" si="76"/>
        <v>162438.24</v>
      </c>
      <c r="BA491" s="202">
        <f t="shared" si="76"/>
        <v>130753.96</v>
      </c>
      <c r="BB491" s="202">
        <f t="shared" si="76"/>
        <v>3132448.34</v>
      </c>
      <c r="BC491" s="202">
        <f t="shared" si="76"/>
        <v>285302.18</v>
      </c>
      <c r="BD491" s="202">
        <f t="shared" si="76"/>
        <v>1320932.3899999999</v>
      </c>
      <c r="BE491" s="202">
        <f t="shared" si="76"/>
        <v>8125842.9900000002</v>
      </c>
      <c r="BF491" s="202">
        <f t="shared" si="76"/>
        <v>848254.34</v>
      </c>
      <c r="BG491" s="202">
        <f t="shared" si="76"/>
        <v>1864961.8</v>
      </c>
      <c r="BH491" s="202">
        <f t="shared" si="76"/>
        <v>416101.82</v>
      </c>
      <c r="BI491" s="202">
        <f t="shared" si="76"/>
        <v>10999.56</v>
      </c>
      <c r="BJ491" s="202">
        <f t="shared" si="76"/>
        <v>425023.28</v>
      </c>
      <c r="BK491" s="202">
        <f t="shared" si="76"/>
        <v>1845122.35</v>
      </c>
      <c r="BL491" s="202">
        <f t="shared" si="76"/>
        <v>2508553.7799999998</v>
      </c>
      <c r="BM491" s="202">
        <f t="shared" si="76"/>
        <v>2490165.0300000003</v>
      </c>
      <c r="BN491" s="202">
        <f t="shared" si="76"/>
        <v>93586.9</v>
      </c>
      <c r="BO491" s="202">
        <f t="shared" si="76"/>
        <v>813544.52</v>
      </c>
      <c r="BP491" s="202">
        <f t="shared" si="76"/>
        <v>1288371.3400000001</v>
      </c>
      <c r="BQ491" s="202">
        <f t="shared" ref="BQ491:CM491" si="77">+BQ387+BQ388+BQ389+BQ390+BQ391+BQ392+BQ393+BQ394+BQ395+BQ396+BQ397+BQ398+BQ399+BQ400+BQ401</f>
        <v>1713103.1300000001</v>
      </c>
      <c r="BR491" s="202">
        <f t="shared" si="77"/>
        <v>4196172.29</v>
      </c>
      <c r="BS491" s="202">
        <f t="shared" si="77"/>
        <v>17748608.039999999</v>
      </c>
      <c r="BT491" s="202">
        <f t="shared" si="77"/>
        <v>699724.67</v>
      </c>
      <c r="BU491" s="202">
        <f t="shared" si="77"/>
        <v>188328.99</v>
      </c>
      <c r="BV491" s="202">
        <f t="shared" si="77"/>
        <v>10491091.370000001</v>
      </c>
      <c r="BW491" s="202">
        <f t="shared" si="77"/>
        <v>43941.45</v>
      </c>
      <c r="BX491" s="202">
        <f t="shared" si="77"/>
        <v>1659736.46</v>
      </c>
      <c r="BY491" s="202">
        <f t="shared" si="77"/>
        <v>922595.73</v>
      </c>
      <c r="BZ491" s="202">
        <f t="shared" si="77"/>
        <v>724913.14999999991</v>
      </c>
      <c r="CA491" s="202">
        <f t="shared" si="77"/>
        <v>1871338.61</v>
      </c>
      <c r="CB491" s="202">
        <f t="shared" si="77"/>
        <v>1301139.1499999999</v>
      </c>
      <c r="CC491" s="202">
        <f t="shared" si="77"/>
        <v>2031098.8399999999</v>
      </c>
      <c r="CD491" s="202">
        <f t="shared" si="77"/>
        <v>1111240.8999999999</v>
      </c>
      <c r="CE491" s="202">
        <f t="shared" si="77"/>
        <v>1416994.6600000001</v>
      </c>
      <c r="CF491" s="202">
        <f t="shared" si="77"/>
        <v>389089.16000000003</v>
      </c>
      <c r="CG491" s="202">
        <f t="shared" si="77"/>
        <v>110740.36</v>
      </c>
      <c r="CH491" s="202">
        <f t="shared" si="77"/>
        <v>78032.31</v>
      </c>
      <c r="CI491" s="202">
        <f t="shared" si="77"/>
        <v>141245.65</v>
      </c>
      <c r="CJ491" s="202">
        <f t="shared" si="77"/>
        <v>151689.62</v>
      </c>
      <c r="CK491" s="202">
        <f t="shared" si="77"/>
        <v>1591558.94</v>
      </c>
      <c r="CL491" s="202">
        <f t="shared" si="77"/>
        <v>803110.33</v>
      </c>
      <c r="CM491" s="202">
        <f t="shared" si="77"/>
        <v>1069828.5899999999</v>
      </c>
    </row>
    <row r="492" spans="1:91" s="122" customFormat="1" ht="25.95" customHeight="1">
      <c r="B492" s="122">
        <v>38</v>
      </c>
      <c r="C492" s="205" t="s">
        <v>728</v>
      </c>
      <c r="D492" s="202">
        <f>+D334+D335+D336+D337+D338+D339+D340+D341+D342+D343+D344+D345+D346+D347+D348+D349+D350+D351+D352+D353+D354+D355+D356+D357+D358+D359+D360+D361+D362+D363+D364+D365+D366+D367+D368+D369+D370+D371+D372+D373+D374+D375+D376+D377+D378+D379+D380+D381+D382+D383</f>
        <v>81343718.070000008</v>
      </c>
      <c r="E492" s="202">
        <f t="shared" ref="E492:BP492" si="78">+E334+E335+E336+E337+E338+E339+E340+E341+E342+E343+E344+E345+E346+E347+E348+E349+E350+E351+E352+E353+E354+E355+E356+E357+E358+E359+E360+E361+E362+E363+E364+E365+E366+E367+E368+E369+E370+E371+E372+E373+E374+E375+E376+E377+E378+E379+E380+E381+E382+E383</f>
        <v>8260855.1700000009</v>
      </c>
      <c r="F492" s="202">
        <f t="shared" si="78"/>
        <v>4281179.8500000006</v>
      </c>
      <c r="G492" s="202">
        <f t="shared" si="78"/>
        <v>7598119.6899999995</v>
      </c>
      <c r="H492" s="202">
        <f t="shared" si="78"/>
        <v>6290402.9299999997</v>
      </c>
      <c r="I492" s="202">
        <f t="shared" si="78"/>
        <v>7354585.7199999997</v>
      </c>
      <c r="J492" s="202">
        <f t="shared" si="78"/>
        <v>6074251.5099999998</v>
      </c>
      <c r="K492" s="202">
        <f t="shared" si="78"/>
        <v>13508322.119999999</v>
      </c>
      <c r="L492" s="202">
        <f t="shared" si="78"/>
        <v>6863111.2199999997</v>
      </c>
      <c r="M492" s="202">
        <f t="shared" si="78"/>
        <v>13052030.880000003</v>
      </c>
      <c r="N492" s="202">
        <f t="shared" si="78"/>
        <v>25467777.129999999</v>
      </c>
      <c r="O492" s="202">
        <f t="shared" si="78"/>
        <v>7035566.9499999993</v>
      </c>
      <c r="P492" s="202">
        <f t="shared" si="78"/>
        <v>93623783.489999995</v>
      </c>
      <c r="Q492" s="202">
        <f t="shared" si="78"/>
        <v>7484433.6000000006</v>
      </c>
      <c r="R492" s="202">
        <f t="shared" si="78"/>
        <v>10902835.439999999</v>
      </c>
      <c r="S492" s="202">
        <f t="shared" si="78"/>
        <v>17531910.680000003</v>
      </c>
      <c r="T492" s="202">
        <f t="shared" si="78"/>
        <v>8938439.4699999988</v>
      </c>
      <c r="U492" s="202">
        <f t="shared" si="78"/>
        <v>9610368.3800000027</v>
      </c>
      <c r="V492" s="202">
        <f t="shared" si="78"/>
        <v>4710845.9000000004</v>
      </c>
      <c r="W492" s="202">
        <f t="shared" si="78"/>
        <v>15143790.469999999</v>
      </c>
      <c r="X492" s="202">
        <f t="shared" si="78"/>
        <v>94551173.690000013</v>
      </c>
      <c r="Y492" s="202">
        <f t="shared" si="78"/>
        <v>10170845.869999999</v>
      </c>
      <c r="Z492" s="202">
        <f t="shared" si="78"/>
        <v>13441931.550000003</v>
      </c>
      <c r="AA492" s="202">
        <f t="shared" si="78"/>
        <v>10174395.440000001</v>
      </c>
      <c r="AB492" s="202">
        <f t="shared" si="78"/>
        <v>4949497.6199999992</v>
      </c>
      <c r="AC492" s="202">
        <f t="shared" si="78"/>
        <v>12991876.1</v>
      </c>
      <c r="AD492" s="202">
        <f t="shared" si="78"/>
        <v>8713842.8300000001</v>
      </c>
      <c r="AE492" s="202">
        <f t="shared" si="78"/>
        <v>23812394.779999997</v>
      </c>
      <c r="AF492" s="202">
        <f t="shared" si="78"/>
        <v>6514033.4299999997</v>
      </c>
      <c r="AG492" s="202">
        <f t="shared" si="78"/>
        <v>6044639.0499999998</v>
      </c>
      <c r="AH492" s="202">
        <f t="shared" si="78"/>
        <v>9608635.870000001</v>
      </c>
      <c r="AI492" s="202">
        <f t="shared" si="78"/>
        <v>10609325.049999999</v>
      </c>
      <c r="AJ492" s="202">
        <f t="shared" si="78"/>
        <v>9183583.1899999995</v>
      </c>
      <c r="AK492" s="202">
        <f t="shared" si="78"/>
        <v>14383033.269999998</v>
      </c>
      <c r="AL492" s="202">
        <f t="shared" si="78"/>
        <v>150983394.60000002</v>
      </c>
      <c r="AM492" s="202">
        <f t="shared" si="78"/>
        <v>7066330.4299999988</v>
      </c>
      <c r="AN492" s="202">
        <f t="shared" si="78"/>
        <v>6046297.4099999992</v>
      </c>
      <c r="AO492" s="202">
        <f t="shared" si="78"/>
        <v>14153642.399999999</v>
      </c>
      <c r="AP492" s="202">
        <f t="shared" si="78"/>
        <v>13605802.200000001</v>
      </c>
      <c r="AQ492" s="202">
        <f t="shared" si="78"/>
        <v>11000982.369999999</v>
      </c>
      <c r="AR492" s="202">
        <f t="shared" si="78"/>
        <v>4037881.5999999992</v>
      </c>
      <c r="AS492" s="202">
        <f t="shared" si="78"/>
        <v>53992573.720000006</v>
      </c>
      <c r="AT492" s="202">
        <f t="shared" si="78"/>
        <v>14595707.460000001</v>
      </c>
      <c r="AU492" s="202">
        <f t="shared" si="78"/>
        <v>17505600.75</v>
      </c>
      <c r="AV492" s="202">
        <f t="shared" si="78"/>
        <v>13865825.069999998</v>
      </c>
      <c r="AW492" s="202">
        <f t="shared" si="78"/>
        <v>11254713.080000002</v>
      </c>
      <c r="AX492" s="202">
        <f t="shared" si="78"/>
        <v>6439098.6399999997</v>
      </c>
      <c r="AY492" s="202">
        <f t="shared" si="78"/>
        <v>6944181.9400000004</v>
      </c>
      <c r="AZ492" s="202">
        <f t="shared" si="78"/>
        <v>8244321.3099999987</v>
      </c>
      <c r="BA492" s="202">
        <f t="shared" si="78"/>
        <v>10236429.009999998</v>
      </c>
      <c r="BB492" s="202">
        <f t="shared" si="78"/>
        <v>58151194.869999997</v>
      </c>
      <c r="BC492" s="202">
        <f t="shared" si="78"/>
        <v>10367212.43</v>
      </c>
      <c r="BD492" s="202">
        <f t="shared" si="78"/>
        <v>97706165.819999978</v>
      </c>
      <c r="BE492" s="202">
        <f t="shared" si="78"/>
        <v>20140987.770000003</v>
      </c>
      <c r="BF492" s="202">
        <f t="shared" si="78"/>
        <v>4230816.8699999992</v>
      </c>
      <c r="BG492" s="202">
        <f t="shared" si="78"/>
        <v>15629066.059999999</v>
      </c>
      <c r="BH492" s="202">
        <f t="shared" si="78"/>
        <v>64533441.389999993</v>
      </c>
      <c r="BI492" s="202">
        <f t="shared" si="78"/>
        <v>5325529.7300000004</v>
      </c>
      <c r="BJ492" s="202">
        <f t="shared" si="78"/>
        <v>8959505.8599999994</v>
      </c>
      <c r="BK492" s="202">
        <f t="shared" si="78"/>
        <v>10029849.720000001</v>
      </c>
      <c r="BL492" s="202">
        <f t="shared" si="78"/>
        <v>9195574.8500000015</v>
      </c>
      <c r="BM492" s="202">
        <f t="shared" si="78"/>
        <v>59601195.329999998</v>
      </c>
      <c r="BN492" s="202">
        <f t="shared" si="78"/>
        <v>14324973.57</v>
      </c>
      <c r="BO492" s="202">
        <f t="shared" si="78"/>
        <v>12791937.440000001</v>
      </c>
      <c r="BP492" s="202">
        <f t="shared" si="78"/>
        <v>16470074.890000001</v>
      </c>
      <c r="BQ492" s="202">
        <f t="shared" ref="BQ492:CM492" si="79">+BQ334+BQ335+BQ336+BQ337+BQ338+BQ339+BQ340+BQ341+BQ342+BQ343+BQ344+BQ345+BQ346+BQ347+BQ348+BQ349+BQ350+BQ351+BQ352+BQ353+BQ354+BQ355+BQ356+BQ357+BQ358+BQ359+BQ360+BQ361+BQ362+BQ363+BQ364+BQ365+BQ366+BQ367+BQ368+BQ369+BQ370+BQ371+BQ372+BQ373+BQ374+BQ375+BQ376+BQ377+BQ378+BQ379+BQ380+BQ381+BQ382+BQ383</f>
        <v>12106707.130000001</v>
      </c>
      <c r="BR492" s="202">
        <f t="shared" si="79"/>
        <v>10279464.620000001</v>
      </c>
      <c r="BS492" s="202">
        <f t="shared" si="79"/>
        <v>234947387.72999999</v>
      </c>
      <c r="BT492" s="202">
        <f t="shared" si="79"/>
        <v>10972717.940000001</v>
      </c>
      <c r="BU492" s="202">
        <f t="shared" si="79"/>
        <v>7218123.0799999991</v>
      </c>
      <c r="BV492" s="202">
        <f t="shared" si="79"/>
        <v>71079786.079999998</v>
      </c>
      <c r="BW492" s="202">
        <f t="shared" si="79"/>
        <v>7004052.8200000003</v>
      </c>
      <c r="BX492" s="202">
        <f t="shared" si="79"/>
        <v>11224794.639999997</v>
      </c>
      <c r="BY492" s="202">
        <f t="shared" si="79"/>
        <v>39669034.299999997</v>
      </c>
      <c r="BZ492" s="202">
        <f t="shared" si="79"/>
        <v>8263690.8400000008</v>
      </c>
      <c r="CA492" s="202">
        <f t="shared" si="79"/>
        <v>6250701.7999999989</v>
      </c>
      <c r="CB492" s="202">
        <f t="shared" si="79"/>
        <v>9861837.4000000004</v>
      </c>
      <c r="CC492" s="202">
        <f t="shared" si="79"/>
        <v>10803032.169999998</v>
      </c>
      <c r="CD492" s="202">
        <f t="shared" si="79"/>
        <v>30973245.619999997</v>
      </c>
      <c r="CE492" s="202">
        <f t="shared" si="79"/>
        <v>9137202.8599999994</v>
      </c>
      <c r="CF492" s="202">
        <f t="shared" si="79"/>
        <v>25504613.119999994</v>
      </c>
      <c r="CG492" s="202">
        <f t="shared" si="79"/>
        <v>6829288.4900000002</v>
      </c>
      <c r="CH492" s="202">
        <f t="shared" si="79"/>
        <v>4956447.93</v>
      </c>
      <c r="CI492" s="202">
        <f t="shared" si="79"/>
        <v>6243957.7799999993</v>
      </c>
      <c r="CJ492" s="202">
        <f t="shared" si="79"/>
        <v>3922279.9099999997</v>
      </c>
      <c r="CK492" s="202">
        <f t="shared" si="79"/>
        <v>34388981.420000002</v>
      </c>
      <c r="CL492" s="202">
        <f t="shared" si="79"/>
        <v>8983098.7699999996</v>
      </c>
      <c r="CM492" s="202">
        <f t="shared" si="79"/>
        <v>7200418.4100000001</v>
      </c>
    </row>
    <row r="493" spans="1:91" s="208" customFormat="1" ht="25.95" customHeight="1">
      <c r="C493" s="209" t="s">
        <v>729</v>
      </c>
      <c r="D493" s="207">
        <f>+D471+D475+D476+D477+D481+D482+D483+D484+D485+D486+D487+D488+D489+D490+D491+D492</f>
        <v>1233988562.1899998</v>
      </c>
      <c r="E493" s="207">
        <f t="shared" ref="E493:BP493" si="80">+E471+E475+E476+E477+E481+E482+E483+E484+E485+E486+E487+E488+E489+E490+E491+E492</f>
        <v>138536959.88999999</v>
      </c>
      <c r="F493" s="207">
        <f t="shared" si="80"/>
        <v>132966526.13</v>
      </c>
      <c r="G493" s="207">
        <f t="shared" si="80"/>
        <v>132278910.34999998</v>
      </c>
      <c r="H493" s="207">
        <f t="shared" si="80"/>
        <v>90475370.189999998</v>
      </c>
      <c r="I493" s="207">
        <f t="shared" si="80"/>
        <v>141110139.19</v>
      </c>
      <c r="J493" s="207">
        <f t="shared" si="80"/>
        <v>184603680.04999995</v>
      </c>
      <c r="K493" s="207">
        <f t="shared" si="80"/>
        <v>290786794.46000004</v>
      </c>
      <c r="L493" s="207">
        <f t="shared" si="80"/>
        <v>140737663.29999998</v>
      </c>
      <c r="M493" s="207">
        <f t="shared" si="80"/>
        <v>162794069.24000001</v>
      </c>
      <c r="N493" s="207">
        <f t="shared" si="80"/>
        <v>368147767.93000001</v>
      </c>
      <c r="O493" s="207">
        <f t="shared" si="80"/>
        <v>52321445.709999993</v>
      </c>
      <c r="P493" s="207">
        <f t="shared" si="80"/>
        <v>815764684.40999997</v>
      </c>
      <c r="Q493" s="207">
        <f t="shared" si="80"/>
        <v>144161281.62999997</v>
      </c>
      <c r="R493" s="207">
        <f t="shared" si="80"/>
        <v>210173367.29999998</v>
      </c>
      <c r="S493" s="207">
        <f t="shared" si="80"/>
        <v>240881666.77000004</v>
      </c>
      <c r="T493" s="207">
        <f t="shared" si="80"/>
        <v>139547673.94999999</v>
      </c>
      <c r="U493" s="207">
        <f t="shared" si="80"/>
        <v>138933876.31</v>
      </c>
      <c r="V493" s="207">
        <f t="shared" si="80"/>
        <v>122620458.71000001</v>
      </c>
      <c r="W493" s="207">
        <f t="shared" si="80"/>
        <v>80066834.140000001</v>
      </c>
      <c r="X493" s="207">
        <f t="shared" si="80"/>
        <v>1346036998.9099998</v>
      </c>
      <c r="Y493" s="207">
        <f t="shared" si="80"/>
        <v>107386853.55</v>
      </c>
      <c r="Z493" s="207">
        <f t="shared" si="80"/>
        <v>170271868.02999997</v>
      </c>
      <c r="AA493" s="207">
        <f t="shared" si="80"/>
        <v>137068787.25000003</v>
      </c>
      <c r="AB493" s="207">
        <f t="shared" si="80"/>
        <v>73554860.260000005</v>
      </c>
      <c r="AC493" s="207">
        <f t="shared" si="80"/>
        <v>92111343.659999996</v>
      </c>
      <c r="AD493" s="207">
        <f t="shared" si="80"/>
        <v>105860096.47</v>
      </c>
      <c r="AE493" s="207">
        <f t="shared" si="80"/>
        <v>352769894.00999999</v>
      </c>
      <c r="AF493" s="207">
        <f t="shared" si="80"/>
        <v>97112823.650000006</v>
      </c>
      <c r="AG493" s="207">
        <f t="shared" si="80"/>
        <v>104857149.64000002</v>
      </c>
      <c r="AH493" s="207">
        <f t="shared" si="80"/>
        <v>131371713.19</v>
      </c>
      <c r="AI493" s="207">
        <f t="shared" si="80"/>
        <v>207731478.39999995</v>
      </c>
      <c r="AJ493" s="207">
        <f t="shared" si="80"/>
        <v>117387979.50999999</v>
      </c>
      <c r="AK493" s="207">
        <f t="shared" si="80"/>
        <v>92572979.849999994</v>
      </c>
      <c r="AL493" s="207">
        <f t="shared" si="80"/>
        <v>2689832243.2200003</v>
      </c>
      <c r="AM493" s="207">
        <f t="shared" si="80"/>
        <v>132845262.15000004</v>
      </c>
      <c r="AN493" s="207">
        <f t="shared" si="80"/>
        <v>98351196.030000001</v>
      </c>
      <c r="AO493" s="207">
        <f t="shared" si="80"/>
        <v>267296238.32000002</v>
      </c>
      <c r="AP493" s="207">
        <f t="shared" si="80"/>
        <v>226697769.94000003</v>
      </c>
      <c r="AQ493" s="207">
        <f t="shared" si="80"/>
        <v>131306107.49000002</v>
      </c>
      <c r="AR493" s="207">
        <f t="shared" si="80"/>
        <v>62642945.139999993</v>
      </c>
      <c r="AS493" s="207">
        <f t="shared" si="80"/>
        <v>659176640.72999978</v>
      </c>
      <c r="AT493" s="207">
        <f t="shared" si="80"/>
        <v>128416531</v>
      </c>
      <c r="AU493" s="207">
        <f t="shared" si="80"/>
        <v>233878044.81999999</v>
      </c>
      <c r="AV493" s="207">
        <f t="shared" si="80"/>
        <v>214634060.26999998</v>
      </c>
      <c r="AW493" s="207">
        <f t="shared" si="80"/>
        <v>120739717.63999997</v>
      </c>
      <c r="AX493" s="207">
        <f t="shared" si="80"/>
        <v>79021858.609999985</v>
      </c>
      <c r="AY493" s="207">
        <f t="shared" si="80"/>
        <v>135392079.41999999</v>
      </c>
      <c r="AZ493" s="207">
        <f t="shared" si="80"/>
        <v>115357387.76000001</v>
      </c>
      <c r="BA493" s="207">
        <f t="shared" si="80"/>
        <v>100685694.38999999</v>
      </c>
      <c r="BB493" s="207">
        <f t="shared" si="80"/>
        <v>697012410.91999996</v>
      </c>
      <c r="BC493" s="207">
        <f t="shared" si="80"/>
        <v>105988167.61000001</v>
      </c>
      <c r="BD493" s="207">
        <f t="shared" si="80"/>
        <v>1364103855.3900001</v>
      </c>
      <c r="BE493" s="207">
        <f t="shared" si="80"/>
        <v>306793689.05000001</v>
      </c>
      <c r="BF493" s="207">
        <f t="shared" si="80"/>
        <v>106975511.01000002</v>
      </c>
      <c r="BG493" s="207">
        <f t="shared" si="80"/>
        <v>131054674.34</v>
      </c>
      <c r="BH493" s="207">
        <f t="shared" si="80"/>
        <v>742676619.26999998</v>
      </c>
      <c r="BI493" s="207">
        <f t="shared" si="80"/>
        <v>81464020.290000007</v>
      </c>
      <c r="BJ493" s="207">
        <f t="shared" si="80"/>
        <v>64310357.720000014</v>
      </c>
      <c r="BK493" s="207">
        <f t="shared" si="80"/>
        <v>102463930.13</v>
      </c>
      <c r="BL493" s="207">
        <f t="shared" si="80"/>
        <v>86978485.409999996</v>
      </c>
      <c r="BM493" s="207">
        <f t="shared" si="80"/>
        <v>1103746319.8299999</v>
      </c>
      <c r="BN493" s="207">
        <f t="shared" si="80"/>
        <v>209874658.12000003</v>
      </c>
      <c r="BO493" s="207">
        <f t="shared" si="80"/>
        <v>154958306.05000001</v>
      </c>
      <c r="BP493" s="207">
        <f t="shared" si="80"/>
        <v>248570186.39999998</v>
      </c>
      <c r="BQ493" s="207">
        <f t="shared" ref="BQ493:CM493" si="81">+BQ471+BQ475+BQ476+BQ477+BQ481+BQ482+BQ483+BQ484+BQ485+BQ486+BQ487+BQ488+BQ489+BQ490+BQ491+BQ492</f>
        <v>169338036.61000004</v>
      </c>
      <c r="BR493" s="207">
        <f t="shared" si="81"/>
        <v>124332827.76000001</v>
      </c>
      <c r="BS493" s="207">
        <f t="shared" si="81"/>
        <v>4453640163.7600002</v>
      </c>
      <c r="BT493" s="207">
        <f t="shared" si="81"/>
        <v>160114917.22</v>
      </c>
      <c r="BU493" s="207">
        <f t="shared" si="81"/>
        <v>144578734.06</v>
      </c>
      <c r="BV493" s="207">
        <f t="shared" si="81"/>
        <v>732317944.13000011</v>
      </c>
      <c r="BW493" s="207">
        <f t="shared" si="81"/>
        <v>51671354.020000003</v>
      </c>
      <c r="BX493" s="207">
        <f t="shared" si="81"/>
        <v>130099504.27</v>
      </c>
      <c r="BY493" s="207">
        <f t="shared" si="81"/>
        <v>390600690.73000008</v>
      </c>
      <c r="BZ493" s="207">
        <f t="shared" si="81"/>
        <v>96598806.709999993</v>
      </c>
      <c r="CA493" s="207">
        <f t="shared" si="81"/>
        <v>99369521.639999986</v>
      </c>
      <c r="CB493" s="207">
        <f t="shared" si="81"/>
        <v>135558639.86000001</v>
      </c>
      <c r="CC493" s="207">
        <f t="shared" si="81"/>
        <v>203005186.31999999</v>
      </c>
      <c r="CD493" s="207">
        <f t="shared" si="81"/>
        <v>349460728.78999996</v>
      </c>
      <c r="CE493" s="207">
        <f t="shared" si="81"/>
        <v>178929946.85999995</v>
      </c>
      <c r="CF493" s="207">
        <f t="shared" si="81"/>
        <v>306943798.11000001</v>
      </c>
      <c r="CG493" s="207">
        <f t="shared" si="81"/>
        <v>94668092.380000025</v>
      </c>
      <c r="CH493" s="207">
        <f t="shared" si="81"/>
        <v>84839699.930000007</v>
      </c>
      <c r="CI493" s="207">
        <f t="shared" si="81"/>
        <v>94269760.669999987</v>
      </c>
      <c r="CJ493" s="207">
        <f t="shared" si="81"/>
        <v>84440275.299999982</v>
      </c>
      <c r="CK493" s="207">
        <f t="shared" si="81"/>
        <v>425215682.24000007</v>
      </c>
      <c r="CL493" s="207">
        <f t="shared" si="81"/>
        <v>79794704.469999999</v>
      </c>
      <c r="CM493" s="207">
        <f t="shared" si="81"/>
        <v>71047349.140000001</v>
      </c>
    </row>
    <row r="494" spans="1:91" s="122" customFormat="1" ht="25.95" customHeight="1"/>
    <row r="495" spans="1:91" s="293" customFormat="1" ht="25.95" hidden="1" customHeight="1">
      <c r="A495" s="381" t="s">
        <v>1336</v>
      </c>
      <c r="C495" s="271" t="s">
        <v>1345</v>
      </c>
    </row>
    <row r="496" spans="1:91" s="122" customFormat="1" ht="25.95" hidden="1" customHeight="1">
      <c r="A496" s="381"/>
      <c r="C496" s="271" t="s">
        <v>1344</v>
      </c>
      <c r="D496" s="276"/>
      <c r="E496" s="276"/>
      <c r="F496" s="276"/>
      <c r="G496" s="276"/>
      <c r="H496" s="276"/>
      <c r="I496" s="276"/>
      <c r="J496" s="276"/>
      <c r="K496" s="276"/>
      <c r="L496" s="276"/>
      <c r="M496" s="276"/>
      <c r="N496" s="276"/>
      <c r="O496" s="276"/>
      <c r="P496" s="276"/>
      <c r="Q496" s="276"/>
      <c r="R496" s="276"/>
      <c r="S496" s="276"/>
      <c r="T496" s="276"/>
      <c r="U496" s="276"/>
      <c r="V496" s="276"/>
      <c r="W496" s="276"/>
      <c r="X496" s="276"/>
      <c r="Y496" s="276"/>
      <c r="Z496" s="276"/>
      <c r="AA496" s="276"/>
      <c r="AB496" s="276"/>
      <c r="AC496" s="276"/>
      <c r="AD496" s="276"/>
      <c r="AE496" s="276"/>
      <c r="AF496" s="276"/>
      <c r="AG496" s="276"/>
      <c r="AH496" s="276"/>
      <c r="AI496" s="276"/>
      <c r="AJ496" s="276"/>
      <c r="AK496" s="276"/>
      <c r="AL496" s="276"/>
      <c r="AM496" s="276"/>
      <c r="AN496" s="276"/>
      <c r="AO496" s="276"/>
      <c r="AP496" s="276"/>
      <c r="AQ496" s="276"/>
      <c r="AR496" s="276"/>
      <c r="AS496" s="276"/>
      <c r="AT496" s="276"/>
      <c r="AU496" s="276"/>
      <c r="AV496" s="276"/>
      <c r="AW496" s="276"/>
      <c r="AX496" s="276"/>
      <c r="AY496" s="276"/>
      <c r="AZ496" s="276"/>
      <c r="BA496" s="276"/>
      <c r="BB496" s="276"/>
      <c r="BC496" s="276"/>
      <c r="BD496" s="276"/>
      <c r="BE496" s="276"/>
      <c r="BF496" s="276"/>
      <c r="BG496" s="276"/>
      <c r="BH496" s="276"/>
      <c r="BI496" s="276"/>
      <c r="BJ496" s="276"/>
      <c r="BK496" s="276"/>
      <c r="BL496" s="276"/>
      <c r="BM496" s="276"/>
      <c r="BN496" s="276"/>
      <c r="BO496" s="276"/>
      <c r="BP496" s="276"/>
      <c r="BQ496" s="276"/>
      <c r="BR496" s="276"/>
      <c r="BS496" s="276"/>
      <c r="BT496" s="276"/>
      <c r="BU496" s="276"/>
      <c r="BV496" s="276"/>
      <c r="BW496" s="276"/>
      <c r="BX496" s="276"/>
      <c r="BY496" s="276"/>
      <c r="BZ496" s="276"/>
      <c r="CA496" s="276"/>
      <c r="CB496" s="276"/>
      <c r="CC496" s="276"/>
      <c r="CD496" s="276"/>
      <c r="CE496" s="276"/>
      <c r="CF496" s="276"/>
      <c r="CG496" s="276"/>
      <c r="CH496" s="276"/>
      <c r="CI496" s="276"/>
      <c r="CJ496" s="276"/>
      <c r="CK496" s="276"/>
      <c r="CL496" s="276"/>
      <c r="CM496" s="276"/>
    </row>
    <row r="497" spans="1:91" s="122" customFormat="1" ht="27" hidden="1" customHeight="1">
      <c r="A497" s="381"/>
      <c r="C497" s="271" t="s">
        <v>247</v>
      </c>
      <c r="D497" s="276"/>
      <c r="E497" s="276"/>
      <c r="F497" s="276"/>
      <c r="G497" s="276"/>
      <c r="H497" s="276"/>
      <c r="I497" s="276"/>
      <c r="J497" s="276"/>
      <c r="K497" s="276"/>
      <c r="L497" s="276"/>
      <c r="M497" s="276"/>
      <c r="N497" s="276"/>
      <c r="O497" s="276"/>
      <c r="P497" s="276"/>
      <c r="Q497" s="276"/>
      <c r="R497" s="276"/>
      <c r="S497" s="276"/>
      <c r="T497" s="276"/>
      <c r="U497" s="276"/>
      <c r="V497" s="276"/>
      <c r="W497" s="276"/>
      <c r="X497" s="276"/>
      <c r="Y497" s="276"/>
      <c r="Z497" s="276"/>
      <c r="AA497" s="276"/>
      <c r="AB497" s="276"/>
      <c r="AC497" s="276"/>
      <c r="AD497" s="276"/>
      <c r="AE497" s="276"/>
      <c r="AF497" s="276"/>
      <c r="AG497" s="276"/>
      <c r="AH497" s="276"/>
      <c r="AI497" s="276"/>
      <c r="AJ497" s="276"/>
      <c r="AK497" s="276"/>
      <c r="AL497" s="276"/>
      <c r="AM497" s="276"/>
      <c r="AN497" s="276"/>
      <c r="AO497" s="276"/>
      <c r="AP497" s="276"/>
      <c r="AQ497" s="276"/>
      <c r="AR497" s="276"/>
      <c r="AS497" s="276"/>
      <c r="AT497" s="276"/>
      <c r="AU497" s="276"/>
      <c r="AV497" s="276"/>
      <c r="AW497" s="276"/>
      <c r="AX497" s="276"/>
      <c r="AY497" s="276"/>
      <c r="AZ497" s="276"/>
      <c r="BA497" s="276"/>
      <c r="BB497" s="276"/>
      <c r="BC497" s="276"/>
      <c r="BD497" s="276"/>
      <c r="BE497" s="276"/>
      <c r="BF497" s="276"/>
      <c r="BG497" s="276"/>
      <c r="BH497" s="276"/>
      <c r="BI497" s="276"/>
      <c r="BJ497" s="276"/>
      <c r="BK497" s="276"/>
      <c r="BL497" s="276"/>
      <c r="BM497" s="276"/>
      <c r="BN497" s="276"/>
      <c r="BO497" s="276"/>
      <c r="BP497" s="276"/>
      <c r="BQ497" s="276"/>
      <c r="BR497" s="276"/>
      <c r="BS497" s="276"/>
      <c r="BT497" s="276"/>
      <c r="BU497" s="276"/>
      <c r="BV497" s="276"/>
      <c r="BW497" s="276"/>
      <c r="BX497" s="276"/>
      <c r="BY497" s="276"/>
      <c r="BZ497" s="276"/>
      <c r="CA497" s="276"/>
      <c r="CB497" s="276"/>
      <c r="CC497" s="276"/>
      <c r="CD497" s="276"/>
      <c r="CE497" s="276"/>
      <c r="CF497" s="276"/>
      <c r="CG497" s="276"/>
      <c r="CH497" s="276"/>
      <c r="CI497" s="276"/>
      <c r="CJ497" s="276"/>
      <c r="CK497" s="276"/>
      <c r="CL497" s="276"/>
      <c r="CM497" s="276"/>
    </row>
    <row r="498" spans="1:91" s="122" customFormat="1" ht="25.95" hidden="1" customHeight="1">
      <c r="A498" s="381"/>
      <c r="C498" s="271" t="s">
        <v>42</v>
      </c>
      <c r="D498" s="202"/>
      <c r="E498" s="202"/>
      <c r="F498" s="202"/>
      <c r="G498" s="202"/>
      <c r="H498" s="202"/>
      <c r="I498" s="202"/>
      <c r="J498" s="202"/>
      <c r="K498" s="202"/>
      <c r="L498" s="202"/>
      <c r="M498" s="202"/>
      <c r="N498" s="202"/>
      <c r="O498" s="202"/>
      <c r="P498" s="202"/>
      <c r="Q498" s="202"/>
      <c r="R498" s="202"/>
      <c r="S498" s="202"/>
      <c r="T498" s="202"/>
      <c r="U498" s="202"/>
      <c r="V498" s="202"/>
      <c r="W498" s="202"/>
      <c r="X498" s="202"/>
      <c r="Y498" s="202"/>
      <c r="Z498" s="202"/>
      <c r="AA498" s="202"/>
      <c r="AB498" s="202"/>
      <c r="AC498" s="202"/>
      <c r="AD498" s="202"/>
      <c r="AE498" s="202"/>
      <c r="AF498" s="202"/>
      <c r="AG498" s="202"/>
      <c r="AH498" s="202"/>
      <c r="AI498" s="202"/>
      <c r="AJ498" s="202"/>
      <c r="AK498" s="202"/>
      <c r="AL498" s="202"/>
      <c r="AM498" s="202"/>
      <c r="AN498" s="202"/>
      <c r="AO498" s="202"/>
      <c r="AP498" s="202"/>
      <c r="AQ498" s="202"/>
      <c r="AR498" s="202"/>
      <c r="AS498" s="202"/>
      <c r="AT498" s="202"/>
      <c r="AU498" s="202"/>
      <c r="AV498" s="202"/>
      <c r="AW498" s="202"/>
      <c r="AX498" s="202"/>
      <c r="AY498" s="202"/>
      <c r="AZ498" s="202"/>
      <c r="BA498" s="202"/>
      <c r="BB498" s="202"/>
      <c r="BC498" s="202"/>
      <c r="BD498" s="202"/>
      <c r="BE498" s="202"/>
      <c r="BF498" s="202"/>
      <c r="BG498" s="202"/>
      <c r="BH498" s="202"/>
      <c r="BI498" s="202"/>
      <c r="BJ498" s="202"/>
      <c r="BK498" s="202"/>
      <c r="BL498" s="202"/>
      <c r="BM498" s="202"/>
      <c r="BN498" s="202"/>
      <c r="BO498" s="202"/>
      <c r="BP498" s="202"/>
      <c r="BQ498" s="202"/>
      <c r="BR498" s="202"/>
      <c r="BS498" s="202"/>
      <c r="BT498" s="202"/>
      <c r="BU498" s="202"/>
      <c r="BV498" s="202"/>
      <c r="BW498" s="202"/>
      <c r="BX498" s="202"/>
      <c r="BY498" s="202"/>
      <c r="BZ498" s="202"/>
      <c r="CA498" s="202"/>
      <c r="CB498" s="202"/>
      <c r="CC498" s="202"/>
      <c r="CD498" s="202"/>
      <c r="CE498" s="202"/>
      <c r="CF498" s="202"/>
      <c r="CG498" s="202"/>
      <c r="CH498" s="202"/>
      <c r="CI498" s="202"/>
      <c r="CJ498" s="202"/>
      <c r="CK498" s="202"/>
      <c r="CL498" s="202"/>
      <c r="CM498" s="202"/>
    </row>
    <row r="499" spans="1:91" s="122" customFormat="1" ht="25.95" hidden="1" customHeight="1">
      <c r="A499" s="381"/>
      <c r="C499" s="271" t="s">
        <v>164</v>
      </c>
      <c r="D499" s="202"/>
      <c r="E499" s="202"/>
      <c r="F499" s="202"/>
      <c r="G499" s="202"/>
      <c r="H499" s="202"/>
      <c r="I499" s="202"/>
      <c r="J499" s="202"/>
      <c r="K499" s="202"/>
      <c r="L499" s="202"/>
      <c r="M499" s="202"/>
      <c r="N499" s="202"/>
      <c r="O499" s="202"/>
      <c r="P499" s="202"/>
      <c r="Q499" s="202"/>
      <c r="R499" s="202"/>
      <c r="S499" s="202"/>
      <c r="T499" s="202"/>
      <c r="U499" s="202"/>
      <c r="V499" s="202"/>
      <c r="W499" s="202"/>
      <c r="X499" s="202"/>
      <c r="Y499" s="202"/>
      <c r="Z499" s="202"/>
      <c r="AA499" s="202"/>
      <c r="AB499" s="202"/>
      <c r="AC499" s="202"/>
      <c r="AD499" s="202"/>
      <c r="AE499" s="202"/>
      <c r="AF499" s="202"/>
      <c r="AG499" s="202"/>
      <c r="AH499" s="202"/>
      <c r="AI499" s="202"/>
      <c r="AJ499" s="202"/>
      <c r="AK499" s="202"/>
      <c r="AL499" s="202"/>
      <c r="AM499" s="202"/>
      <c r="AN499" s="202"/>
      <c r="AO499" s="202"/>
      <c r="AP499" s="202"/>
      <c r="AQ499" s="202"/>
      <c r="AR499" s="202"/>
      <c r="AS499" s="202"/>
      <c r="AT499" s="202"/>
      <c r="AU499" s="202"/>
      <c r="AV499" s="202"/>
      <c r="AW499" s="202"/>
      <c r="AX499" s="202"/>
      <c r="AY499" s="202"/>
      <c r="AZ499" s="202"/>
      <c r="BA499" s="202"/>
      <c r="BB499" s="202"/>
      <c r="BC499" s="202"/>
      <c r="BD499" s="202"/>
      <c r="BE499" s="202"/>
      <c r="BF499" s="202"/>
      <c r="BG499" s="202"/>
      <c r="BH499" s="202"/>
      <c r="BI499" s="202"/>
      <c r="BJ499" s="202"/>
      <c r="BK499" s="202"/>
      <c r="BL499" s="202"/>
      <c r="BM499" s="202"/>
      <c r="BN499" s="202"/>
      <c r="BO499" s="202"/>
      <c r="BP499" s="202"/>
      <c r="BQ499" s="202"/>
      <c r="BR499" s="202"/>
      <c r="BS499" s="202"/>
      <c r="BT499" s="202"/>
      <c r="BU499" s="202"/>
      <c r="BV499" s="202"/>
      <c r="BW499" s="202"/>
      <c r="BX499" s="202"/>
      <c r="BY499" s="202"/>
      <c r="BZ499" s="202"/>
      <c r="CA499" s="202"/>
      <c r="CB499" s="202"/>
      <c r="CC499" s="202"/>
      <c r="CD499" s="202"/>
      <c r="CE499" s="202"/>
      <c r="CF499" s="202"/>
      <c r="CG499" s="202"/>
      <c r="CH499" s="202"/>
      <c r="CI499" s="202"/>
      <c r="CJ499" s="202"/>
      <c r="CK499" s="202"/>
      <c r="CL499" s="202"/>
      <c r="CM499" s="202"/>
    </row>
    <row r="500" spans="1:91" s="122" customFormat="1" ht="25.95" hidden="1" customHeight="1">
      <c r="A500" s="381"/>
      <c r="C500" s="271" t="s">
        <v>1343</v>
      </c>
      <c r="D500" s="270"/>
      <c r="E500" s="270"/>
      <c r="F500" s="270"/>
      <c r="G500" s="270"/>
      <c r="H500" s="270"/>
      <c r="I500" s="270"/>
      <c r="J500" s="270"/>
      <c r="K500" s="270"/>
      <c r="L500" s="270"/>
      <c r="M500" s="270"/>
      <c r="N500" s="270"/>
      <c r="O500" s="270"/>
      <c r="P500" s="270"/>
      <c r="Q500" s="270"/>
      <c r="R500" s="270"/>
      <c r="S500" s="270"/>
      <c r="T500" s="270"/>
      <c r="U500" s="270"/>
      <c r="V500" s="270"/>
      <c r="W500" s="270"/>
      <c r="X500" s="270"/>
      <c r="Y500" s="270"/>
      <c r="Z500" s="270"/>
      <c r="AA500" s="270"/>
      <c r="AB500" s="270"/>
      <c r="AC500" s="270"/>
      <c r="AD500" s="270"/>
      <c r="AE500" s="270"/>
      <c r="AF500" s="270"/>
      <c r="AG500" s="270"/>
      <c r="AH500" s="270"/>
      <c r="AI500" s="270"/>
      <c r="AJ500" s="270"/>
      <c r="AK500" s="270"/>
      <c r="AL500" s="270"/>
      <c r="AM500" s="270"/>
      <c r="AN500" s="270"/>
      <c r="AO500" s="270"/>
      <c r="AP500" s="270"/>
      <c r="AQ500" s="270"/>
      <c r="AR500" s="270"/>
      <c r="AS500" s="270"/>
      <c r="AT500" s="270"/>
      <c r="AU500" s="270"/>
      <c r="AV500" s="270"/>
      <c r="AW500" s="270"/>
      <c r="AX500" s="270"/>
      <c r="AY500" s="270"/>
      <c r="AZ500" s="270"/>
      <c r="BA500" s="270"/>
      <c r="BB500" s="270"/>
      <c r="BC500" s="270"/>
      <c r="BD500" s="270"/>
      <c r="BE500" s="270"/>
      <c r="BF500" s="270"/>
      <c r="BG500" s="270"/>
      <c r="BH500" s="270"/>
      <c r="BI500" s="270"/>
      <c r="BJ500" s="270"/>
      <c r="BK500" s="270"/>
      <c r="BL500" s="270"/>
      <c r="BM500" s="270"/>
      <c r="BN500" s="270"/>
      <c r="BO500" s="270"/>
      <c r="BP500" s="270"/>
      <c r="BQ500" s="270"/>
      <c r="BR500" s="270"/>
      <c r="BS500" s="270"/>
      <c r="BT500" s="270"/>
      <c r="BU500" s="270"/>
      <c r="BV500" s="270"/>
      <c r="BW500" s="270"/>
      <c r="BX500" s="270"/>
      <c r="BY500" s="270"/>
      <c r="BZ500" s="270"/>
      <c r="CA500" s="270"/>
      <c r="CB500" s="270"/>
      <c r="CC500" s="270"/>
      <c r="CD500" s="270"/>
      <c r="CE500" s="270"/>
      <c r="CF500" s="270"/>
      <c r="CG500" s="270"/>
      <c r="CH500" s="270"/>
      <c r="CI500" s="270"/>
      <c r="CJ500" s="270"/>
      <c r="CK500" s="270"/>
      <c r="CL500" s="270"/>
      <c r="CM500" s="270"/>
    </row>
    <row r="501" spans="1:91" s="122" customFormat="1" ht="25.95" hidden="1" customHeight="1">
      <c r="A501" s="381"/>
      <c r="C501" s="198" t="s">
        <v>704</v>
      </c>
      <c r="D501" s="203">
        <v>237923471.37999991</v>
      </c>
      <c r="E501" s="203">
        <v>32253621.760000002</v>
      </c>
      <c r="F501" s="203">
        <v>37983833.199999988</v>
      </c>
      <c r="G501" s="203">
        <v>28874745.249999993</v>
      </c>
      <c r="H501" s="203">
        <v>24331148.809999999</v>
      </c>
      <c r="I501" s="203">
        <v>23621170.460000001</v>
      </c>
      <c r="J501" s="203">
        <v>45561611.719999984</v>
      </c>
      <c r="K501" s="203">
        <v>62926053.980000004</v>
      </c>
      <c r="L501" s="203">
        <v>43976361.379999995</v>
      </c>
      <c r="M501" s="203">
        <v>46254929.590000018</v>
      </c>
      <c r="N501" s="203">
        <v>84349504.00000003</v>
      </c>
      <c r="O501" s="203">
        <v>12851779.73</v>
      </c>
      <c r="P501" s="203">
        <v>152328281.43000001</v>
      </c>
      <c r="Q501" s="203">
        <v>44738493.189999983</v>
      </c>
      <c r="R501" s="203">
        <v>71441472.460000008</v>
      </c>
      <c r="S501" s="203">
        <v>47250020.160000011</v>
      </c>
      <c r="T501" s="203">
        <v>34713507.369999997</v>
      </c>
      <c r="U501" s="203">
        <v>44801535.090000004</v>
      </c>
      <c r="V501" s="203">
        <v>34597708.519999988</v>
      </c>
      <c r="W501" s="203">
        <v>9543351.6099999994</v>
      </c>
      <c r="X501" s="203">
        <v>238073478.06999993</v>
      </c>
      <c r="Y501" s="203">
        <v>35165994.269999996</v>
      </c>
      <c r="Z501" s="203">
        <v>53288033.230000019</v>
      </c>
      <c r="AA501" s="203">
        <v>58513752.010000005</v>
      </c>
      <c r="AB501" s="203">
        <v>10890341.969999999</v>
      </c>
      <c r="AC501" s="203">
        <v>22409865.25</v>
      </c>
      <c r="AD501" s="203">
        <v>20499888.600000001</v>
      </c>
      <c r="AE501" s="203">
        <v>99274664.910000026</v>
      </c>
      <c r="AF501" s="203">
        <v>33018556.930000003</v>
      </c>
      <c r="AG501" s="203">
        <v>35412718.579999998</v>
      </c>
      <c r="AH501" s="203">
        <v>47851283.409999989</v>
      </c>
      <c r="AI501" s="203">
        <v>43200453.049999997</v>
      </c>
      <c r="AJ501" s="203">
        <v>37201947.95000001</v>
      </c>
      <c r="AK501" s="203">
        <v>25795654.339999989</v>
      </c>
      <c r="AL501" s="203">
        <v>499075415.86000025</v>
      </c>
      <c r="AM501" s="203">
        <v>53098559.93</v>
      </c>
      <c r="AN501" s="203">
        <v>31241535.860000003</v>
      </c>
      <c r="AO501" s="203">
        <v>57626079.469999984</v>
      </c>
      <c r="AP501" s="203">
        <v>57259025.560000002</v>
      </c>
      <c r="AQ501" s="203">
        <v>31469640.640000008</v>
      </c>
      <c r="AR501" s="203">
        <v>9265942.7200000025</v>
      </c>
      <c r="AS501" s="203">
        <v>170934958.97</v>
      </c>
      <c r="AT501" s="203">
        <v>47469068.780000001</v>
      </c>
      <c r="AU501" s="203">
        <v>82629491.590000004</v>
      </c>
      <c r="AV501" s="203">
        <v>62838212.690000005</v>
      </c>
      <c r="AW501" s="203">
        <v>33033472.579999994</v>
      </c>
      <c r="AX501" s="203">
        <v>23130614.77999999</v>
      </c>
      <c r="AY501" s="203">
        <v>31098102.659999996</v>
      </c>
      <c r="AZ501" s="203">
        <v>39541972.06000001</v>
      </c>
      <c r="BA501" s="203">
        <v>32822139.630000014</v>
      </c>
      <c r="BB501" s="203">
        <v>157056620.46999994</v>
      </c>
      <c r="BC501" s="203">
        <v>33829735.750000007</v>
      </c>
      <c r="BD501" s="203">
        <v>214605716.92000017</v>
      </c>
      <c r="BE501" s="203">
        <v>68627791.610000044</v>
      </c>
      <c r="BF501" s="203">
        <v>32577013.100000005</v>
      </c>
      <c r="BG501" s="203">
        <v>31820134.469999995</v>
      </c>
      <c r="BH501" s="203">
        <v>167187986.24999997</v>
      </c>
      <c r="BI501" s="203">
        <v>36940709.970000006</v>
      </c>
      <c r="BJ501" s="203">
        <v>17687282.309999999</v>
      </c>
      <c r="BK501" s="203">
        <v>52598004.279999986</v>
      </c>
      <c r="BL501" s="203">
        <v>33562057.640000001</v>
      </c>
      <c r="BM501" s="203">
        <v>181684701.64000008</v>
      </c>
      <c r="BN501" s="203">
        <v>64262953.030000001</v>
      </c>
      <c r="BO501" s="203">
        <v>48028553.640000008</v>
      </c>
      <c r="BP501" s="203">
        <v>82232715.629999995</v>
      </c>
      <c r="BQ501" s="203">
        <v>46709009.940000013</v>
      </c>
      <c r="BR501" s="203">
        <v>39097177.720000006</v>
      </c>
      <c r="BS501" s="203">
        <v>932579005.12000024</v>
      </c>
      <c r="BT501" s="203">
        <v>50804268.099999972</v>
      </c>
      <c r="BU501" s="203">
        <v>45583570.790000007</v>
      </c>
      <c r="BV501" s="203">
        <v>192990415.49000004</v>
      </c>
      <c r="BW501" s="203">
        <v>9006331.0499999989</v>
      </c>
      <c r="BX501" s="203">
        <v>43716855.060000002</v>
      </c>
      <c r="BY501" s="203">
        <v>132406056.14000002</v>
      </c>
      <c r="BZ501" s="203">
        <v>31468268.009999994</v>
      </c>
      <c r="CA501" s="203">
        <v>36264840.770000003</v>
      </c>
      <c r="CB501" s="203">
        <v>34796071.710000001</v>
      </c>
      <c r="CC501" s="203">
        <v>61127274.250000015</v>
      </c>
      <c r="CD501" s="203">
        <v>110719644.01000001</v>
      </c>
      <c r="CE501" s="203">
        <v>55994192.140000001</v>
      </c>
      <c r="CF501" s="203">
        <v>93140120.039999992</v>
      </c>
      <c r="CG501" s="203">
        <v>28323104.010000005</v>
      </c>
      <c r="CH501" s="203">
        <v>24027326.119999994</v>
      </c>
      <c r="CI501" s="203">
        <v>33379222.680000007</v>
      </c>
      <c r="CJ501" s="203">
        <v>24793347.5</v>
      </c>
      <c r="CK501" s="203">
        <v>137047299.19999999</v>
      </c>
      <c r="CL501" s="203">
        <v>24389471.699999996</v>
      </c>
      <c r="CM501" s="203">
        <v>27395605.270000003</v>
      </c>
    </row>
    <row r="502" spans="1:91" s="122" customFormat="1" ht="25.95" hidden="1" customHeight="1">
      <c r="A502" s="381"/>
      <c r="C502" s="198" t="s">
        <v>705</v>
      </c>
      <c r="D502" s="202">
        <v>54843349.009999983</v>
      </c>
      <c r="E502" s="202">
        <v>9453355.8599999994</v>
      </c>
      <c r="F502" s="202">
        <v>1346877.5599999998</v>
      </c>
      <c r="G502" s="202">
        <v>1653688.73</v>
      </c>
      <c r="H502" s="202">
        <v>2866406.7199999997</v>
      </c>
      <c r="I502" s="202">
        <v>10825037.85</v>
      </c>
      <c r="J502" s="202">
        <v>5934471.0099999998</v>
      </c>
      <c r="K502" s="202">
        <v>47581927.379999995</v>
      </c>
      <c r="L502" s="202">
        <v>3706568.92</v>
      </c>
      <c r="M502" s="202">
        <v>1556421.45</v>
      </c>
      <c r="N502" s="202">
        <v>18940029.110000003</v>
      </c>
      <c r="O502" s="202">
        <v>609985.43999999994</v>
      </c>
      <c r="P502" s="202">
        <v>111684210.08</v>
      </c>
      <c r="Q502" s="202">
        <v>3021046.0700000003</v>
      </c>
      <c r="R502" s="202">
        <v>23815830.34</v>
      </c>
      <c r="S502" s="202">
        <v>9715230.6699999999</v>
      </c>
      <c r="T502" s="202">
        <v>7148238.7599999998</v>
      </c>
      <c r="U502" s="202">
        <v>2721025.5</v>
      </c>
      <c r="V502" s="202">
        <v>3425490.34</v>
      </c>
      <c r="W502" s="202">
        <v>914839.2</v>
      </c>
      <c r="X502" s="202">
        <v>222338503.67000005</v>
      </c>
      <c r="Y502" s="202">
        <v>1213059.1800000004</v>
      </c>
      <c r="Z502" s="202">
        <v>4797744.32</v>
      </c>
      <c r="AA502" s="202">
        <v>2275839.35</v>
      </c>
      <c r="AB502" s="202">
        <v>972740.75</v>
      </c>
      <c r="AC502" s="202">
        <v>2514060.0700000003</v>
      </c>
      <c r="AD502" s="202">
        <v>1033861.16</v>
      </c>
      <c r="AE502" s="202">
        <v>7237562.5</v>
      </c>
      <c r="AF502" s="202">
        <v>1197676.3500000001</v>
      </c>
      <c r="AG502" s="202">
        <v>1097976.3700000001</v>
      </c>
      <c r="AH502" s="202">
        <v>4234041.91</v>
      </c>
      <c r="AI502" s="202">
        <v>10080522.16</v>
      </c>
      <c r="AJ502" s="202">
        <v>2444119.08</v>
      </c>
      <c r="AK502" s="202">
        <v>4226400.67</v>
      </c>
      <c r="AL502" s="202">
        <v>539784140.73000002</v>
      </c>
      <c r="AM502" s="202">
        <v>2489341</v>
      </c>
      <c r="AN502" s="202">
        <v>3144562.52</v>
      </c>
      <c r="AO502" s="202">
        <v>31284418.02</v>
      </c>
      <c r="AP502" s="202">
        <v>6971040.5300000003</v>
      </c>
      <c r="AQ502" s="202">
        <v>3053089.8699999996</v>
      </c>
      <c r="AR502" s="202">
        <v>717805.48</v>
      </c>
      <c r="AS502" s="202">
        <v>86619960.930000007</v>
      </c>
      <c r="AT502" s="202">
        <v>1066330.9200000002</v>
      </c>
      <c r="AU502" s="202">
        <v>8335210.6099999994</v>
      </c>
      <c r="AV502" s="202">
        <v>4784787.79</v>
      </c>
      <c r="AW502" s="202">
        <v>1530702.1099999999</v>
      </c>
      <c r="AX502" s="202">
        <v>2232027.92</v>
      </c>
      <c r="AY502" s="202">
        <v>6733534.8899999987</v>
      </c>
      <c r="AZ502" s="202">
        <v>4132738.4400000004</v>
      </c>
      <c r="BA502" s="202">
        <v>1596971.08</v>
      </c>
      <c r="BB502" s="202">
        <v>94976522.060000002</v>
      </c>
      <c r="BC502" s="202">
        <v>5978946.7199999997</v>
      </c>
      <c r="BD502" s="202">
        <v>160146242.13</v>
      </c>
      <c r="BE502" s="202">
        <v>13029117.640000001</v>
      </c>
      <c r="BF502" s="202">
        <v>1427435.0300000003</v>
      </c>
      <c r="BG502" s="202">
        <v>12918788.790000001</v>
      </c>
      <c r="BH502" s="202">
        <v>91555709.010000005</v>
      </c>
      <c r="BI502" s="202">
        <v>1170749.71</v>
      </c>
      <c r="BJ502" s="202">
        <v>2965646.4999999995</v>
      </c>
      <c r="BK502" s="202">
        <v>2608683.25</v>
      </c>
      <c r="BL502" s="202">
        <v>2978667.22</v>
      </c>
      <c r="BM502" s="202">
        <v>148677040.50999999</v>
      </c>
      <c r="BN502" s="202">
        <v>2589972.2599999998</v>
      </c>
      <c r="BO502" s="202">
        <v>8718123.2399999984</v>
      </c>
      <c r="BP502" s="202">
        <v>3457655.5900000003</v>
      </c>
      <c r="BQ502" s="202">
        <v>1647293.57</v>
      </c>
      <c r="BR502" s="202">
        <v>6514924.9399999995</v>
      </c>
      <c r="BS502" s="202">
        <v>599761879.24000001</v>
      </c>
      <c r="BT502" s="202">
        <v>7530504.5499999998</v>
      </c>
      <c r="BU502" s="202">
        <v>1761072.7000000004</v>
      </c>
      <c r="BV502" s="202">
        <v>72332976.839999989</v>
      </c>
      <c r="BW502" s="202">
        <v>1943820.4599999997</v>
      </c>
      <c r="BX502" s="202">
        <v>1889636.05</v>
      </c>
      <c r="BY502" s="202">
        <v>24233665.75</v>
      </c>
      <c r="BZ502" s="202">
        <v>1838619.56</v>
      </c>
      <c r="CA502" s="202">
        <v>2813952.48</v>
      </c>
      <c r="CB502" s="202">
        <v>4891510.8600000003</v>
      </c>
      <c r="CC502" s="202">
        <v>17768875.529999997</v>
      </c>
      <c r="CD502" s="202">
        <v>11078666.789999999</v>
      </c>
      <c r="CE502" s="202">
        <v>3742141.2200000007</v>
      </c>
      <c r="CF502" s="202">
        <v>11367409.339999998</v>
      </c>
      <c r="CG502" s="202">
        <v>6054946.21</v>
      </c>
      <c r="CH502" s="202">
        <v>2698214.32</v>
      </c>
      <c r="CI502" s="202">
        <v>733861.28</v>
      </c>
      <c r="CJ502" s="202">
        <v>5195984.97</v>
      </c>
      <c r="CK502" s="202">
        <v>37229696.909999996</v>
      </c>
      <c r="CL502" s="202">
        <v>4555746.88</v>
      </c>
      <c r="CM502" s="202">
        <v>4410590.5399999991</v>
      </c>
    </row>
    <row r="503" spans="1:91" s="122" customFormat="1" ht="25.95" hidden="1" customHeight="1">
      <c r="A503" s="381"/>
      <c r="C503" s="198" t="s">
        <v>706</v>
      </c>
      <c r="D503" s="203">
        <v>78893556.180000007</v>
      </c>
      <c r="E503" s="203">
        <v>5532829.4100000001</v>
      </c>
      <c r="F503" s="203">
        <v>8652429.629999999</v>
      </c>
      <c r="G503" s="203">
        <v>7960171.3000000007</v>
      </c>
      <c r="H503" s="203">
        <v>8571835.5899999999</v>
      </c>
      <c r="I503" s="203">
        <v>10108284.83</v>
      </c>
      <c r="J503" s="203">
        <v>16628070.82</v>
      </c>
      <c r="K503" s="203">
        <v>15178093.779999999</v>
      </c>
      <c r="L503" s="203">
        <v>7156825.4199999999</v>
      </c>
      <c r="M503" s="203">
        <v>14463706.15</v>
      </c>
      <c r="N503" s="203">
        <v>12794433.289999999</v>
      </c>
      <c r="O503" s="203">
        <v>5614962.8499999996</v>
      </c>
      <c r="P503" s="203">
        <v>54574829.189999998</v>
      </c>
      <c r="Q503" s="203">
        <v>12607968.640000001</v>
      </c>
      <c r="R503" s="203">
        <v>12835460.35</v>
      </c>
      <c r="S503" s="203">
        <v>14150368.27</v>
      </c>
      <c r="T503" s="203">
        <v>10141140.080000002</v>
      </c>
      <c r="U503" s="203">
        <v>11588380.010000002</v>
      </c>
      <c r="V503" s="203">
        <v>6976418.0600000005</v>
      </c>
      <c r="W503" s="203">
        <v>7830740.0500000007</v>
      </c>
      <c r="X503" s="203">
        <v>54668115.780000001</v>
      </c>
      <c r="Y503" s="203">
        <v>6333976.7699999996</v>
      </c>
      <c r="Z503" s="203">
        <v>8603624.5399999991</v>
      </c>
      <c r="AA503" s="203">
        <v>11570223.609999999</v>
      </c>
      <c r="AB503" s="203">
        <v>11280955.140000001</v>
      </c>
      <c r="AC503" s="203">
        <v>6143090.0600000005</v>
      </c>
      <c r="AD503" s="203">
        <v>5441000.0099999998</v>
      </c>
      <c r="AE503" s="203">
        <v>21062991.670000002</v>
      </c>
      <c r="AF503" s="203">
        <v>4263190.12</v>
      </c>
      <c r="AG503" s="203">
        <v>9340646.3500000015</v>
      </c>
      <c r="AH503" s="203">
        <v>13895081.74</v>
      </c>
      <c r="AI503" s="203">
        <v>14884157</v>
      </c>
      <c r="AJ503" s="203">
        <v>3882853.3100000005</v>
      </c>
      <c r="AK503" s="203">
        <v>3881575.87</v>
      </c>
      <c r="AL503" s="203">
        <v>116566567.36</v>
      </c>
      <c r="AM503" s="203">
        <v>9648030.3000000007</v>
      </c>
      <c r="AN503" s="203">
        <v>7664844.8799999999</v>
      </c>
      <c r="AO503" s="203">
        <v>14734691.850000001</v>
      </c>
      <c r="AP503" s="203">
        <v>9082071.9399999995</v>
      </c>
      <c r="AQ503" s="203">
        <v>8554055.0999999996</v>
      </c>
      <c r="AR503" s="203">
        <v>5532710.3099999996</v>
      </c>
      <c r="AS503" s="203">
        <v>35915959.020000003</v>
      </c>
      <c r="AT503" s="203">
        <v>5186988.47</v>
      </c>
      <c r="AU503" s="203">
        <v>26398066.380000003</v>
      </c>
      <c r="AV503" s="203">
        <v>14075658.130000001</v>
      </c>
      <c r="AW503" s="203">
        <v>8798967.4699999988</v>
      </c>
      <c r="AX503" s="203">
        <v>4603508.0199999996</v>
      </c>
      <c r="AY503" s="203">
        <v>8152931.5</v>
      </c>
      <c r="AZ503" s="203">
        <v>14875332.17</v>
      </c>
      <c r="BA503" s="203">
        <v>4644246.3499999996</v>
      </c>
      <c r="BB503" s="203">
        <v>27845686.120000001</v>
      </c>
      <c r="BC503" s="203">
        <v>3658336.83</v>
      </c>
      <c r="BD503" s="203">
        <v>30786814.509999998</v>
      </c>
      <c r="BE503" s="203">
        <v>14360183.539999999</v>
      </c>
      <c r="BF503" s="203">
        <v>5005023.129999999</v>
      </c>
      <c r="BG503" s="203">
        <v>9978363.4800000004</v>
      </c>
      <c r="BH503" s="203">
        <v>16402432.369999997</v>
      </c>
      <c r="BI503" s="203">
        <v>6583177.5999999996</v>
      </c>
      <c r="BJ503" s="203">
        <v>2001556.63</v>
      </c>
      <c r="BK503" s="203">
        <v>3646966.9600000004</v>
      </c>
      <c r="BL503" s="203">
        <v>5945043.7599999998</v>
      </c>
      <c r="BM503" s="203">
        <v>35770609.75</v>
      </c>
      <c r="BN503" s="203">
        <v>13003557.319999998</v>
      </c>
      <c r="BO503" s="203">
        <v>8626980.5899999999</v>
      </c>
      <c r="BP503" s="203">
        <v>16454749.039999999</v>
      </c>
      <c r="BQ503" s="203">
        <v>16012380.489999998</v>
      </c>
      <c r="BR503" s="203">
        <v>6401153.6399999997</v>
      </c>
      <c r="BS503" s="203">
        <v>100143548.91</v>
      </c>
      <c r="BT503" s="203">
        <v>12628976.710000001</v>
      </c>
      <c r="BU503" s="203">
        <v>15658076.92</v>
      </c>
      <c r="BV503" s="203">
        <v>30136847.66</v>
      </c>
      <c r="BW503" s="203">
        <v>1364334.13</v>
      </c>
      <c r="BX503" s="203">
        <v>9422894.2899999991</v>
      </c>
      <c r="BY503" s="203">
        <v>29085274.960000001</v>
      </c>
      <c r="BZ503" s="203">
        <v>6603427.6799999997</v>
      </c>
      <c r="CA503" s="203">
        <v>8874522.879999999</v>
      </c>
      <c r="CB503" s="203">
        <v>7352959.9099999992</v>
      </c>
      <c r="CC503" s="203">
        <v>11531189.869999999</v>
      </c>
      <c r="CD503" s="203">
        <v>16936588.630000003</v>
      </c>
      <c r="CE503" s="203">
        <v>22538372.829999998</v>
      </c>
      <c r="CF503" s="203">
        <v>15762250.9</v>
      </c>
      <c r="CG503" s="203">
        <v>8793724.0300000012</v>
      </c>
      <c r="CH503" s="203">
        <v>7528641.3200000003</v>
      </c>
      <c r="CI503" s="203">
        <v>13777480.33</v>
      </c>
      <c r="CJ503" s="203">
        <v>6666869.9299999997</v>
      </c>
      <c r="CK503" s="203">
        <v>28284809.129999999</v>
      </c>
      <c r="CL503" s="203">
        <v>12084942.129999999</v>
      </c>
      <c r="CM503" s="203">
        <v>5147338.7699999996</v>
      </c>
    </row>
    <row r="504" spans="1:91" s="122" customFormat="1" ht="25.95" hidden="1" customHeight="1">
      <c r="A504" s="381"/>
      <c r="C504" s="198" t="s">
        <v>707</v>
      </c>
      <c r="D504" s="202">
        <v>2456828</v>
      </c>
      <c r="E504" s="202">
        <v>151150</v>
      </c>
      <c r="F504" s="202">
        <v>307900</v>
      </c>
      <c r="G504" s="202">
        <v>123950</v>
      </c>
      <c r="H504" s="202">
        <v>84600</v>
      </c>
      <c r="I504" s="202">
        <v>202750</v>
      </c>
      <c r="J504" s="202">
        <v>141850</v>
      </c>
      <c r="K504" s="202">
        <v>287450</v>
      </c>
      <c r="L504" s="202">
        <v>185300</v>
      </c>
      <c r="M504" s="202">
        <v>157750</v>
      </c>
      <c r="N504" s="202">
        <v>657450</v>
      </c>
      <c r="O504" s="202">
        <v>89900</v>
      </c>
      <c r="P504" s="202">
        <v>819150</v>
      </c>
      <c r="Q504" s="202">
        <v>342000</v>
      </c>
      <c r="R504" s="202">
        <v>343200</v>
      </c>
      <c r="S504" s="202">
        <v>61900</v>
      </c>
      <c r="T504" s="202">
        <v>111300</v>
      </c>
      <c r="U504" s="202">
        <v>121300</v>
      </c>
      <c r="V504" s="202">
        <v>206800</v>
      </c>
      <c r="W504" s="202">
        <v>156950</v>
      </c>
      <c r="X504" s="202">
        <v>1861900</v>
      </c>
      <c r="Y504" s="202">
        <v>286400</v>
      </c>
      <c r="Z504" s="202">
        <v>875800</v>
      </c>
      <c r="AA504" s="202">
        <v>516350</v>
      </c>
      <c r="AB504" s="202">
        <v>192000</v>
      </c>
      <c r="AC504" s="202">
        <v>143400</v>
      </c>
      <c r="AD504" s="202">
        <v>117500</v>
      </c>
      <c r="AE504" s="202">
        <v>1168050</v>
      </c>
      <c r="AF504" s="202">
        <v>537700</v>
      </c>
      <c r="AG504" s="202">
        <v>254450</v>
      </c>
      <c r="AH504" s="202">
        <v>425600</v>
      </c>
      <c r="AI504" s="202">
        <v>449300</v>
      </c>
      <c r="AJ504" s="202">
        <v>234850</v>
      </c>
      <c r="AK504" s="202">
        <v>723250</v>
      </c>
      <c r="AL504" s="202">
        <v>1818100</v>
      </c>
      <c r="AM504" s="202">
        <v>91850</v>
      </c>
      <c r="AN504" s="202">
        <v>113850</v>
      </c>
      <c r="AO504" s="202">
        <v>315150</v>
      </c>
      <c r="AP504" s="202">
        <v>611750</v>
      </c>
      <c r="AQ504" s="202">
        <v>338700</v>
      </c>
      <c r="AR504" s="202">
        <v>195050</v>
      </c>
      <c r="AS504" s="202">
        <v>1008500</v>
      </c>
      <c r="AT504" s="202">
        <v>378700</v>
      </c>
      <c r="AU504" s="202">
        <v>570300</v>
      </c>
      <c r="AV504" s="202">
        <v>438400</v>
      </c>
      <c r="AW504" s="202">
        <v>683400</v>
      </c>
      <c r="AX504" s="202">
        <v>75900</v>
      </c>
      <c r="AY504" s="202">
        <v>99700</v>
      </c>
      <c r="AZ504" s="202">
        <v>141750</v>
      </c>
      <c r="BA504" s="202">
        <v>52450</v>
      </c>
      <c r="BB504" s="202">
        <v>966000</v>
      </c>
      <c r="BC504" s="202">
        <v>277950</v>
      </c>
      <c r="BD504" s="202">
        <v>906700</v>
      </c>
      <c r="BE504" s="202">
        <v>343850</v>
      </c>
      <c r="BF504" s="202">
        <v>83700</v>
      </c>
      <c r="BG504" s="202">
        <v>44700</v>
      </c>
      <c r="BH504" s="202">
        <v>240800</v>
      </c>
      <c r="BI504" s="202">
        <v>214800</v>
      </c>
      <c r="BJ504" s="202">
        <v>20700</v>
      </c>
      <c r="BK504" s="202">
        <v>156450</v>
      </c>
      <c r="BL504" s="202">
        <v>67150</v>
      </c>
      <c r="BM504" s="202">
        <v>2130750</v>
      </c>
      <c r="BN504" s="202">
        <v>360800</v>
      </c>
      <c r="BO504" s="202">
        <v>299900</v>
      </c>
      <c r="BP504" s="202">
        <v>148500</v>
      </c>
      <c r="BQ504" s="202">
        <v>304850</v>
      </c>
      <c r="BR504" s="202">
        <v>193850</v>
      </c>
      <c r="BS504" s="202">
        <v>2103250</v>
      </c>
      <c r="BT504" s="202">
        <v>317600</v>
      </c>
      <c r="BU504" s="202">
        <v>208750</v>
      </c>
      <c r="BV504" s="202">
        <v>1265350</v>
      </c>
      <c r="BW504" s="202">
        <v>0</v>
      </c>
      <c r="BX504" s="202">
        <v>196750</v>
      </c>
      <c r="BY504" s="202">
        <v>899100</v>
      </c>
      <c r="BZ504" s="202">
        <v>353800</v>
      </c>
      <c r="CA504" s="202">
        <v>223250</v>
      </c>
      <c r="CB504" s="202">
        <v>126650</v>
      </c>
      <c r="CC504" s="202">
        <v>179000</v>
      </c>
      <c r="CD504" s="202">
        <v>373950</v>
      </c>
      <c r="CE504" s="202">
        <v>68950</v>
      </c>
      <c r="CF504" s="202">
        <v>226700</v>
      </c>
      <c r="CG504" s="202">
        <v>267300</v>
      </c>
      <c r="CH504" s="202">
        <v>99650</v>
      </c>
      <c r="CI504" s="202">
        <v>198950</v>
      </c>
      <c r="CJ504" s="202">
        <v>114900</v>
      </c>
      <c r="CK504" s="202">
        <v>436800</v>
      </c>
      <c r="CL504" s="202">
        <v>70100</v>
      </c>
      <c r="CM504" s="202">
        <v>55950</v>
      </c>
    </row>
    <row r="505" spans="1:91" s="122" customFormat="1" ht="25.95" hidden="1" customHeight="1">
      <c r="A505" s="381"/>
      <c r="C505" s="199">
        <v>5</v>
      </c>
      <c r="D505" s="202">
        <v>82581382.390000015</v>
      </c>
      <c r="E505" s="202">
        <v>1745212.6900000004</v>
      </c>
      <c r="F505" s="202">
        <v>1111171.7</v>
      </c>
      <c r="G505" s="202">
        <v>1078815.95</v>
      </c>
      <c r="H505" s="202">
        <v>495010.4499999999</v>
      </c>
      <c r="I505" s="202">
        <v>2208988.2399999998</v>
      </c>
      <c r="J505" s="202">
        <v>1334582.6500000004</v>
      </c>
      <c r="K505" s="202">
        <v>5695625.6799999988</v>
      </c>
      <c r="L505" s="202">
        <v>846478.6</v>
      </c>
      <c r="M505" s="202">
        <v>865791.22999999975</v>
      </c>
      <c r="N505" s="202">
        <v>6764667.2999999998</v>
      </c>
      <c r="O505" s="202">
        <v>431327.87000000011</v>
      </c>
      <c r="P505" s="202">
        <v>18432975.260000002</v>
      </c>
      <c r="Q505" s="202">
        <v>1392108.4600000007</v>
      </c>
      <c r="R505" s="202">
        <v>5174075.2200000007</v>
      </c>
      <c r="S505" s="202">
        <v>3014324.1900000004</v>
      </c>
      <c r="T505" s="202">
        <v>1745370.0400000003</v>
      </c>
      <c r="U505" s="202">
        <v>1725544.2199999997</v>
      </c>
      <c r="V505" s="202">
        <v>1371422.9499999995</v>
      </c>
      <c r="W505" s="202">
        <v>818389.46000000008</v>
      </c>
      <c r="X505" s="202">
        <v>76702564.670000002</v>
      </c>
      <c r="Y505" s="202">
        <v>1286148.0399999998</v>
      </c>
      <c r="Z505" s="202">
        <v>2443834.98</v>
      </c>
      <c r="AA505" s="202">
        <v>1494947.58</v>
      </c>
      <c r="AB505" s="202">
        <v>795859.24999999988</v>
      </c>
      <c r="AC505" s="202">
        <v>1639995.4</v>
      </c>
      <c r="AD505" s="202">
        <v>793130.25</v>
      </c>
      <c r="AE505" s="202">
        <v>5846199.7999999998</v>
      </c>
      <c r="AF505" s="202">
        <v>1267287.46</v>
      </c>
      <c r="AG505" s="202">
        <v>1496962.2899999996</v>
      </c>
      <c r="AH505" s="202">
        <v>1258601.8399999996</v>
      </c>
      <c r="AI505" s="202">
        <v>4634402.7</v>
      </c>
      <c r="AJ505" s="202">
        <v>1326533.8800000001</v>
      </c>
      <c r="AK505" s="202">
        <v>844439.90000000014</v>
      </c>
      <c r="AL505" s="202">
        <v>202535554.86000001</v>
      </c>
      <c r="AM505" s="202">
        <v>1791334.5799999998</v>
      </c>
      <c r="AN505" s="202">
        <v>1148378.25</v>
      </c>
      <c r="AO505" s="202">
        <v>2358403.6399999997</v>
      </c>
      <c r="AP505" s="202">
        <v>5467115.2999999998</v>
      </c>
      <c r="AQ505" s="202">
        <v>1125463.7300000002</v>
      </c>
      <c r="AR505" s="202">
        <v>624607.25999999989</v>
      </c>
      <c r="AS505" s="202">
        <v>21778541.34</v>
      </c>
      <c r="AT505" s="202">
        <v>1557871.1400000001</v>
      </c>
      <c r="AU505" s="202">
        <v>3798039.77</v>
      </c>
      <c r="AV505" s="202">
        <v>2937989.3599999994</v>
      </c>
      <c r="AW505" s="202">
        <v>979398.13999999966</v>
      </c>
      <c r="AX505" s="202">
        <v>1332029.7100000002</v>
      </c>
      <c r="AY505" s="202">
        <v>2159793.4</v>
      </c>
      <c r="AZ505" s="202">
        <v>705516.07</v>
      </c>
      <c r="BA505" s="202">
        <v>1725988.49</v>
      </c>
      <c r="BB505" s="202">
        <v>23953883.919999994</v>
      </c>
      <c r="BC505" s="202">
        <v>1435238.0599999998</v>
      </c>
      <c r="BD505" s="202">
        <v>94015653.540000007</v>
      </c>
      <c r="BE505" s="202">
        <v>2489836.7199999997</v>
      </c>
      <c r="BF505" s="202">
        <v>1393664.0899999999</v>
      </c>
      <c r="BG505" s="202">
        <v>2022823.4500000004</v>
      </c>
      <c r="BH505" s="202">
        <v>23059676.780000005</v>
      </c>
      <c r="BI505" s="202">
        <v>1485056.6400000001</v>
      </c>
      <c r="BJ505" s="202">
        <v>420292.48</v>
      </c>
      <c r="BK505" s="202">
        <v>726586.63</v>
      </c>
      <c r="BL505" s="202">
        <v>925204.97000000009</v>
      </c>
      <c r="BM505" s="202">
        <v>41445988.070000008</v>
      </c>
      <c r="BN505" s="202">
        <v>2773114.4299999992</v>
      </c>
      <c r="BO505" s="202">
        <v>2501430.8899999997</v>
      </c>
      <c r="BP505" s="202">
        <v>2826120</v>
      </c>
      <c r="BQ505" s="202">
        <v>1107948.2500000002</v>
      </c>
      <c r="BR505" s="202">
        <v>893838.5</v>
      </c>
      <c r="BS505" s="202">
        <v>251070780.78999999</v>
      </c>
      <c r="BT505" s="202">
        <v>3245045.16</v>
      </c>
      <c r="BU505" s="202">
        <v>2064929.4800000004</v>
      </c>
      <c r="BV505" s="202">
        <v>18333462.650000002</v>
      </c>
      <c r="BW505" s="202">
        <v>606375</v>
      </c>
      <c r="BX505" s="202">
        <v>1666720</v>
      </c>
      <c r="BY505" s="202">
        <v>6913202.5099999998</v>
      </c>
      <c r="BZ505" s="202">
        <v>1222170.9000000001</v>
      </c>
      <c r="CA505" s="202">
        <v>1232083.69</v>
      </c>
      <c r="CB505" s="202">
        <v>1394559.98</v>
      </c>
      <c r="CC505" s="202">
        <v>1807051.49</v>
      </c>
      <c r="CD505" s="202">
        <v>7155163.9699999997</v>
      </c>
      <c r="CE505" s="202">
        <v>2422219.9500000007</v>
      </c>
      <c r="CF505" s="202">
        <v>8928151.1099999994</v>
      </c>
      <c r="CG505" s="202">
        <v>1224662</v>
      </c>
      <c r="CH505" s="202">
        <v>1544415.95</v>
      </c>
      <c r="CI505" s="202">
        <v>1201066.78</v>
      </c>
      <c r="CJ505" s="202">
        <v>1460003</v>
      </c>
      <c r="CK505" s="202">
        <v>10229470.950000001</v>
      </c>
      <c r="CL505" s="202">
        <v>1563835.2799999998</v>
      </c>
      <c r="CM505" s="202">
        <v>1537448.6199999999</v>
      </c>
    </row>
    <row r="506" spans="1:91" s="122" customFormat="1" ht="25.95" hidden="1" customHeight="1">
      <c r="A506" s="381"/>
      <c r="C506" s="199">
        <v>6</v>
      </c>
      <c r="D506" s="203">
        <v>142938499.31999996</v>
      </c>
      <c r="E506" s="203">
        <v>9430128.1500000004</v>
      </c>
      <c r="F506" s="203">
        <v>6965062.4400000004</v>
      </c>
      <c r="G506" s="203">
        <v>7144611.1399999997</v>
      </c>
      <c r="H506" s="203">
        <v>3264932.08</v>
      </c>
      <c r="I506" s="203">
        <v>18528621.59</v>
      </c>
      <c r="J506" s="203">
        <v>8298569.9899999993</v>
      </c>
      <c r="K506" s="203">
        <v>22961427.530000001</v>
      </c>
      <c r="L506" s="203">
        <v>6329821.7299999995</v>
      </c>
      <c r="M506" s="203">
        <v>5663589.2200000007</v>
      </c>
      <c r="N506" s="203">
        <v>47242070.340000004</v>
      </c>
      <c r="O506" s="203">
        <v>2423124.0100000002</v>
      </c>
      <c r="P506" s="203">
        <v>84449491.539999992</v>
      </c>
      <c r="Q506" s="203">
        <v>9574583.25</v>
      </c>
      <c r="R506" s="203">
        <v>15251761.539999999</v>
      </c>
      <c r="S506" s="203">
        <v>30702960.490000002</v>
      </c>
      <c r="T506" s="203">
        <v>9358382.0199999996</v>
      </c>
      <c r="U506" s="203">
        <v>12352335.400000002</v>
      </c>
      <c r="V506" s="203">
        <v>7321058.8799999999</v>
      </c>
      <c r="W506" s="203">
        <v>4990719.07</v>
      </c>
      <c r="X506" s="203">
        <v>177422400.15000001</v>
      </c>
      <c r="Y506" s="203">
        <v>3563242.3499999996</v>
      </c>
      <c r="Z506" s="203">
        <v>10711257.959999999</v>
      </c>
      <c r="AA506" s="203">
        <v>7577126.8300000001</v>
      </c>
      <c r="AB506" s="203">
        <v>3974774.4</v>
      </c>
      <c r="AC506" s="203">
        <v>4600909.3900000006</v>
      </c>
      <c r="AD506" s="203">
        <v>6788054.2600000007</v>
      </c>
      <c r="AE506" s="203">
        <v>26769344.109999999</v>
      </c>
      <c r="AF506" s="203">
        <v>4288138.7600000007</v>
      </c>
      <c r="AG506" s="203">
        <v>5168714.5200000005</v>
      </c>
      <c r="AH506" s="203">
        <v>4919925.6900000004</v>
      </c>
      <c r="AI506" s="203">
        <v>19600036.959999997</v>
      </c>
      <c r="AJ506" s="203">
        <v>4893695.2399999993</v>
      </c>
      <c r="AK506" s="203">
        <v>3325993.8</v>
      </c>
      <c r="AL506" s="203">
        <v>577605870.30999994</v>
      </c>
      <c r="AM506" s="203">
        <v>6565369.4000000004</v>
      </c>
      <c r="AN506" s="203">
        <v>9611842.6900000013</v>
      </c>
      <c r="AO506" s="203">
        <v>24149432.18</v>
      </c>
      <c r="AP506" s="203">
        <v>23045404.09</v>
      </c>
      <c r="AQ506" s="203">
        <v>14560282.26</v>
      </c>
      <c r="AR506" s="203">
        <v>3708846.5599999996</v>
      </c>
      <c r="AS506" s="203">
        <v>90397348.5</v>
      </c>
      <c r="AT506" s="203">
        <v>7574636.4500000002</v>
      </c>
      <c r="AU506" s="203">
        <v>22193938.680000003</v>
      </c>
      <c r="AV506" s="203">
        <v>19163434.669999998</v>
      </c>
      <c r="AW506" s="203">
        <v>6765487.2700000005</v>
      </c>
      <c r="AX506" s="203">
        <v>3849570.8900000006</v>
      </c>
      <c r="AY506" s="203">
        <v>10387075.07</v>
      </c>
      <c r="AZ506" s="203">
        <v>11301804.499999998</v>
      </c>
      <c r="BA506" s="203">
        <v>5768345.7300000004</v>
      </c>
      <c r="BB506" s="203">
        <v>88839130.749999985</v>
      </c>
      <c r="BC506" s="203">
        <v>5202525.5</v>
      </c>
      <c r="BD506" s="203">
        <v>240801205.16</v>
      </c>
      <c r="BE506" s="203">
        <v>25387758.170000002</v>
      </c>
      <c r="BF506" s="203">
        <v>6481369.3200000003</v>
      </c>
      <c r="BG506" s="203">
        <v>8470679.7200000007</v>
      </c>
      <c r="BH506" s="203">
        <v>104012866.61000001</v>
      </c>
      <c r="BI506" s="203">
        <v>3235835.4599999995</v>
      </c>
      <c r="BJ506" s="203">
        <v>4537348.76</v>
      </c>
      <c r="BK506" s="203">
        <v>3615191.55</v>
      </c>
      <c r="BL506" s="203">
        <v>4263498.97</v>
      </c>
      <c r="BM506" s="203">
        <v>111790546.69</v>
      </c>
      <c r="BN506" s="203">
        <v>11006227.639999999</v>
      </c>
      <c r="BO506" s="203">
        <v>7606580.6200000001</v>
      </c>
      <c r="BP506" s="203">
        <v>13023456.390000001</v>
      </c>
      <c r="BQ506" s="203">
        <v>5549790.9099999992</v>
      </c>
      <c r="BR506" s="203">
        <v>5452142.1200000001</v>
      </c>
      <c r="BS506" s="203">
        <v>768062170.83999991</v>
      </c>
      <c r="BT506" s="203">
        <v>8378242.3599999994</v>
      </c>
      <c r="BU506" s="203">
        <v>6389763.4099999992</v>
      </c>
      <c r="BV506" s="203">
        <v>78120103.579999998</v>
      </c>
      <c r="BW506" s="203">
        <v>7814723.8799999999</v>
      </c>
      <c r="BX506" s="203">
        <v>7471172.3900000006</v>
      </c>
      <c r="BY506" s="203">
        <v>33107038.710000001</v>
      </c>
      <c r="BZ506" s="203">
        <v>4776411.4799999995</v>
      </c>
      <c r="CA506" s="203">
        <v>3912010.6700000004</v>
      </c>
      <c r="CB506" s="203">
        <v>9023778.9499999993</v>
      </c>
      <c r="CC506" s="203">
        <v>21362184.110000003</v>
      </c>
      <c r="CD506" s="203">
        <v>29361356.41</v>
      </c>
      <c r="CE506" s="203">
        <v>6415896.3900000006</v>
      </c>
      <c r="CF506" s="203">
        <v>23682045.810000002</v>
      </c>
      <c r="CG506" s="203">
        <v>7104545.7300000004</v>
      </c>
      <c r="CH506" s="203">
        <v>3678327.76</v>
      </c>
      <c r="CI506" s="203">
        <v>3437036.33</v>
      </c>
      <c r="CJ506" s="203">
        <v>4234858.54</v>
      </c>
      <c r="CK506" s="203">
        <v>34773715.920000002</v>
      </c>
      <c r="CL506" s="203">
        <v>4678484.29</v>
      </c>
      <c r="CM506" s="203">
        <v>3629446.83</v>
      </c>
    </row>
    <row r="507" spans="1:91" s="122" customFormat="1" ht="25.95" hidden="1" customHeight="1">
      <c r="A507" s="381"/>
      <c r="C507" s="199">
        <v>7</v>
      </c>
      <c r="D507" s="202">
        <v>17357975.530000001</v>
      </c>
      <c r="E507" s="202">
        <v>183919.75</v>
      </c>
      <c r="F507" s="202">
        <v>132150</v>
      </c>
      <c r="G507" s="202">
        <v>94818</v>
      </c>
      <c r="H507" s="202">
        <v>319947.5</v>
      </c>
      <c r="I507" s="202">
        <v>369238</v>
      </c>
      <c r="J507" s="202">
        <v>746400</v>
      </c>
      <c r="K507" s="202">
        <v>499398</v>
      </c>
      <c r="L507" s="202">
        <v>234368.64000000001</v>
      </c>
      <c r="M507" s="202">
        <v>675298</v>
      </c>
      <c r="N507" s="202">
        <v>2004806</v>
      </c>
      <c r="O507" s="202">
        <v>187597</v>
      </c>
      <c r="P507" s="202">
        <v>9895234.040000001</v>
      </c>
      <c r="Q507" s="202">
        <v>804882.14999999991</v>
      </c>
      <c r="R507" s="202">
        <v>1165211.25</v>
      </c>
      <c r="S507" s="202">
        <v>801638.25</v>
      </c>
      <c r="T507" s="202">
        <v>907443.25</v>
      </c>
      <c r="U507" s="202">
        <v>742194.47</v>
      </c>
      <c r="V507" s="202">
        <v>666270</v>
      </c>
      <c r="W507" s="202">
        <v>148572.5</v>
      </c>
      <c r="X507" s="202">
        <v>27449812.210000001</v>
      </c>
      <c r="Y507" s="202">
        <v>442577.3</v>
      </c>
      <c r="Z507" s="202">
        <v>1569815</v>
      </c>
      <c r="AA507" s="202">
        <v>311888</v>
      </c>
      <c r="AB507" s="202">
        <v>250743.5</v>
      </c>
      <c r="AC507" s="202">
        <v>371159</v>
      </c>
      <c r="AD507" s="202">
        <v>227389.5</v>
      </c>
      <c r="AE507" s="202">
        <v>2193297.5</v>
      </c>
      <c r="AF507" s="202">
        <v>392239</v>
      </c>
      <c r="AG507" s="202">
        <v>360074.75</v>
      </c>
      <c r="AH507" s="202">
        <v>355246.5</v>
      </c>
      <c r="AI507" s="202">
        <v>496046</v>
      </c>
      <c r="AJ507" s="202">
        <v>408019.5</v>
      </c>
      <c r="AK507" s="202">
        <v>294429</v>
      </c>
      <c r="AL507" s="202">
        <v>32158054.239999998</v>
      </c>
      <c r="AM507" s="202">
        <v>437224</v>
      </c>
      <c r="AN507" s="202">
        <v>312743</v>
      </c>
      <c r="AO507" s="202">
        <v>863181.5199999999</v>
      </c>
      <c r="AP507" s="202">
        <v>1966688.2</v>
      </c>
      <c r="AQ507" s="202">
        <v>736920</v>
      </c>
      <c r="AR507" s="202">
        <v>185290</v>
      </c>
      <c r="AS507" s="202">
        <v>8215289.3600000003</v>
      </c>
      <c r="AT507" s="202">
        <v>455380.75</v>
      </c>
      <c r="AU507" s="202">
        <v>1264288</v>
      </c>
      <c r="AV507" s="202">
        <v>838412.7</v>
      </c>
      <c r="AW507" s="202">
        <v>474570</v>
      </c>
      <c r="AX507" s="202">
        <v>478857</v>
      </c>
      <c r="AY507" s="202">
        <v>431227</v>
      </c>
      <c r="AZ507" s="202">
        <v>635881</v>
      </c>
      <c r="BA507" s="202">
        <v>502902</v>
      </c>
      <c r="BB507" s="202">
        <v>7586022.5</v>
      </c>
      <c r="BC507" s="202">
        <v>307339</v>
      </c>
      <c r="BD507" s="202">
        <v>20841823.73</v>
      </c>
      <c r="BE507" s="202">
        <v>1641441.04</v>
      </c>
      <c r="BF507" s="202">
        <v>1039800.25</v>
      </c>
      <c r="BG507" s="202">
        <v>511634.5</v>
      </c>
      <c r="BH507" s="202">
        <v>4001072.47</v>
      </c>
      <c r="BI507" s="202">
        <v>488550.5</v>
      </c>
      <c r="BJ507" s="202">
        <v>455188</v>
      </c>
      <c r="BK507" s="202">
        <v>860390</v>
      </c>
      <c r="BL507" s="202">
        <v>666253</v>
      </c>
      <c r="BM507" s="202">
        <v>11266694</v>
      </c>
      <c r="BN507" s="202">
        <v>181454.2</v>
      </c>
      <c r="BO507" s="202">
        <v>221120.25</v>
      </c>
      <c r="BP507" s="202">
        <v>1313124</v>
      </c>
      <c r="BQ507" s="202">
        <v>582593.49</v>
      </c>
      <c r="BR507" s="202">
        <v>261839</v>
      </c>
      <c r="BS507" s="202">
        <v>52795713.270000003</v>
      </c>
      <c r="BT507" s="202">
        <v>1329660.8</v>
      </c>
      <c r="BU507" s="202">
        <v>311732</v>
      </c>
      <c r="BV507" s="202">
        <v>8198654.5800000001</v>
      </c>
      <c r="BW507" s="202">
        <v>116881</v>
      </c>
      <c r="BX507" s="202">
        <v>368370</v>
      </c>
      <c r="BY507" s="202">
        <v>4316899.5</v>
      </c>
      <c r="BZ507" s="202">
        <v>314501</v>
      </c>
      <c r="CA507" s="202">
        <v>321815</v>
      </c>
      <c r="CB507" s="202">
        <v>467134</v>
      </c>
      <c r="CC507" s="202">
        <v>596310</v>
      </c>
      <c r="CD507" s="202">
        <v>2842747</v>
      </c>
      <c r="CE507" s="202">
        <v>506947</v>
      </c>
      <c r="CF507" s="202">
        <v>1374403.5</v>
      </c>
      <c r="CG507" s="202">
        <v>180379</v>
      </c>
      <c r="CH507" s="202">
        <v>303692</v>
      </c>
      <c r="CI507" s="202">
        <v>490676</v>
      </c>
      <c r="CJ507" s="202">
        <v>258008</v>
      </c>
      <c r="CK507" s="202">
        <v>4752207.3</v>
      </c>
      <c r="CL507" s="202">
        <v>405874</v>
      </c>
      <c r="CM507" s="202">
        <v>453254.5</v>
      </c>
    </row>
    <row r="508" spans="1:91" s="122" customFormat="1" ht="25.95" hidden="1" customHeight="1">
      <c r="A508" s="381"/>
      <c r="C508" s="199">
        <v>8</v>
      </c>
      <c r="D508" s="203">
        <v>3015725.75</v>
      </c>
      <c r="E508" s="203">
        <v>0</v>
      </c>
      <c r="F508" s="203">
        <v>0</v>
      </c>
      <c r="G508" s="203">
        <v>159621</v>
      </c>
      <c r="H508" s="203">
        <v>0</v>
      </c>
      <c r="I508" s="203">
        <v>86791.5</v>
      </c>
      <c r="J508" s="203">
        <v>32194.75</v>
      </c>
      <c r="K508" s="203">
        <v>109648</v>
      </c>
      <c r="L508" s="203">
        <v>10623</v>
      </c>
      <c r="M508" s="203">
        <v>0</v>
      </c>
      <c r="N508" s="203">
        <v>742419.5</v>
      </c>
      <c r="O508" s="203">
        <v>2451</v>
      </c>
      <c r="P508" s="203">
        <v>1487357.1</v>
      </c>
      <c r="Q508" s="203">
        <v>5888.2</v>
      </c>
      <c r="R508" s="203">
        <v>7811</v>
      </c>
      <c r="S508" s="203">
        <v>219736</v>
      </c>
      <c r="T508" s="203">
        <v>56640</v>
      </c>
      <c r="U508" s="203">
        <v>127529.5</v>
      </c>
      <c r="V508" s="203">
        <v>4518.6899999999996</v>
      </c>
      <c r="W508" s="203">
        <v>1995</v>
      </c>
      <c r="X508" s="203">
        <v>2463822.14</v>
      </c>
      <c r="Y508" s="203">
        <v>10154</v>
      </c>
      <c r="Z508" s="203">
        <v>41148</v>
      </c>
      <c r="AA508" s="203">
        <v>458690.87</v>
      </c>
      <c r="AB508" s="203">
        <v>28820</v>
      </c>
      <c r="AC508" s="203">
        <v>69507.5</v>
      </c>
      <c r="AD508" s="203">
        <v>48071</v>
      </c>
      <c r="AE508" s="203">
        <v>181247</v>
      </c>
      <c r="AF508" s="203">
        <v>323889.15000000002</v>
      </c>
      <c r="AG508" s="203">
        <v>69606</v>
      </c>
      <c r="AH508" s="203">
        <v>36205.79</v>
      </c>
      <c r="AI508" s="203">
        <v>65470</v>
      </c>
      <c r="AJ508" s="203">
        <v>39543</v>
      </c>
      <c r="AK508" s="203">
        <v>67.5</v>
      </c>
      <c r="AL508" s="203">
        <v>18211066.960000001</v>
      </c>
      <c r="AM508" s="203">
        <v>0</v>
      </c>
      <c r="AN508" s="203">
        <v>12847</v>
      </c>
      <c r="AO508" s="203">
        <v>188404.75</v>
      </c>
      <c r="AP508" s="203">
        <v>501058</v>
      </c>
      <c r="AQ508" s="203">
        <v>46166</v>
      </c>
      <c r="AR508" s="203">
        <v>0</v>
      </c>
      <c r="AS508" s="203">
        <v>264176</v>
      </c>
      <c r="AT508" s="203">
        <v>55442.5</v>
      </c>
      <c r="AU508" s="203">
        <v>51232</v>
      </c>
      <c r="AV508" s="203">
        <v>27955.91</v>
      </c>
      <c r="AW508" s="203">
        <v>19472.5</v>
      </c>
      <c r="AX508" s="203">
        <v>2714.5</v>
      </c>
      <c r="AY508" s="203">
        <v>33350</v>
      </c>
      <c r="AZ508" s="203">
        <v>8224</v>
      </c>
      <c r="BA508" s="203">
        <v>26758</v>
      </c>
      <c r="BB508" s="203">
        <v>1108543.75</v>
      </c>
      <c r="BC508" s="203">
        <v>10995.73</v>
      </c>
      <c r="BD508" s="203">
        <v>10365474.060000001</v>
      </c>
      <c r="BE508" s="203">
        <v>500264.95</v>
      </c>
      <c r="BF508" s="203">
        <v>14403.75</v>
      </c>
      <c r="BG508" s="203">
        <v>29567.25</v>
      </c>
      <c r="BH508" s="203">
        <v>5562116.54</v>
      </c>
      <c r="BI508" s="203">
        <v>13500</v>
      </c>
      <c r="BJ508" s="203">
        <v>0</v>
      </c>
      <c r="BK508" s="203">
        <v>0</v>
      </c>
      <c r="BL508" s="203">
        <v>120820.5</v>
      </c>
      <c r="BM508" s="203">
        <v>1813181.69</v>
      </c>
      <c r="BN508" s="203">
        <v>0</v>
      </c>
      <c r="BO508" s="203">
        <v>6825</v>
      </c>
      <c r="BP508" s="203">
        <v>76859.5</v>
      </c>
      <c r="BQ508" s="203">
        <v>7562</v>
      </c>
      <c r="BR508" s="203">
        <v>0</v>
      </c>
      <c r="BS508" s="203">
        <v>13455234.039999999</v>
      </c>
      <c r="BT508" s="203">
        <v>17643</v>
      </c>
      <c r="BU508" s="203">
        <v>44694.400000000001</v>
      </c>
      <c r="BV508" s="203">
        <v>1049171</v>
      </c>
      <c r="BW508" s="203">
        <v>1000</v>
      </c>
      <c r="BX508" s="203">
        <v>36185</v>
      </c>
      <c r="BY508" s="203">
        <v>230587.16</v>
      </c>
      <c r="BZ508" s="203">
        <v>22719</v>
      </c>
      <c r="CA508" s="203">
        <v>10965</v>
      </c>
      <c r="CB508" s="203">
        <v>4295</v>
      </c>
      <c r="CC508" s="203">
        <v>137199</v>
      </c>
      <c r="CD508" s="203">
        <v>245282</v>
      </c>
      <c r="CE508" s="203">
        <v>25447</v>
      </c>
      <c r="CF508" s="203">
        <v>122897</v>
      </c>
      <c r="CG508" s="203">
        <v>7197</v>
      </c>
      <c r="CH508" s="203">
        <v>0</v>
      </c>
      <c r="CI508" s="203">
        <v>0</v>
      </c>
      <c r="CJ508" s="203">
        <v>0</v>
      </c>
      <c r="CK508" s="203">
        <v>543722</v>
      </c>
      <c r="CL508" s="203">
        <v>5903</v>
      </c>
      <c r="CM508" s="203">
        <v>0</v>
      </c>
    </row>
    <row r="509" spans="1:91" s="122" customFormat="1" ht="25.95" hidden="1" customHeight="1">
      <c r="A509" s="381"/>
      <c r="C509" s="199">
        <v>9</v>
      </c>
      <c r="D509" s="202">
        <v>21573510.620000001</v>
      </c>
      <c r="E509" s="202">
        <v>1938231.9100000001</v>
      </c>
      <c r="F509" s="202">
        <v>897863.70000000007</v>
      </c>
      <c r="G509" s="202">
        <v>1059967.92</v>
      </c>
      <c r="H509" s="202">
        <v>579059.51</v>
      </c>
      <c r="I509" s="202">
        <v>2061019.9500000002</v>
      </c>
      <c r="J509" s="202">
        <v>1535944.24</v>
      </c>
      <c r="K509" s="202">
        <v>5505880.9800000004</v>
      </c>
      <c r="L509" s="202">
        <v>1194601.8599999999</v>
      </c>
      <c r="M509" s="202">
        <v>1021802.86</v>
      </c>
      <c r="N509" s="202">
        <v>5522596.2400000002</v>
      </c>
      <c r="O509" s="202">
        <v>512815.67000000004</v>
      </c>
      <c r="P509" s="202">
        <v>19270253.210000001</v>
      </c>
      <c r="Q509" s="202">
        <v>2762233.3200000003</v>
      </c>
      <c r="R509" s="202">
        <v>3361683.8699999996</v>
      </c>
      <c r="S509" s="202">
        <v>8073609.6499999994</v>
      </c>
      <c r="T509" s="202">
        <v>1469045.1400000001</v>
      </c>
      <c r="U509" s="202">
        <v>2148121.0799999996</v>
      </c>
      <c r="V509" s="202">
        <v>1642340.94</v>
      </c>
      <c r="W509" s="202">
        <v>854529.86999999988</v>
      </c>
      <c r="X509" s="202">
        <v>35440777.549999997</v>
      </c>
      <c r="Y509" s="202">
        <v>838078.16999999993</v>
      </c>
      <c r="Z509" s="202">
        <v>2142197.9300000002</v>
      </c>
      <c r="AA509" s="202">
        <v>1241250.79</v>
      </c>
      <c r="AB509" s="202">
        <v>826796.27</v>
      </c>
      <c r="AC509" s="202">
        <v>1466975.11</v>
      </c>
      <c r="AD509" s="202">
        <v>1615364.08</v>
      </c>
      <c r="AE509" s="202">
        <v>5749720.5600000005</v>
      </c>
      <c r="AF509" s="202">
        <v>881179.15</v>
      </c>
      <c r="AG509" s="202">
        <v>1294009.79</v>
      </c>
      <c r="AH509" s="202">
        <v>844942.87</v>
      </c>
      <c r="AI509" s="202">
        <v>2841843.55</v>
      </c>
      <c r="AJ509" s="202">
        <v>1083074.9900000002</v>
      </c>
      <c r="AK509" s="202">
        <v>925650.18</v>
      </c>
      <c r="AL509" s="202">
        <v>102557336.59999999</v>
      </c>
      <c r="AM509" s="202">
        <v>1585668.74</v>
      </c>
      <c r="AN509" s="202">
        <v>2768969.05</v>
      </c>
      <c r="AO509" s="202">
        <v>6522887.79</v>
      </c>
      <c r="AP509" s="202">
        <v>5070506.9399999995</v>
      </c>
      <c r="AQ509" s="202">
        <v>2960973.8000000003</v>
      </c>
      <c r="AR509" s="202">
        <v>1691761.39</v>
      </c>
      <c r="AS509" s="202">
        <v>15236449.960000001</v>
      </c>
      <c r="AT509" s="202">
        <v>2525969.08</v>
      </c>
      <c r="AU509" s="202">
        <v>7373518.8300000001</v>
      </c>
      <c r="AV509" s="202">
        <v>4280875.6000000006</v>
      </c>
      <c r="AW509" s="202">
        <v>1374753.44</v>
      </c>
      <c r="AX509" s="202">
        <v>645846.06000000006</v>
      </c>
      <c r="AY509" s="202">
        <v>1589981.6500000001</v>
      </c>
      <c r="AZ509" s="202">
        <v>4063140.09</v>
      </c>
      <c r="BA509" s="202">
        <v>1550051.22</v>
      </c>
      <c r="BB509" s="202">
        <v>16156147.68</v>
      </c>
      <c r="BC509" s="202">
        <v>1362211.2199999997</v>
      </c>
      <c r="BD509" s="202">
        <v>32777681.530000001</v>
      </c>
      <c r="BE509" s="202">
        <v>3646099.27</v>
      </c>
      <c r="BF509" s="202">
        <v>1327302.93</v>
      </c>
      <c r="BG509" s="202">
        <v>1681996.9000000001</v>
      </c>
      <c r="BH509" s="202">
        <v>23746127.810000002</v>
      </c>
      <c r="BI509" s="202">
        <v>395786.25</v>
      </c>
      <c r="BJ509" s="202">
        <v>473986.43</v>
      </c>
      <c r="BK509" s="202">
        <v>721442.04999999993</v>
      </c>
      <c r="BL509" s="202">
        <v>1034829.1100000001</v>
      </c>
      <c r="BM509" s="202">
        <v>23619523.850000001</v>
      </c>
      <c r="BN509" s="202">
        <v>1800461.28</v>
      </c>
      <c r="BO509" s="202">
        <v>1853572.4000000001</v>
      </c>
      <c r="BP509" s="202">
        <v>3084852.97</v>
      </c>
      <c r="BQ509" s="202">
        <v>1262014.9600000004</v>
      </c>
      <c r="BR509" s="202">
        <v>1291757.04</v>
      </c>
      <c r="BS509" s="202">
        <v>104453792.39999999</v>
      </c>
      <c r="BT509" s="202">
        <v>1882717.73</v>
      </c>
      <c r="BU509" s="202">
        <v>1198344.8700000001</v>
      </c>
      <c r="BV509" s="202">
        <v>14329851.819999998</v>
      </c>
      <c r="BW509" s="202">
        <v>976963.37</v>
      </c>
      <c r="BX509" s="202">
        <v>908648.40999999992</v>
      </c>
      <c r="BY509" s="202">
        <v>4748934.7700000005</v>
      </c>
      <c r="BZ509" s="202">
        <v>964129.14</v>
      </c>
      <c r="CA509" s="202">
        <v>645048.87</v>
      </c>
      <c r="CB509" s="202">
        <v>1246302.73</v>
      </c>
      <c r="CC509" s="202">
        <v>5269007.12</v>
      </c>
      <c r="CD509" s="202">
        <v>5161730.9399999995</v>
      </c>
      <c r="CE509" s="202">
        <v>1098423.8500000001</v>
      </c>
      <c r="CF509" s="202">
        <v>3447049.3600000003</v>
      </c>
      <c r="CG509" s="202">
        <v>1121187.05</v>
      </c>
      <c r="CH509" s="202">
        <v>647494.18000000005</v>
      </c>
      <c r="CI509" s="202">
        <v>664095.31000000006</v>
      </c>
      <c r="CJ509" s="202">
        <v>1108350.56</v>
      </c>
      <c r="CK509" s="202">
        <v>6477513.9399999995</v>
      </c>
      <c r="CL509" s="202">
        <v>840065.84000000008</v>
      </c>
      <c r="CM509" s="202">
        <v>573007.85</v>
      </c>
    </row>
    <row r="510" spans="1:91" s="122" customFormat="1" ht="25.95" hidden="1" customHeight="1">
      <c r="A510" s="381"/>
      <c r="C510" s="199">
        <v>10</v>
      </c>
      <c r="D510" s="203">
        <v>1244984.43</v>
      </c>
      <c r="E510" s="203">
        <v>44195</v>
      </c>
      <c r="F510" s="203">
        <v>355454</v>
      </c>
      <c r="G510" s="203">
        <v>57428.200000000012</v>
      </c>
      <c r="H510" s="203">
        <v>34805</v>
      </c>
      <c r="I510" s="203">
        <v>111239.5</v>
      </c>
      <c r="J510" s="203">
        <v>74848.350000000006</v>
      </c>
      <c r="K510" s="203">
        <v>178568.8</v>
      </c>
      <c r="L510" s="203">
        <v>23199.09</v>
      </c>
      <c r="M510" s="203">
        <v>19140</v>
      </c>
      <c r="N510" s="203">
        <v>85444.440000000017</v>
      </c>
      <c r="O510" s="203">
        <v>10568.25</v>
      </c>
      <c r="P510" s="203">
        <v>423024.5500000001</v>
      </c>
      <c r="Q510" s="203">
        <v>55560.489999999991</v>
      </c>
      <c r="R510" s="203">
        <v>48135</v>
      </c>
      <c r="S510" s="203">
        <v>124220.45999999999</v>
      </c>
      <c r="T510" s="203">
        <v>71126</v>
      </c>
      <c r="U510" s="203">
        <v>17721</v>
      </c>
      <c r="V510" s="203">
        <v>25328.28</v>
      </c>
      <c r="W510" s="203">
        <v>178823.59000000003</v>
      </c>
      <c r="X510" s="203">
        <v>1821109.27</v>
      </c>
      <c r="Y510" s="203">
        <v>18844.96</v>
      </c>
      <c r="Z510" s="203">
        <v>217570</v>
      </c>
      <c r="AA510" s="203">
        <v>416665</v>
      </c>
      <c r="AB510" s="203">
        <v>2014</v>
      </c>
      <c r="AC510" s="203">
        <v>73345.239999999991</v>
      </c>
      <c r="AD510" s="203">
        <v>31139</v>
      </c>
      <c r="AE510" s="203">
        <v>292694.46000000002</v>
      </c>
      <c r="AF510" s="203">
        <v>21664</v>
      </c>
      <c r="AG510" s="203">
        <v>31852.989999999998</v>
      </c>
      <c r="AH510" s="203">
        <v>43043.14</v>
      </c>
      <c r="AI510" s="203">
        <v>248487.16</v>
      </c>
      <c r="AJ510" s="203">
        <v>91686</v>
      </c>
      <c r="AK510" s="203">
        <v>21144.999999999996</v>
      </c>
      <c r="AL510" s="203">
        <v>584428.44999999995</v>
      </c>
      <c r="AM510" s="203">
        <v>12838</v>
      </c>
      <c r="AN510" s="203">
        <v>8299</v>
      </c>
      <c r="AO510" s="203">
        <v>65712</v>
      </c>
      <c r="AP510" s="203">
        <v>50370.03</v>
      </c>
      <c r="AQ510" s="203">
        <v>7300</v>
      </c>
      <c r="AR510" s="203">
        <v>3720</v>
      </c>
      <c r="AS510" s="203">
        <v>83320.69</v>
      </c>
      <c r="AT510" s="203">
        <v>14268.75</v>
      </c>
      <c r="AU510" s="203">
        <v>56946.51</v>
      </c>
      <c r="AV510" s="203">
        <v>100032.96000000001</v>
      </c>
      <c r="AW510" s="203">
        <v>14142.32</v>
      </c>
      <c r="AX510" s="203">
        <v>7127</v>
      </c>
      <c r="AY510" s="203">
        <v>15084</v>
      </c>
      <c r="AZ510" s="203">
        <v>18532</v>
      </c>
      <c r="BA510" s="203">
        <v>9497</v>
      </c>
      <c r="BB510" s="203">
        <v>307416.67</v>
      </c>
      <c r="BC510" s="203">
        <v>11799.189999999999</v>
      </c>
      <c r="BD510" s="203">
        <v>1031725.2799999999</v>
      </c>
      <c r="BE510" s="203">
        <v>53216.290000000023</v>
      </c>
      <c r="BF510" s="203">
        <v>233196.44999999995</v>
      </c>
      <c r="BG510" s="203">
        <v>81463.709999999992</v>
      </c>
      <c r="BH510" s="203">
        <v>499403.96</v>
      </c>
      <c r="BI510" s="203">
        <v>0</v>
      </c>
      <c r="BJ510" s="203">
        <v>1762</v>
      </c>
      <c r="BK510" s="203">
        <v>0</v>
      </c>
      <c r="BL510" s="203">
        <v>54534</v>
      </c>
      <c r="BM510" s="203">
        <v>307382.37</v>
      </c>
      <c r="BN510" s="203">
        <v>106727.62</v>
      </c>
      <c r="BO510" s="203">
        <v>11181</v>
      </c>
      <c r="BP510" s="203">
        <v>7527</v>
      </c>
      <c r="BQ510" s="203">
        <v>34223</v>
      </c>
      <c r="BR510" s="203">
        <v>46714</v>
      </c>
      <c r="BS510" s="203">
        <v>848269.67</v>
      </c>
      <c r="BT510" s="203">
        <v>42003.3</v>
      </c>
      <c r="BU510" s="203">
        <v>0</v>
      </c>
      <c r="BV510" s="203">
        <v>161101</v>
      </c>
      <c r="BW510" s="203">
        <v>4199.84</v>
      </c>
      <c r="BX510" s="203">
        <v>11248</v>
      </c>
      <c r="BY510" s="203">
        <v>16404</v>
      </c>
      <c r="BZ510" s="203">
        <v>6493</v>
      </c>
      <c r="CA510" s="203">
        <v>5656</v>
      </c>
      <c r="CB510" s="203">
        <v>13595</v>
      </c>
      <c r="CC510" s="203">
        <v>2990</v>
      </c>
      <c r="CD510" s="203">
        <v>139889</v>
      </c>
      <c r="CE510" s="203">
        <v>16968</v>
      </c>
      <c r="CF510" s="203">
        <v>67507.78</v>
      </c>
      <c r="CG510" s="203">
        <v>4960</v>
      </c>
      <c r="CH510" s="203">
        <v>9415</v>
      </c>
      <c r="CI510" s="203">
        <v>23646.959999999999</v>
      </c>
      <c r="CJ510" s="203">
        <v>1241</v>
      </c>
      <c r="CK510" s="203">
        <v>14917.560000000001</v>
      </c>
      <c r="CL510" s="203">
        <v>0</v>
      </c>
      <c r="CM510" s="203">
        <v>22993.13</v>
      </c>
    </row>
    <row r="511" spans="1:91" s="122" customFormat="1" ht="25.95" hidden="1" customHeight="1">
      <c r="A511" s="381"/>
      <c r="C511" s="199">
        <v>11</v>
      </c>
      <c r="D511" s="202">
        <v>73022249.549999997</v>
      </c>
      <c r="E511" s="202">
        <v>1549990.73</v>
      </c>
      <c r="F511" s="202">
        <v>2125897</v>
      </c>
      <c r="G511" s="202">
        <v>5803213</v>
      </c>
      <c r="H511" s="202">
        <v>978195.8</v>
      </c>
      <c r="I511" s="202">
        <v>1710254</v>
      </c>
      <c r="J511" s="202">
        <v>2736249.5</v>
      </c>
      <c r="K511" s="202">
        <v>7339399.79</v>
      </c>
      <c r="L511" s="202">
        <v>2035620.36</v>
      </c>
      <c r="M511" s="202">
        <v>2109764.6799999997</v>
      </c>
      <c r="N511" s="202">
        <v>20726364.5</v>
      </c>
      <c r="O511" s="202">
        <v>608791</v>
      </c>
      <c r="P511" s="202">
        <v>34327442.650000006</v>
      </c>
      <c r="Q511" s="202">
        <v>3658633.67</v>
      </c>
      <c r="R511" s="202">
        <v>3026008.38</v>
      </c>
      <c r="S511" s="202">
        <v>9164717.25</v>
      </c>
      <c r="T511" s="202">
        <v>3262276.79</v>
      </c>
      <c r="U511" s="202">
        <v>7127326.9500000002</v>
      </c>
      <c r="V511" s="202">
        <v>2779585</v>
      </c>
      <c r="W511" s="202">
        <v>1769280</v>
      </c>
      <c r="X511" s="202">
        <v>100710201.34999999</v>
      </c>
      <c r="Y511" s="202">
        <v>2266797.44</v>
      </c>
      <c r="Z511" s="202">
        <v>9967685.1500000004</v>
      </c>
      <c r="AA511" s="202">
        <v>5958673.1899999995</v>
      </c>
      <c r="AB511" s="202">
        <v>1450439</v>
      </c>
      <c r="AC511" s="202">
        <v>2205455.7000000002</v>
      </c>
      <c r="AD511" s="202">
        <v>9563238</v>
      </c>
      <c r="AE511" s="202">
        <v>11615744.5</v>
      </c>
      <c r="AF511" s="202">
        <v>2102657</v>
      </c>
      <c r="AG511" s="202">
        <v>2475407</v>
      </c>
      <c r="AH511" s="202">
        <v>1782854.5</v>
      </c>
      <c r="AI511" s="202">
        <v>12239748</v>
      </c>
      <c r="AJ511" s="202">
        <v>2178312.5</v>
      </c>
      <c r="AK511" s="202">
        <v>2048051.25</v>
      </c>
      <c r="AL511" s="202">
        <v>137106152.78999999</v>
      </c>
      <c r="AM511" s="202">
        <v>1279826</v>
      </c>
      <c r="AN511" s="202">
        <v>1082445</v>
      </c>
      <c r="AO511" s="202">
        <v>13494811.390000001</v>
      </c>
      <c r="AP511" s="202">
        <v>11382553.970000001</v>
      </c>
      <c r="AQ511" s="202">
        <v>2580457.42</v>
      </c>
      <c r="AR511" s="202">
        <v>632525.5</v>
      </c>
      <c r="AS511" s="202">
        <v>34037320.829999998</v>
      </c>
      <c r="AT511" s="202">
        <v>2641743</v>
      </c>
      <c r="AU511" s="202">
        <v>4644067</v>
      </c>
      <c r="AV511" s="202">
        <v>4309874.42</v>
      </c>
      <c r="AW511" s="202">
        <v>3206227.99</v>
      </c>
      <c r="AX511" s="202">
        <v>1504348.25</v>
      </c>
      <c r="AY511" s="202">
        <v>2821566.25</v>
      </c>
      <c r="AZ511" s="202">
        <v>1433821.5</v>
      </c>
      <c r="BA511" s="202">
        <v>1411680</v>
      </c>
      <c r="BB511" s="202">
        <v>31427695.939999998</v>
      </c>
      <c r="BC511" s="202">
        <v>1814390.5</v>
      </c>
      <c r="BD511" s="202">
        <v>128985271.47999999</v>
      </c>
      <c r="BE511" s="202">
        <v>13133851.27</v>
      </c>
      <c r="BF511" s="202">
        <v>2493937.5</v>
      </c>
      <c r="BG511" s="202">
        <v>2724552.5</v>
      </c>
      <c r="BH511" s="202">
        <v>91272213.24000001</v>
      </c>
      <c r="BI511" s="202">
        <v>1573240.4</v>
      </c>
      <c r="BJ511" s="202">
        <v>1518733</v>
      </c>
      <c r="BK511" s="202">
        <v>2021488</v>
      </c>
      <c r="BL511" s="202">
        <v>2099722</v>
      </c>
      <c r="BM511" s="202">
        <v>46733440.25</v>
      </c>
      <c r="BN511" s="202">
        <v>5196812.75</v>
      </c>
      <c r="BO511" s="202">
        <v>2346310.7199999997</v>
      </c>
      <c r="BP511" s="202">
        <v>6116474.9000000004</v>
      </c>
      <c r="BQ511" s="202">
        <v>2092973.3900000001</v>
      </c>
      <c r="BR511" s="202">
        <v>3013453.42</v>
      </c>
      <c r="BS511" s="202">
        <v>286810611.83000004</v>
      </c>
      <c r="BT511" s="202">
        <v>2723589.9</v>
      </c>
      <c r="BU511" s="202">
        <v>2956840.38</v>
      </c>
      <c r="BV511" s="202">
        <v>25323394.960000001</v>
      </c>
      <c r="BW511" s="202">
        <v>573019</v>
      </c>
      <c r="BX511" s="202">
        <v>2256068.25</v>
      </c>
      <c r="BY511" s="202">
        <v>17232325.100000001</v>
      </c>
      <c r="BZ511" s="202">
        <v>1274882.8</v>
      </c>
      <c r="CA511" s="202">
        <v>2160543.4</v>
      </c>
      <c r="CB511" s="202">
        <v>1547938</v>
      </c>
      <c r="CC511" s="202">
        <v>2752801.46</v>
      </c>
      <c r="CD511" s="202">
        <v>11714212.9</v>
      </c>
      <c r="CE511" s="202">
        <v>4533383.71</v>
      </c>
      <c r="CF511" s="202">
        <v>9382618.9499999993</v>
      </c>
      <c r="CG511" s="202">
        <v>1510706</v>
      </c>
      <c r="CH511" s="202">
        <v>1451047.9</v>
      </c>
      <c r="CI511" s="202">
        <v>1397435.47</v>
      </c>
      <c r="CJ511" s="202">
        <v>1137793.5</v>
      </c>
      <c r="CK511" s="202">
        <v>13146042.1</v>
      </c>
      <c r="CL511" s="202">
        <v>1198836</v>
      </c>
      <c r="CM511" s="202">
        <v>1514654.92</v>
      </c>
    </row>
    <row r="512" spans="1:91" s="122" customFormat="1" ht="25.95" hidden="1" customHeight="1">
      <c r="A512" s="381"/>
      <c r="C512" s="199">
        <v>12</v>
      </c>
      <c r="D512" s="203">
        <v>3888537.8</v>
      </c>
      <c r="E512" s="203">
        <v>27282.559999999998</v>
      </c>
      <c r="F512" s="203">
        <v>468639.42000000004</v>
      </c>
      <c r="G512" s="203">
        <v>176848.36</v>
      </c>
      <c r="H512" s="203">
        <v>6283.04</v>
      </c>
      <c r="I512" s="203">
        <v>50</v>
      </c>
      <c r="J512" s="203">
        <v>0</v>
      </c>
      <c r="K512" s="203">
        <v>59714.92</v>
      </c>
      <c r="L512" s="203">
        <v>-9038.4399999999987</v>
      </c>
      <c r="M512" s="203">
        <v>29592.870000000003</v>
      </c>
      <c r="N512" s="203">
        <v>556585.96</v>
      </c>
      <c r="O512" s="203">
        <v>7314.25</v>
      </c>
      <c r="P512" s="203">
        <v>513107.00999999995</v>
      </c>
      <c r="Q512" s="203">
        <v>11671.21</v>
      </c>
      <c r="R512" s="203">
        <v>14271.560000000001</v>
      </c>
      <c r="S512" s="203">
        <v>22082.71</v>
      </c>
      <c r="T512" s="203">
        <v>717465.99</v>
      </c>
      <c r="U512" s="203">
        <v>81605.61</v>
      </c>
      <c r="V512" s="203">
        <v>5540</v>
      </c>
      <c r="W512" s="203">
        <v>186212.94</v>
      </c>
      <c r="X512" s="203">
        <v>5495807.9100000001</v>
      </c>
      <c r="Y512" s="203">
        <v>173750.68999999997</v>
      </c>
      <c r="Z512" s="203">
        <v>1414264.95</v>
      </c>
      <c r="AA512" s="203">
        <v>356492.98999999987</v>
      </c>
      <c r="AB512" s="203">
        <v>143525.05000000005</v>
      </c>
      <c r="AC512" s="203">
        <v>241172.59</v>
      </c>
      <c r="AD512" s="203">
        <v>1680210.5</v>
      </c>
      <c r="AE512" s="203">
        <v>96429.15</v>
      </c>
      <c r="AF512" s="203">
        <v>3835.73</v>
      </c>
      <c r="AG512" s="203">
        <v>0</v>
      </c>
      <c r="AH512" s="203">
        <v>114940.51999999999</v>
      </c>
      <c r="AI512" s="203">
        <v>44913.350000000006</v>
      </c>
      <c r="AJ512" s="203">
        <v>195214.38</v>
      </c>
      <c r="AK512" s="203">
        <v>1631.36</v>
      </c>
      <c r="AL512" s="203">
        <v>1891316.5999999999</v>
      </c>
      <c r="AM512" s="203">
        <v>53313</v>
      </c>
      <c r="AN512" s="203">
        <v>617.98</v>
      </c>
      <c r="AO512" s="203">
        <v>19167.45</v>
      </c>
      <c r="AP512" s="203">
        <v>45942.53</v>
      </c>
      <c r="AQ512" s="203">
        <v>6800.8099999999995</v>
      </c>
      <c r="AR512" s="203">
        <v>0</v>
      </c>
      <c r="AS512" s="203">
        <v>33858</v>
      </c>
      <c r="AT512" s="203">
        <v>0</v>
      </c>
      <c r="AU512" s="203">
        <v>0</v>
      </c>
      <c r="AV512" s="203">
        <v>15370.32</v>
      </c>
      <c r="AW512" s="203">
        <v>0</v>
      </c>
      <c r="AX512" s="203">
        <v>22337.73</v>
      </c>
      <c r="AY512" s="203">
        <v>617.98</v>
      </c>
      <c r="AZ512" s="203">
        <v>5847.74</v>
      </c>
      <c r="BA512" s="203">
        <v>3091.91</v>
      </c>
      <c r="BB512" s="203">
        <v>344204.61</v>
      </c>
      <c r="BC512" s="203">
        <v>14660.02</v>
      </c>
      <c r="BD512" s="203">
        <v>5513138.1600000001</v>
      </c>
      <c r="BE512" s="203">
        <v>1233206.1100000001</v>
      </c>
      <c r="BF512" s="203">
        <v>411911.31</v>
      </c>
      <c r="BG512" s="203">
        <v>165180.36000000002</v>
      </c>
      <c r="BH512" s="203">
        <v>4017423.73</v>
      </c>
      <c r="BI512" s="203">
        <v>12711.7</v>
      </c>
      <c r="BJ512" s="203">
        <v>20504.400000000001</v>
      </c>
      <c r="BK512" s="203">
        <v>1236.5999999999999</v>
      </c>
      <c r="BL512" s="203">
        <v>1060</v>
      </c>
      <c r="BM512" s="203">
        <v>112813.6</v>
      </c>
      <c r="BN512" s="203">
        <v>34879.5</v>
      </c>
      <c r="BO512" s="203">
        <v>4494</v>
      </c>
      <c r="BP512" s="203">
        <v>10635</v>
      </c>
      <c r="BQ512" s="203">
        <v>9592.9599999999991</v>
      </c>
      <c r="BR512" s="203">
        <v>20341</v>
      </c>
      <c r="BS512" s="203">
        <v>6113369.4100000011</v>
      </c>
      <c r="BT512" s="203">
        <v>0</v>
      </c>
      <c r="BU512" s="203">
        <v>8037.9500000000007</v>
      </c>
      <c r="BV512" s="203">
        <v>492914.06</v>
      </c>
      <c r="BW512" s="203">
        <v>11747.78</v>
      </c>
      <c r="BX512" s="203">
        <v>0</v>
      </c>
      <c r="BY512" s="203">
        <v>13115.25</v>
      </c>
      <c r="BZ512" s="203">
        <v>618.29999999999995</v>
      </c>
      <c r="CA512" s="203">
        <v>4328.13</v>
      </c>
      <c r="CB512" s="203">
        <v>0</v>
      </c>
      <c r="CC512" s="203">
        <v>49529.47</v>
      </c>
      <c r="CD512" s="203">
        <v>35246.5</v>
      </c>
      <c r="CE512" s="203">
        <v>82159.66</v>
      </c>
      <c r="CF512" s="203">
        <v>986.94</v>
      </c>
      <c r="CG512" s="203">
        <v>9411.7900000000009</v>
      </c>
      <c r="CH512" s="203">
        <v>0</v>
      </c>
      <c r="CI512" s="203">
        <v>35368.369999999995</v>
      </c>
      <c r="CJ512" s="203">
        <v>0</v>
      </c>
      <c r="CK512" s="203">
        <v>85210.57</v>
      </c>
      <c r="CL512" s="203">
        <v>0</v>
      </c>
      <c r="CM512" s="203">
        <v>0</v>
      </c>
    </row>
    <row r="513" spans="1:91" s="122" customFormat="1" ht="25.95" hidden="1" customHeight="1">
      <c r="A513" s="381"/>
      <c r="C513" s="199">
        <v>13</v>
      </c>
      <c r="D513" s="202">
        <v>8694582.4900000002</v>
      </c>
      <c r="E513" s="202">
        <v>2781697.74</v>
      </c>
      <c r="F513" s="202">
        <v>1871835.64</v>
      </c>
      <c r="G513" s="202">
        <v>1521034.35</v>
      </c>
      <c r="H513" s="202">
        <v>1331091.3999999999</v>
      </c>
      <c r="I513" s="202">
        <v>3184434.23</v>
      </c>
      <c r="J513" s="202">
        <v>5531348.5099999998</v>
      </c>
      <c r="K513" s="202">
        <v>5455721.7599999998</v>
      </c>
      <c r="L513" s="202">
        <v>2815095.85</v>
      </c>
      <c r="M513" s="202">
        <v>3417982.09</v>
      </c>
      <c r="N513" s="202">
        <v>3677974.27</v>
      </c>
      <c r="O513" s="202">
        <v>1530667.44</v>
      </c>
      <c r="P513" s="202">
        <v>9272729.4700000007</v>
      </c>
      <c r="Q513" s="202">
        <v>2660150.17</v>
      </c>
      <c r="R513" s="202">
        <v>4550127</v>
      </c>
      <c r="S513" s="202">
        <v>5593694.6600000001</v>
      </c>
      <c r="T513" s="202">
        <v>2115069.7999999998</v>
      </c>
      <c r="U513" s="202">
        <v>3571434.69</v>
      </c>
      <c r="V513" s="202">
        <v>1120495.6100000001</v>
      </c>
      <c r="W513" s="202">
        <v>683779.72</v>
      </c>
      <c r="X513" s="202">
        <v>14966646.689999999</v>
      </c>
      <c r="Y513" s="202">
        <v>3489090.26</v>
      </c>
      <c r="Z513" s="202">
        <v>4240666.29</v>
      </c>
      <c r="AA513" s="202">
        <v>3353026.77</v>
      </c>
      <c r="AB513" s="202">
        <v>2025627.33</v>
      </c>
      <c r="AC513" s="202">
        <v>1711241.62</v>
      </c>
      <c r="AD513" s="202">
        <v>1913810.38</v>
      </c>
      <c r="AE513" s="202">
        <v>9753509.8300000001</v>
      </c>
      <c r="AF513" s="202">
        <v>2154637.67</v>
      </c>
      <c r="AG513" s="202">
        <v>1972984.59</v>
      </c>
      <c r="AH513" s="202">
        <v>1730042.69</v>
      </c>
      <c r="AI513" s="202">
        <v>4334091.4800000004</v>
      </c>
      <c r="AJ513" s="202">
        <v>2346911.46</v>
      </c>
      <c r="AK513" s="202">
        <v>1814494.99</v>
      </c>
      <c r="AL513" s="202">
        <v>24164824.239999998</v>
      </c>
      <c r="AM513" s="202">
        <v>5472008.0999999996</v>
      </c>
      <c r="AN513" s="202">
        <v>4146054.9</v>
      </c>
      <c r="AO513" s="202">
        <v>5478864.4299999997</v>
      </c>
      <c r="AP513" s="202">
        <v>7568675.5599999996</v>
      </c>
      <c r="AQ513" s="202">
        <v>6095605.3399999999</v>
      </c>
      <c r="AR513" s="202">
        <v>2980336.42</v>
      </c>
      <c r="AS513" s="202">
        <v>6192582.9500000002</v>
      </c>
      <c r="AT513" s="202">
        <v>1621570.78</v>
      </c>
      <c r="AU513" s="202">
        <v>4678200.3099999996</v>
      </c>
      <c r="AV513" s="202">
        <v>4560721.58</v>
      </c>
      <c r="AW513" s="202">
        <v>2805808.83</v>
      </c>
      <c r="AX513" s="202">
        <v>3873929.64</v>
      </c>
      <c r="AY513" s="202">
        <v>1544845.7</v>
      </c>
      <c r="AZ513" s="202">
        <v>1872371.74</v>
      </c>
      <c r="BA513" s="202">
        <v>1564573.13</v>
      </c>
      <c r="BB513" s="202">
        <v>4727615.58</v>
      </c>
      <c r="BC513" s="202">
        <v>2527863.92</v>
      </c>
      <c r="BD513" s="202">
        <v>0</v>
      </c>
      <c r="BE513" s="202">
        <v>4344433.09</v>
      </c>
      <c r="BF513" s="202">
        <v>3413231.83</v>
      </c>
      <c r="BG513" s="202">
        <v>1096400.1499999999</v>
      </c>
      <c r="BH513" s="202">
        <v>6518347.0999999996</v>
      </c>
      <c r="BI513" s="202">
        <v>3000000</v>
      </c>
      <c r="BJ513" s="202">
        <v>995548.6</v>
      </c>
      <c r="BK513" s="202">
        <v>4280024.0599999996</v>
      </c>
      <c r="BL513" s="202">
        <v>4205315.78</v>
      </c>
      <c r="BM513" s="202">
        <v>9079122.1300000008</v>
      </c>
      <c r="BN513" s="202">
        <v>7010392.8300000001</v>
      </c>
      <c r="BO513" s="202">
        <v>1956505.51</v>
      </c>
      <c r="BP513" s="202">
        <v>4860000</v>
      </c>
      <c r="BQ513" s="202">
        <v>3936494.77</v>
      </c>
      <c r="BR513" s="202">
        <v>1534736.37</v>
      </c>
      <c r="BS513" s="202">
        <v>35314722.270000003</v>
      </c>
      <c r="BT513" s="202">
        <v>3534739.49</v>
      </c>
      <c r="BU513" s="202">
        <v>2875916.11</v>
      </c>
      <c r="BV513" s="202">
        <v>7204961.0700000003</v>
      </c>
      <c r="BW513" s="202">
        <v>342285.46</v>
      </c>
      <c r="BX513" s="202">
        <v>2304103.52</v>
      </c>
      <c r="BY513" s="202">
        <v>8931736.8399999999</v>
      </c>
      <c r="BZ513" s="202">
        <v>1856935.19</v>
      </c>
      <c r="CA513" s="202">
        <v>2708072.8</v>
      </c>
      <c r="CB513" s="202">
        <v>4050462.78</v>
      </c>
      <c r="CC513" s="202">
        <v>3448467.34</v>
      </c>
      <c r="CD513" s="202">
        <v>5872184.71</v>
      </c>
      <c r="CE513" s="202">
        <v>4049392</v>
      </c>
      <c r="CF513" s="202">
        <v>9008669.1500000004</v>
      </c>
      <c r="CG513" s="202">
        <v>1712391.52</v>
      </c>
      <c r="CH513" s="202">
        <v>1999821.45</v>
      </c>
      <c r="CI513" s="202">
        <v>3420941.7</v>
      </c>
      <c r="CJ513" s="202">
        <v>3568497.89</v>
      </c>
      <c r="CK513" s="202">
        <v>8576701.6099999994</v>
      </c>
      <c r="CL513" s="202">
        <v>2074377.35</v>
      </c>
      <c r="CM513" s="202">
        <v>1966432.59</v>
      </c>
    </row>
    <row r="514" spans="1:91" s="122" customFormat="1" ht="25.95" hidden="1" customHeight="1">
      <c r="A514" s="381"/>
      <c r="C514" s="199">
        <v>14</v>
      </c>
      <c r="D514" s="203">
        <v>4089305</v>
      </c>
      <c r="E514" s="203">
        <v>790107</v>
      </c>
      <c r="F514" s="203">
        <v>840107</v>
      </c>
      <c r="G514" s="203">
        <v>1174872.6499999999</v>
      </c>
      <c r="H514" s="203">
        <v>3939200</v>
      </c>
      <c r="I514" s="203">
        <v>8237479</v>
      </c>
      <c r="J514" s="203">
        <v>4531133.62</v>
      </c>
      <c r="K514" s="203">
        <v>2723969.78</v>
      </c>
      <c r="L514" s="203">
        <v>1790107</v>
      </c>
      <c r="M514" s="203">
        <v>3263940</v>
      </c>
      <c r="N514" s="203">
        <v>36295722.350000001</v>
      </c>
      <c r="O514" s="203">
        <v>4566792.6500000004</v>
      </c>
      <c r="P514" s="203">
        <v>9536153</v>
      </c>
      <c r="Q514" s="203">
        <v>2369155</v>
      </c>
      <c r="R514" s="203">
        <v>16986584.16</v>
      </c>
      <c r="S514" s="203">
        <v>1856841.44</v>
      </c>
      <c r="T514" s="203">
        <v>2053659</v>
      </c>
      <c r="U514" s="203">
        <v>419849</v>
      </c>
      <c r="V514" s="203">
        <v>1773357.13</v>
      </c>
      <c r="W514" s="203">
        <v>7790037.75</v>
      </c>
      <c r="X514" s="203">
        <v>42478255.899999999</v>
      </c>
      <c r="Y514" s="203">
        <v>1158251.1499999999</v>
      </c>
      <c r="Z514" s="203">
        <v>3309668</v>
      </c>
      <c r="AA514" s="203">
        <v>2500214</v>
      </c>
      <c r="AB514" s="203">
        <v>12087810.539999999</v>
      </c>
      <c r="AC514" s="203">
        <v>1435813</v>
      </c>
      <c r="AD514" s="203">
        <v>4026534.92</v>
      </c>
      <c r="AE514" s="203">
        <v>38081614.420000002</v>
      </c>
      <c r="AF514" s="203">
        <v>1523813</v>
      </c>
      <c r="AG514" s="203">
        <v>6029897.4900000002</v>
      </c>
      <c r="AH514" s="203">
        <v>5747876</v>
      </c>
      <c r="AI514" s="203">
        <v>9733239.0899999999</v>
      </c>
      <c r="AJ514" s="203">
        <v>2476040</v>
      </c>
      <c r="AK514" s="203">
        <v>2429186</v>
      </c>
      <c r="AL514" s="203">
        <v>11498538.890000001</v>
      </c>
      <c r="AM514" s="203">
        <v>2477454.0299999998</v>
      </c>
      <c r="AN514" s="203">
        <v>1767859.63</v>
      </c>
      <c r="AO514" s="203">
        <v>4161917.07</v>
      </c>
      <c r="AP514" s="203">
        <v>4529986.99</v>
      </c>
      <c r="AQ514" s="203">
        <v>4157831.86</v>
      </c>
      <c r="AR514" s="203">
        <v>4121206.63</v>
      </c>
      <c r="AS514" s="203">
        <v>4824948.92</v>
      </c>
      <c r="AT514" s="203">
        <v>2574728.44</v>
      </c>
      <c r="AU514" s="203">
        <v>5191807.25</v>
      </c>
      <c r="AV514" s="203">
        <v>5789718.7000000002</v>
      </c>
      <c r="AW514" s="203">
        <v>1883086.48</v>
      </c>
      <c r="AX514" s="203">
        <v>1174084.74</v>
      </c>
      <c r="AY514" s="203">
        <v>2148029.04</v>
      </c>
      <c r="AZ514" s="203">
        <v>2030344.22</v>
      </c>
      <c r="BA514" s="203">
        <v>1841674.54</v>
      </c>
      <c r="BB514" s="203">
        <v>11046197.609999999</v>
      </c>
      <c r="BC514" s="203">
        <v>1969245.03</v>
      </c>
      <c r="BD514" s="203">
        <v>13501394</v>
      </c>
      <c r="BE514" s="203">
        <v>22296194</v>
      </c>
      <c r="BF514" s="203">
        <v>10589915</v>
      </c>
      <c r="BG514" s="203">
        <v>10622814</v>
      </c>
      <c r="BH514" s="203">
        <v>2198884</v>
      </c>
      <c r="BI514" s="203">
        <v>10720112.18</v>
      </c>
      <c r="BJ514" s="203">
        <v>11886416</v>
      </c>
      <c r="BK514" s="203">
        <v>125000</v>
      </c>
      <c r="BL514" s="203">
        <v>438081</v>
      </c>
      <c r="BM514" s="203">
        <v>35558702.640000001</v>
      </c>
      <c r="BN514" s="203">
        <v>6451595.5</v>
      </c>
      <c r="BO514" s="203">
        <v>1917673.45</v>
      </c>
      <c r="BP514" s="203">
        <v>10653808.59</v>
      </c>
      <c r="BQ514" s="203">
        <v>6039804.8700000001</v>
      </c>
      <c r="BR514" s="203">
        <v>4856835.2300000004</v>
      </c>
      <c r="BS514" s="203">
        <v>12432737</v>
      </c>
      <c r="BT514" s="203">
        <v>6898537.7199999997</v>
      </c>
      <c r="BU514" s="203">
        <v>7932435.0499999998</v>
      </c>
      <c r="BV514" s="203">
        <v>6703153.54</v>
      </c>
      <c r="BW514" s="203">
        <v>531749.14</v>
      </c>
      <c r="BX514" s="203">
        <v>3760427.97</v>
      </c>
      <c r="BY514" s="203">
        <v>12624073.52</v>
      </c>
      <c r="BZ514" s="203">
        <v>1943463.04</v>
      </c>
      <c r="CA514" s="203">
        <v>3958228.51</v>
      </c>
      <c r="CB514" s="203">
        <v>10719252.880000001</v>
      </c>
      <c r="CC514" s="203">
        <v>9192251.7799999993</v>
      </c>
      <c r="CD514" s="203">
        <v>10965421.83</v>
      </c>
      <c r="CE514" s="203">
        <v>3259945.94</v>
      </c>
      <c r="CF514" s="203">
        <v>8893114.4100000001</v>
      </c>
      <c r="CG514" s="203">
        <v>3261457.16</v>
      </c>
      <c r="CH514" s="203">
        <v>2911116.52</v>
      </c>
      <c r="CI514" s="203">
        <v>2380036.14</v>
      </c>
      <c r="CJ514" s="203">
        <v>1956274.67</v>
      </c>
      <c r="CK514" s="203">
        <v>25215864.25</v>
      </c>
      <c r="CL514" s="203">
        <v>1656062.54</v>
      </c>
      <c r="CM514" s="203">
        <v>1203040.71</v>
      </c>
    </row>
    <row r="515" spans="1:91" s="122" customFormat="1" ht="25.95" hidden="1" customHeight="1">
      <c r="A515" s="381"/>
      <c r="C515" s="199">
        <v>15</v>
      </c>
      <c r="D515" s="202">
        <v>8065868</v>
      </c>
      <c r="E515" s="202">
        <v>0</v>
      </c>
      <c r="F515" s="202">
        <v>4960</v>
      </c>
      <c r="G515" s="202">
        <v>0</v>
      </c>
      <c r="H515" s="202">
        <v>292056</v>
      </c>
      <c r="I515" s="202">
        <v>160156.25</v>
      </c>
      <c r="J515" s="202">
        <v>179858</v>
      </c>
      <c r="K515" s="202">
        <v>82810</v>
      </c>
      <c r="L515" s="202">
        <v>0</v>
      </c>
      <c r="M515" s="202">
        <v>502779.55</v>
      </c>
      <c r="N515" s="202">
        <v>144390</v>
      </c>
      <c r="O515" s="202">
        <v>0</v>
      </c>
      <c r="P515" s="202">
        <v>1679039</v>
      </c>
      <c r="Q515" s="202">
        <v>80410</v>
      </c>
      <c r="R515" s="202">
        <v>126000</v>
      </c>
      <c r="S515" s="202">
        <v>100472</v>
      </c>
      <c r="T515" s="202">
        <v>45400</v>
      </c>
      <c r="U515" s="202">
        <v>166259.5</v>
      </c>
      <c r="V515" s="202">
        <v>82460</v>
      </c>
      <c r="W515" s="202">
        <v>55575</v>
      </c>
      <c r="X515" s="202">
        <v>13261246</v>
      </c>
      <c r="Y515" s="202">
        <v>129990</v>
      </c>
      <c r="Z515" s="202">
        <v>83090</v>
      </c>
      <c r="AA515" s="202">
        <v>102560</v>
      </c>
      <c r="AB515" s="202">
        <v>0</v>
      </c>
      <c r="AC515" s="202">
        <v>48010</v>
      </c>
      <c r="AD515" s="202">
        <v>59464</v>
      </c>
      <c r="AE515" s="202">
        <v>358650</v>
      </c>
      <c r="AF515" s="202">
        <v>36312</v>
      </c>
      <c r="AG515" s="202">
        <v>50400</v>
      </c>
      <c r="AH515" s="202">
        <v>50300</v>
      </c>
      <c r="AI515" s="202">
        <v>227170</v>
      </c>
      <c r="AJ515" s="202">
        <v>55810</v>
      </c>
      <c r="AK515" s="202">
        <v>77860</v>
      </c>
      <c r="AL515" s="202">
        <v>18496788.789999999</v>
      </c>
      <c r="AM515" s="202">
        <v>109290</v>
      </c>
      <c r="AN515" s="202">
        <v>34110</v>
      </c>
      <c r="AO515" s="202">
        <v>15244445.01</v>
      </c>
      <c r="AP515" s="202">
        <v>181000</v>
      </c>
      <c r="AQ515" s="202">
        <v>28510</v>
      </c>
      <c r="AR515" s="202">
        <v>600</v>
      </c>
      <c r="AS515" s="202">
        <v>301657</v>
      </c>
      <c r="AT515" s="202">
        <v>0</v>
      </c>
      <c r="AU515" s="202">
        <v>0</v>
      </c>
      <c r="AV515" s="202">
        <v>0</v>
      </c>
      <c r="AW515" s="202">
        <v>47290</v>
      </c>
      <c r="AX515" s="202">
        <v>101310</v>
      </c>
      <c r="AY515" s="202">
        <v>82490</v>
      </c>
      <c r="AZ515" s="202">
        <v>26590</v>
      </c>
      <c r="BA515" s="202">
        <v>0</v>
      </c>
      <c r="BB515" s="202">
        <v>1182970</v>
      </c>
      <c r="BC515" s="202">
        <v>46980</v>
      </c>
      <c r="BD515" s="202">
        <v>6241916</v>
      </c>
      <c r="BE515" s="202">
        <v>641207</v>
      </c>
      <c r="BF515" s="202">
        <v>134735</v>
      </c>
      <c r="BG515" s="202">
        <v>125554</v>
      </c>
      <c r="BH515" s="202">
        <v>2052110</v>
      </c>
      <c r="BI515" s="202">
        <v>88910</v>
      </c>
      <c r="BJ515" s="202">
        <v>43075</v>
      </c>
      <c r="BK515" s="202">
        <v>176282</v>
      </c>
      <c r="BL515" s="202">
        <v>51420</v>
      </c>
      <c r="BM515" s="202">
        <v>1743077.47</v>
      </c>
      <c r="BN515" s="202">
        <v>177580</v>
      </c>
      <c r="BO515" s="202">
        <v>76190</v>
      </c>
      <c r="BP515" s="202">
        <v>164451</v>
      </c>
      <c r="BQ515" s="202">
        <v>114781</v>
      </c>
      <c r="BR515" s="202">
        <v>0</v>
      </c>
      <c r="BS515" s="202">
        <v>7139592</v>
      </c>
      <c r="BT515" s="202">
        <v>65010</v>
      </c>
      <c r="BU515" s="202">
        <v>4500</v>
      </c>
      <c r="BV515" s="202">
        <v>821220</v>
      </c>
      <c r="BW515" s="202">
        <v>1436530</v>
      </c>
      <c r="BX515" s="202">
        <v>113085</v>
      </c>
      <c r="BY515" s="202">
        <v>665555</v>
      </c>
      <c r="BZ515" s="202">
        <v>28399</v>
      </c>
      <c r="CA515" s="202">
        <v>4030</v>
      </c>
      <c r="CB515" s="202">
        <v>113350</v>
      </c>
      <c r="CC515" s="202">
        <v>0</v>
      </c>
      <c r="CD515" s="202">
        <v>221185</v>
      </c>
      <c r="CE515" s="202">
        <v>309306</v>
      </c>
      <c r="CF515" s="202">
        <v>210515</v>
      </c>
      <c r="CG515" s="202">
        <v>0</v>
      </c>
      <c r="CH515" s="202">
        <v>26450</v>
      </c>
      <c r="CI515" s="202">
        <v>0</v>
      </c>
      <c r="CJ515" s="202">
        <v>12350</v>
      </c>
      <c r="CK515" s="202">
        <v>491054</v>
      </c>
      <c r="CL515" s="202">
        <v>0</v>
      </c>
      <c r="CM515" s="202">
        <v>0</v>
      </c>
    </row>
    <row r="516" spans="1:91" s="122" customFormat="1" ht="25.95" hidden="1" customHeight="1">
      <c r="A516" s="381"/>
      <c r="C516" s="200">
        <v>16</v>
      </c>
      <c r="D516" s="203">
        <v>306315462.38</v>
      </c>
      <c r="E516" s="203">
        <v>39743552.829999998</v>
      </c>
      <c r="F516" s="203">
        <v>41849550.670000002</v>
      </c>
      <c r="G516" s="203">
        <v>43391717.450000003</v>
      </c>
      <c r="H516" s="203">
        <v>30200479.75</v>
      </c>
      <c r="I516" s="203">
        <v>44719069.340000004</v>
      </c>
      <c r="J516" s="203">
        <v>60303647.009999998</v>
      </c>
      <c r="K516" s="203">
        <v>60850097.729999997</v>
      </c>
      <c r="L516" s="203">
        <v>40549811.450000003</v>
      </c>
      <c r="M516" s="203">
        <v>38750094.18</v>
      </c>
      <c r="N516" s="203">
        <v>82798774.870000005</v>
      </c>
      <c r="O516" s="203">
        <v>12458786.43</v>
      </c>
      <c r="P516" s="203">
        <v>148463646.22999999</v>
      </c>
      <c r="Q516" s="203">
        <v>36029225.229999997</v>
      </c>
      <c r="R516" s="203">
        <v>36411042.030000001</v>
      </c>
      <c r="S516" s="203">
        <v>61591412.560000002</v>
      </c>
      <c r="T516" s="203">
        <v>37597982.670000002</v>
      </c>
      <c r="U516" s="203">
        <v>35006570.380000003</v>
      </c>
      <c r="V516" s="203">
        <v>36398271.359999999</v>
      </c>
      <c r="W516" s="203">
        <v>22467720.329999998</v>
      </c>
      <c r="X516" s="203">
        <v>357451636.98000002</v>
      </c>
      <c r="Y516" s="203">
        <v>26465678.710000001</v>
      </c>
      <c r="Z516" s="203">
        <v>44291934.640000001</v>
      </c>
      <c r="AA516" s="203">
        <v>34201048.369999997</v>
      </c>
      <c r="AB516" s="203">
        <v>23022117.699999999</v>
      </c>
      <c r="AC516" s="203">
        <v>27834181.030000001</v>
      </c>
      <c r="AD516" s="203">
        <v>31866416.140000001</v>
      </c>
      <c r="AE516" s="203">
        <v>96074849.560000002</v>
      </c>
      <c r="AF516" s="203">
        <v>33462924</v>
      </c>
      <c r="AG516" s="203">
        <v>30355330.66</v>
      </c>
      <c r="AH516" s="203">
        <v>35603147.780000001</v>
      </c>
      <c r="AI516" s="203">
        <v>59827263.780000001</v>
      </c>
      <c r="AJ516" s="203">
        <v>31656496.16</v>
      </c>
      <c r="AK516" s="203">
        <v>22063558.390000001</v>
      </c>
      <c r="AL516" s="203">
        <v>556678716.87</v>
      </c>
      <c r="AM516" s="203">
        <v>37099312.939999998</v>
      </c>
      <c r="AN516" s="203">
        <v>30533507.300000001</v>
      </c>
      <c r="AO516" s="203">
        <v>66630711.509999998</v>
      </c>
      <c r="AP516" s="203">
        <v>63205661.229999997</v>
      </c>
      <c r="AQ516" s="203">
        <v>37597817.850000001</v>
      </c>
      <c r="AR516" s="203">
        <v>20490705.329999998</v>
      </c>
      <c r="AS516" s="203">
        <v>112201352.63</v>
      </c>
      <c r="AT516" s="203">
        <v>35146750.960000001</v>
      </c>
      <c r="AU516" s="203">
        <v>52597183.140000001</v>
      </c>
      <c r="AV516" s="203">
        <v>70537473.670000002</v>
      </c>
      <c r="AW516" s="203">
        <v>35808870.32</v>
      </c>
      <c r="AX516" s="203">
        <v>26026935.260000002</v>
      </c>
      <c r="AY516" s="203">
        <v>47200625.420000002</v>
      </c>
      <c r="AZ516" s="203">
        <v>32533066.719999999</v>
      </c>
      <c r="BA516" s="203">
        <v>28840975.809999999</v>
      </c>
      <c r="BB516" s="203">
        <v>159653752.88999999</v>
      </c>
      <c r="BC516" s="203">
        <v>28418857.129999999</v>
      </c>
      <c r="BD516" s="203">
        <v>314543480.07999998</v>
      </c>
      <c r="BE516" s="203">
        <v>87886621.510000005</v>
      </c>
      <c r="BF516" s="203">
        <v>38232147.640000001</v>
      </c>
      <c r="BG516" s="203">
        <v>31765781.82</v>
      </c>
      <c r="BH516" s="203">
        <v>159948546.03999999</v>
      </c>
      <c r="BI516" s="203">
        <v>24375896.57</v>
      </c>
      <c r="BJ516" s="203">
        <v>15749284.85</v>
      </c>
      <c r="BK516" s="203">
        <v>19881492.629999999</v>
      </c>
      <c r="BL516" s="203">
        <v>18001666.920000002</v>
      </c>
      <c r="BM516" s="203">
        <v>239357662.15000001</v>
      </c>
      <c r="BN516" s="203">
        <v>59212996.600000001</v>
      </c>
      <c r="BO516" s="203">
        <v>45653184.740000002</v>
      </c>
      <c r="BP516" s="203">
        <v>64196764.130000003</v>
      </c>
      <c r="BQ516" s="203">
        <v>45453540.310000002</v>
      </c>
      <c r="BR516" s="203">
        <v>28812740.629999999</v>
      </c>
      <c r="BS516" s="203">
        <v>833396395.83000004</v>
      </c>
      <c r="BT516" s="203">
        <v>46942331.07</v>
      </c>
      <c r="BU516" s="203">
        <v>49228349.939999998</v>
      </c>
      <c r="BV516" s="203">
        <v>153532409.19999999</v>
      </c>
      <c r="BW516" s="203">
        <v>14160038.83</v>
      </c>
      <c r="BX516" s="203">
        <v>39967936.100000001</v>
      </c>
      <c r="BY516" s="203">
        <v>89434614.140000001</v>
      </c>
      <c r="BZ516" s="203">
        <v>30484122.469999999</v>
      </c>
      <c r="CA516" s="203">
        <v>30046099</v>
      </c>
      <c r="CB516" s="203">
        <v>41145750.770000003</v>
      </c>
      <c r="CC516" s="203">
        <v>47199729.740000002</v>
      </c>
      <c r="CD516" s="203">
        <v>85484759.969999999</v>
      </c>
      <c r="CE516" s="203">
        <v>50880713.409999996</v>
      </c>
      <c r="CF516" s="203">
        <v>68842369.310000002</v>
      </c>
      <c r="CG516" s="203">
        <v>24221940.760000002</v>
      </c>
      <c r="CH516" s="203">
        <v>29730047.16</v>
      </c>
      <c r="CI516" s="203">
        <v>22718084.969999999</v>
      </c>
      <c r="CJ516" s="203">
        <v>28741727.02</v>
      </c>
      <c r="CK516" s="203">
        <v>81422668.170000002</v>
      </c>
      <c r="CL516" s="203">
        <v>17321768.280000001</v>
      </c>
      <c r="CM516" s="203">
        <v>16123796.439999999</v>
      </c>
    </row>
    <row r="517" spans="1:91" s="122" customFormat="1" ht="25.95" hidden="1" customHeight="1">
      <c r="A517" s="381"/>
      <c r="C517" s="201">
        <v>17</v>
      </c>
      <c r="D517" s="202">
        <v>63916356.18</v>
      </c>
      <c r="E517" s="202">
        <v>1521110</v>
      </c>
      <c r="F517" s="202">
        <v>1774817.1800000002</v>
      </c>
      <c r="G517" s="202">
        <v>1970461.6099999999</v>
      </c>
      <c r="H517" s="202">
        <v>1315609.06</v>
      </c>
      <c r="I517" s="202">
        <v>1791531.84</v>
      </c>
      <c r="J517" s="202">
        <v>2628762.1300000004</v>
      </c>
      <c r="K517" s="202">
        <v>2627924.7000000002</v>
      </c>
      <c r="L517" s="202">
        <v>1657874.77</v>
      </c>
      <c r="M517" s="202">
        <v>1707905.67</v>
      </c>
      <c r="N517" s="202">
        <v>3673658.49</v>
      </c>
      <c r="O517" s="202">
        <v>533075.46</v>
      </c>
      <c r="P517" s="202">
        <v>26329872.649999999</v>
      </c>
      <c r="Q517" s="202">
        <v>1554729.6800000002</v>
      </c>
      <c r="R517" s="202">
        <v>1441802.32</v>
      </c>
      <c r="S517" s="202">
        <v>2700377.88</v>
      </c>
      <c r="T517" s="202">
        <v>1589650.79</v>
      </c>
      <c r="U517" s="202">
        <v>1417495.46</v>
      </c>
      <c r="V517" s="202">
        <v>1506726.6500000001</v>
      </c>
      <c r="W517" s="202">
        <v>872865.47</v>
      </c>
      <c r="X517" s="202">
        <v>72427718.479999989</v>
      </c>
      <c r="Y517" s="202">
        <v>1059304.46</v>
      </c>
      <c r="Z517" s="202">
        <v>1850096.26</v>
      </c>
      <c r="AA517" s="202">
        <v>1440953.31</v>
      </c>
      <c r="AB517" s="202">
        <v>882168.09000000008</v>
      </c>
      <c r="AC517" s="202">
        <v>878010.87</v>
      </c>
      <c r="AD517" s="202">
        <v>1092778.28</v>
      </c>
      <c r="AE517" s="202">
        <v>3569660.02</v>
      </c>
      <c r="AF517" s="202">
        <v>1185810.02</v>
      </c>
      <c r="AG517" s="202">
        <v>1211897.58</v>
      </c>
      <c r="AH517" s="202">
        <v>1586806.61</v>
      </c>
      <c r="AI517" s="202">
        <v>2489155.75</v>
      </c>
      <c r="AJ517" s="202">
        <v>1223551.1200000001</v>
      </c>
      <c r="AK517" s="202">
        <v>778531.72</v>
      </c>
      <c r="AL517" s="202">
        <v>111615873.09000002</v>
      </c>
      <c r="AM517" s="202">
        <v>1724077.04</v>
      </c>
      <c r="AN517" s="202">
        <v>1373196.64</v>
      </c>
      <c r="AO517" s="202">
        <v>2550870.52</v>
      </c>
      <c r="AP517" s="202">
        <v>2635584.13</v>
      </c>
      <c r="AQ517" s="202">
        <v>1597177.17</v>
      </c>
      <c r="AR517" s="202">
        <v>862144.45</v>
      </c>
      <c r="AS517" s="202">
        <v>15935862.470000001</v>
      </c>
      <c r="AT517" s="202">
        <v>1477729.61</v>
      </c>
      <c r="AU517" s="202">
        <v>2253931.64</v>
      </c>
      <c r="AV517" s="202">
        <v>3082268.42</v>
      </c>
      <c r="AW517" s="202">
        <v>1343901.24</v>
      </c>
      <c r="AX517" s="202">
        <v>1056199.49</v>
      </c>
      <c r="AY517" s="202">
        <v>2175658.85</v>
      </c>
      <c r="AZ517" s="202">
        <v>1211410.04</v>
      </c>
      <c r="BA517" s="202">
        <v>1337955.45</v>
      </c>
      <c r="BB517" s="202">
        <v>70372864.719999999</v>
      </c>
      <c r="BC517" s="202">
        <v>1326543.45</v>
      </c>
      <c r="BD517" s="202">
        <v>62199747.740000002</v>
      </c>
      <c r="BE517" s="202">
        <v>3665554.18</v>
      </c>
      <c r="BF517" s="202">
        <v>1465464.46</v>
      </c>
      <c r="BG517" s="202">
        <v>1301631.08</v>
      </c>
      <c r="BH517" s="202">
        <v>6988380.5499999998</v>
      </c>
      <c r="BI517" s="202">
        <v>992188.68</v>
      </c>
      <c r="BJ517" s="202">
        <v>710793.34</v>
      </c>
      <c r="BK517" s="202">
        <v>907297.41</v>
      </c>
      <c r="BL517" s="202">
        <v>775184.02999999991</v>
      </c>
      <c r="BM517" s="202">
        <v>43113393.460000001</v>
      </c>
      <c r="BN517" s="202">
        <v>2601878.4900000002</v>
      </c>
      <c r="BO517" s="202">
        <v>1988753.69</v>
      </c>
      <c r="BP517" s="202">
        <v>2887110.77</v>
      </c>
      <c r="BQ517" s="202">
        <v>1880548.1400000001</v>
      </c>
      <c r="BR517" s="202">
        <v>1285035.25</v>
      </c>
      <c r="BS517" s="202">
        <v>194191260.87</v>
      </c>
      <c r="BT517" s="202">
        <v>2012389.6400000001</v>
      </c>
      <c r="BU517" s="202">
        <v>2120986.9</v>
      </c>
      <c r="BV517" s="202">
        <v>26453323.510000002</v>
      </c>
      <c r="BW517" s="202">
        <v>637013</v>
      </c>
      <c r="BX517" s="202">
        <v>1793951.8699999999</v>
      </c>
      <c r="BY517" s="202">
        <v>3782104.86</v>
      </c>
      <c r="BZ517" s="202">
        <v>1323648.8900000001</v>
      </c>
      <c r="CA517" s="202">
        <v>1392019.31</v>
      </c>
      <c r="CB517" s="202">
        <v>2182511.2400000002</v>
      </c>
      <c r="CC517" s="202">
        <v>2217228.4</v>
      </c>
      <c r="CD517" s="202">
        <v>3680019.41</v>
      </c>
      <c r="CE517" s="202">
        <v>2172142.9</v>
      </c>
      <c r="CF517" s="202">
        <v>2918320.86</v>
      </c>
      <c r="CG517" s="202">
        <v>990440.17999999993</v>
      </c>
      <c r="CH517" s="202">
        <v>1059025.1300000001</v>
      </c>
      <c r="CI517" s="202">
        <v>975827</v>
      </c>
      <c r="CJ517" s="202">
        <v>1172364.8499999999</v>
      </c>
      <c r="CK517" s="202">
        <v>3709427.36</v>
      </c>
      <c r="CL517" s="202">
        <v>708185.08000000007</v>
      </c>
      <c r="CM517" s="202">
        <v>763193.81</v>
      </c>
    </row>
    <row r="518" spans="1:91" s="122" customFormat="1" ht="25.95" hidden="1" customHeight="1">
      <c r="A518" s="381"/>
      <c r="C518" s="199">
        <v>18</v>
      </c>
      <c r="D518" s="203">
        <v>105920266.09999999</v>
      </c>
      <c r="E518" s="203">
        <v>0</v>
      </c>
      <c r="F518" s="203">
        <v>0</v>
      </c>
      <c r="G518" s="203">
        <v>0</v>
      </c>
      <c r="H518" s="203">
        <v>0</v>
      </c>
      <c r="I518" s="203">
        <v>0</v>
      </c>
      <c r="J518" s="203">
        <v>0</v>
      </c>
      <c r="K518" s="203">
        <v>0</v>
      </c>
      <c r="L518" s="203">
        <v>0</v>
      </c>
      <c r="M518" s="203">
        <v>0</v>
      </c>
      <c r="N518" s="203">
        <v>0</v>
      </c>
      <c r="O518" s="203">
        <v>0</v>
      </c>
      <c r="P518" s="203">
        <v>18000</v>
      </c>
      <c r="Q518" s="203">
        <v>0</v>
      </c>
      <c r="R518" s="203">
        <v>0</v>
      </c>
      <c r="S518" s="203">
        <v>0</v>
      </c>
      <c r="T518" s="203">
        <v>0</v>
      </c>
      <c r="U518" s="203">
        <v>0</v>
      </c>
      <c r="V518" s="203">
        <v>0</v>
      </c>
      <c r="W518" s="203">
        <v>0</v>
      </c>
      <c r="X518" s="203">
        <v>0</v>
      </c>
      <c r="Y518" s="203">
        <v>0</v>
      </c>
      <c r="Z518" s="203">
        <v>0</v>
      </c>
      <c r="AA518" s="203">
        <v>0</v>
      </c>
      <c r="AB518" s="203">
        <v>0</v>
      </c>
      <c r="AC518" s="203">
        <v>0</v>
      </c>
      <c r="AD518" s="203">
        <v>0</v>
      </c>
      <c r="AE518" s="203">
        <v>0</v>
      </c>
      <c r="AF518" s="203">
        <v>0</v>
      </c>
      <c r="AG518" s="203">
        <v>0</v>
      </c>
      <c r="AH518" s="203">
        <v>0</v>
      </c>
      <c r="AI518" s="203">
        <v>0</v>
      </c>
      <c r="AJ518" s="203">
        <v>0</v>
      </c>
      <c r="AK518" s="203">
        <v>0</v>
      </c>
      <c r="AL518" s="203">
        <v>3063053</v>
      </c>
      <c r="AM518" s="203">
        <v>0</v>
      </c>
      <c r="AN518" s="203">
        <v>0</v>
      </c>
      <c r="AO518" s="203">
        <v>0</v>
      </c>
      <c r="AP518" s="203">
        <v>0</v>
      </c>
      <c r="AQ518" s="203">
        <v>0</v>
      </c>
      <c r="AR518" s="203">
        <v>0</v>
      </c>
      <c r="AS518" s="203">
        <v>243550</v>
      </c>
      <c r="AT518" s="203">
        <v>0</v>
      </c>
      <c r="AU518" s="203">
        <v>0</v>
      </c>
      <c r="AV518" s="203">
        <v>0</v>
      </c>
      <c r="AW518" s="203">
        <v>0</v>
      </c>
      <c r="AX518" s="203">
        <v>0</v>
      </c>
      <c r="AY518" s="203">
        <v>0</v>
      </c>
      <c r="AZ518" s="203">
        <v>0</v>
      </c>
      <c r="BA518" s="203">
        <v>0</v>
      </c>
      <c r="BB518" s="203">
        <v>0</v>
      </c>
      <c r="BC518" s="203">
        <v>0</v>
      </c>
      <c r="BD518" s="203">
        <v>0</v>
      </c>
      <c r="BE518" s="203">
        <v>0</v>
      </c>
      <c r="BF518" s="203">
        <v>0</v>
      </c>
      <c r="BG518" s="203">
        <v>0</v>
      </c>
      <c r="BH518" s="203">
        <v>0</v>
      </c>
      <c r="BI518" s="203">
        <v>0</v>
      </c>
      <c r="BJ518" s="203">
        <v>0</v>
      </c>
      <c r="BK518" s="203">
        <v>0</v>
      </c>
      <c r="BL518" s="203">
        <v>0</v>
      </c>
      <c r="BM518" s="203">
        <v>200855454.93000001</v>
      </c>
      <c r="BN518" s="203">
        <v>0</v>
      </c>
      <c r="BO518" s="203">
        <v>0</v>
      </c>
      <c r="BP518" s="203">
        <v>0</v>
      </c>
      <c r="BQ518" s="203">
        <v>0</v>
      </c>
      <c r="BR518" s="203">
        <v>0</v>
      </c>
      <c r="BS518" s="203">
        <v>8832722.5</v>
      </c>
      <c r="BT518" s="203">
        <v>0</v>
      </c>
      <c r="BU518" s="203">
        <v>0</v>
      </c>
      <c r="BV518" s="203">
        <v>64750</v>
      </c>
      <c r="BW518" s="203">
        <v>0</v>
      </c>
      <c r="BX518" s="203">
        <v>0</v>
      </c>
      <c r="BY518" s="203">
        <v>0</v>
      </c>
      <c r="BZ518" s="203">
        <v>0</v>
      </c>
      <c r="CA518" s="203">
        <v>0</v>
      </c>
      <c r="CB518" s="203">
        <v>0</v>
      </c>
      <c r="CC518" s="203">
        <v>0</v>
      </c>
      <c r="CD518" s="203">
        <v>0</v>
      </c>
      <c r="CE518" s="203">
        <v>0</v>
      </c>
      <c r="CF518" s="203">
        <v>0</v>
      </c>
      <c r="CG518" s="203">
        <v>0</v>
      </c>
      <c r="CH518" s="203">
        <v>0</v>
      </c>
      <c r="CI518" s="203">
        <v>0</v>
      </c>
      <c r="CJ518" s="203">
        <v>0</v>
      </c>
      <c r="CK518" s="203">
        <v>0</v>
      </c>
      <c r="CL518" s="203">
        <v>0</v>
      </c>
      <c r="CM518" s="203">
        <v>0</v>
      </c>
    </row>
    <row r="519" spans="1:91" s="122" customFormat="1" ht="25.95" hidden="1" customHeight="1">
      <c r="A519" s="381"/>
      <c r="C519" s="199">
        <v>19</v>
      </c>
      <c r="D519" s="202">
        <v>35028730.600000001</v>
      </c>
      <c r="E519" s="202">
        <v>15344215.010000002</v>
      </c>
      <c r="F519" s="202">
        <v>9664747.5899999999</v>
      </c>
      <c r="G519" s="202">
        <v>7811802.1400000006</v>
      </c>
      <c r="H519" s="202">
        <v>4115706.1499999994</v>
      </c>
      <c r="I519" s="202">
        <v>8074961.2599999998</v>
      </c>
      <c r="J519" s="202">
        <v>10944816.35</v>
      </c>
      <c r="K519" s="202">
        <v>27435004.32</v>
      </c>
      <c r="L519" s="202">
        <v>9457678.6899999995</v>
      </c>
      <c r="M519" s="202">
        <v>11436458.57</v>
      </c>
      <c r="N519" s="202">
        <v>106739667.40000001</v>
      </c>
      <c r="O519" s="202">
        <v>6969199.54</v>
      </c>
      <c r="P519" s="202">
        <v>344766686.69999993</v>
      </c>
      <c r="Q519" s="202">
        <v>8605824.6099999994</v>
      </c>
      <c r="R519" s="202">
        <v>14592587.68</v>
      </c>
      <c r="S519" s="202">
        <v>10127531.98</v>
      </c>
      <c r="T519" s="202">
        <v>6507991.9400000004</v>
      </c>
      <c r="U519" s="202">
        <v>9975004.2699999996</v>
      </c>
      <c r="V519" s="202">
        <v>6829153.5099999998</v>
      </c>
      <c r="W519" s="202">
        <v>4172171.47</v>
      </c>
      <c r="X519" s="202">
        <v>501580971.22000003</v>
      </c>
      <c r="Y519" s="202">
        <v>17067877.690000001</v>
      </c>
      <c r="Z519" s="202">
        <v>16029713.18</v>
      </c>
      <c r="AA519" s="202">
        <v>4077345.08</v>
      </c>
      <c r="AB519" s="202">
        <v>5110219.4799999995</v>
      </c>
      <c r="AC519" s="202">
        <v>7809440.3599999994</v>
      </c>
      <c r="AD519" s="202">
        <v>2863421.96</v>
      </c>
      <c r="AE519" s="202">
        <v>27639676.379999999</v>
      </c>
      <c r="AF519" s="202">
        <v>6070305.7200000007</v>
      </c>
      <c r="AG519" s="202">
        <v>3824744.79</v>
      </c>
      <c r="AH519" s="202">
        <v>15394128.51</v>
      </c>
      <c r="AI519" s="202">
        <v>19813320.240000002</v>
      </c>
      <c r="AJ519" s="202">
        <v>4963235.3100000005</v>
      </c>
      <c r="AK519" s="202">
        <v>6329012.1400000006</v>
      </c>
      <c r="AL519" s="202">
        <v>83049186.309999987</v>
      </c>
      <c r="AM519" s="202">
        <v>13472260.789999999</v>
      </c>
      <c r="AN519" s="202">
        <v>4702087.96</v>
      </c>
      <c r="AO519" s="202">
        <v>68335591.320000008</v>
      </c>
      <c r="AP519" s="202">
        <v>16706153.93</v>
      </c>
      <c r="AQ519" s="202">
        <v>9687901.3800000008</v>
      </c>
      <c r="AR519" s="202">
        <v>3838163.8200000003</v>
      </c>
      <c r="AS519" s="202">
        <v>21665566.239999998</v>
      </c>
      <c r="AT519" s="202">
        <v>7468178.4500000002</v>
      </c>
      <c r="AU519" s="202">
        <v>8578264.6799999997</v>
      </c>
      <c r="AV519" s="202">
        <v>14954827.16</v>
      </c>
      <c r="AW519" s="202">
        <v>23248278.399999999</v>
      </c>
      <c r="AX519" s="202">
        <v>4951663.8</v>
      </c>
      <c r="AY519" s="202">
        <v>9037103.3699999992</v>
      </c>
      <c r="AZ519" s="202">
        <v>7242784.4600000009</v>
      </c>
      <c r="BA519" s="202">
        <v>5761703.6899999995</v>
      </c>
      <c r="BB519" s="202">
        <v>41425965.159999996</v>
      </c>
      <c r="BC519" s="202">
        <v>13985687.340000002</v>
      </c>
      <c r="BD519" s="202">
        <v>57365862.379999995</v>
      </c>
      <c r="BE519" s="202">
        <v>55285934.410000004</v>
      </c>
      <c r="BF519" s="202">
        <v>9376803.9000000004</v>
      </c>
      <c r="BG519" s="202">
        <v>20364758.91</v>
      </c>
      <c r="BH519" s="202">
        <v>343954772.72000003</v>
      </c>
      <c r="BI519" s="202">
        <v>2916845.41</v>
      </c>
      <c r="BJ519" s="202">
        <v>4095773.8599999994</v>
      </c>
      <c r="BK519" s="202">
        <v>5122625.62</v>
      </c>
      <c r="BL519" s="202">
        <v>9211231.540000001</v>
      </c>
      <c r="BM519" s="202">
        <v>38206491.170000002</v>
      </c>
      <c r="BN519" s="202">
        <v>11647949.98</v>
      </c>
      <c r="BO519" s="202">
        <v>9029673.4399999995</v>
      </c>
      <c r="BP519" s="202">
        <v>25695342.260000002</v>
      </c>
      <c r="BQ519" s="202">
        <v>10504381.35</v>
      </c>
      <c r="BR519" s="202">
        <v>6455889.8599999994</v>
      </c>
      <c r="BS519" s="202">
        <v>169472317.25</v>
      </c>
      <c r="BT519" s="202">
        <v>11933510.66</v>
      </c>
      <c r="BU519" s="202">
        <v>12224970.57</v>
      </c>
      <c r="BV519" s="202">
        <v>23201361.710000001</v>
      </c>
      <c r="BW519" s="202">
        <v>7793056.1200000001</v>
      </c>
      <c r="BX519" s="202">
        <v>16132941.51</v>
      </c>
      <c r="BY519" s="202">
        <v>25005141.590000004</v>
      </c>
      <c r="BZ519" s="202">
        <v>4260990.76</v>
      </c>
      <c r="CA519" s="202">
        <v>6761536.3799999999</v>
      </c>
      <c r="CB519" s="202">
        <v>9639788.1099999994</v>
      </c>
      <c r="CC519" s="202">
        <v>8050344.6799999997</v>
      </c>
      <c r="CD519" s="202">
        <v>19329418.940000001</v>
      </c>
      <c r="CE519" s="202">
        <v>7279444.5499999998</v>
      </c>
      <c r="CF519" s="202">
        <v>18846169.149999999</v>
      </c>
      <c r="CG519" s="202">
        <v>5893531.3399999999</v>
      </c>
      <c r="CH519" s="202">
        <v>3835134.17</v>
      </c>
      <c r="CI519" s="202">
        <v>6908867.8000000007</v>
      </c>
      <c r="CJ519" s="202">
        <v>4253827.4399999995</v>
      </c>
      <c r="CK519" s="202">
        <v>30560830.789999999</v>
      </c>
      <c r="CL519" s="202">
        <v>6508310.4800000004</v>
      </c>
      <c r="CM519" s="202">
        <v>5306730.46</v>
      </c>
    </row>
    <row r="520" spans="1:91" s="122" customFormat="1" ht="25.95" hidden="1" customHeight="1">
      <c r="A520" s="381"/>
      <c r="D520" s="202"/>
      <c r="E520" s="202"/>
      <c r="F520" s="202"/>
      <c r="G520" s="202"/>
      <c r="H520" s="202"/>
      <c r="I520" s="202"/>
      <c r="J520" s="202"/>
      <c r="K520" s="202"/>
      <c r="L520" s="202"/>
      <c r="M520" s="202"/>
      <c r="N520" s="202"/>
      <c r="O520" s="202"/>
      <c r="P520" s="202"/>
      <c r="Q520" s="202"/>
      <c r="R520" s="202"/>
      <c r="S520" s="202"/>
      <c r="T520" s="202"/>
      <c r="U520" s="202"/>
      <c r="V520" s="202"/>
      <c r="W520" s="202"/>
      <c r="X520" s="202"/>
      <c r="Y520" s="202"/>
      <c r="Z520" s="202"/>
      <c r="AA520" s="202"/>
      <c r="AB520" s="202"/>
      <c r="AC520" s="202"/>
      <c r="AD520" s="202"/>
      <c r="AE520" s="202"/>
      <c r="AF520" s="202"/>
      <c r="AG520" s="202"/>
      <c r="AH520" s="202"/>
      <c r="AI520" s="202"/>
      <c r="AJ520" s="202"/>
      <c r="AK520" s="202"/>
      <c r="AL520" s="202"/>
      <c r="AM520" s="202"/>
      <c r="AN520" s="202"/>
      <c r="AO520" s="202"/>
      <c r="AP520" s="202"/>
      <c r="AQ520" s="202"/>
      <c r="AR520" s="202"/>
      <c r="AS520" s="202"/>
      <c r="AT520" s="202"/>
      <c r="AU520" s="202"/>
      <c r="AV520" s="202"/>
      <c r="AW520" s="202"/>
      <c r="AX520" s="202"/>
      <c r="AY520" s="202"/>
      <c r="AZ520" s="202"/>
      <c r="BA520" s="202"/>
      <c r="BB520" s="202"/>
      <c r="BC520" s="202"/>
      <c r="BD520" s="202"/>
      <c r="BE520" s="202"/>
      <c r="BF520" s="202"/>
      <c r="BG520" s="202"/>
      <c r="BH520" s="202"/>
      <c r="BI520" s="202"/>
      <c r="BJ520" s="202"/>
      <c r="BK520" s="202"/>
      <c r="BL520" s="202"/>
      <c r="BM520" s="202"/>
      <c r="BN520" s="202"/>
      <c r="BO520" s="202"/>
      <c r="BP520" s="202"/>
      <c r="BQ520" s="202"/>
      <c r="BR520" s="202"/>
      <c r="BS520" s="202"/>
      <c r="BT520" s="202"/>
      <c r="BU520" s="202"/>
      <c r="BV520" s="202"/>
      <c r="BW520" s="202"/>
      <c r="BX520" s="202"/>
      <c r="BY520" s="202"/>
      <c r="BZ520" s="202"/>
      <c r="CA520" s="202"/>
      <c r="CB520" s="202"/>
      <c r="CC520" s="202"/>
      <c r="CD520" s="202"/>
      <c r="CE520" s="202"/>
      <c r="CF520" s="202"/>
      <c r="CG520" s="202"/>
      <c r="CH520" s="202"/>
      <c r="CI520" s="202"/>
      <c r="CJ520" s="202"/>
      <c r="CK520" s="202"/>
      <c r="CL520" s="202"/>
      <c r="CM520" s="202"/>
    </row>
    <row r="521" spans="1:91" s="122" customFormat="1" ht="25.95" hidden="1" customHeight="1">
      <c r="A521" s="381"/>
      <c r="B521" s="122">
        <v>20</v>
      </c>
      <c r="C521" s="204" t="s">
        <v>708</v>
      </c>
      <c r="D521" s="202">
        <v>304211297.06999993</v>
      </c>
      <c r="E521" s="202">
        <v>39743552.829999998</v>
      </c>
      <c r="F521" s="202">
        <v>41943770.800000004</v>
      </c>
      <c r="G521" s="202">
        <v>43511172.650000006</v>
      </c>
      <c r="H521" s="202">
        <v>30199526.350000001</v>
      </c>
      <c r="I521" s="202">
        <v>44749865.579999998</v>
      </c>
      <c r="J521" s="202">
        <v>60316405.960000008</v>
      </c>
      <c r="K521" s="202">
        <v>60850097.730000004</v>
      </c>
      <c r="L521" s="202">
        <v>40602241.75999999</v>
      </c>
      <c r="M521" s="202">
        <v>38750094.18</v>
      </c>
      <c r="N521" s="202">
        <v>83069048.359999999</v>
      </c>
      <c r="O521" s="202">
        <v>12458786.43</v>
      </c>
      <c r="P521" s="202">
        <v>148545193.00999996</v>
      </c>
      <c r="Q521" s="202">
        <v>36051327.310000002</v>
      </c>
      <c r="R521" s="202">
        <v>36419094.630000003</v>
      </c>
      <c r="S521" s="202">
        <v>61603975.920000002</v>
      </c>
      <c r="T521" s="202">
        <v>37617384.769999996</v>
      </c>
      <c r="U521" s="202">
        <v>35019836.899999999</v>
      </c>
      <c r="V521" s="202">
        <v>36404432.159999996</v>
      </c>
      <c r="W521" s="202">
        <v>22467720.330000002</v>
      </c>
      <c r="X521" s="202">
        <v>356288028.73999995</v>
      </c>
      <c r="Y521" s="202">
        <v>26553343.070000004</v>
      </c>
      <c r="Z521" s="202">
        <v>44471382.679999992</v>
      </c>
      <c r="AA521" s="202">
        <v>34532421.32</v>
      </c>
      <c r="AB521" s="202">
        <v>23052248.490000002</v>
      </c>
      <c r="AC521" s="202">
        <v>28003729.330000002</v>
      </c>
      <c r="AD521" s="202">
        <v>31931310.970000003</v>
      </c>
      <c r="AE521" s="202">
        <v>98404090.460000008</v>
      </c>
      <c r="AF521" s="202">
        <v>33662425.870000005</v>
      </c>
      <c r="AG521" s="202">
        <v>31041060.66</v>
      </c>
      <c r="AH521" s="202">
        <v>35644890.079999998</v>
      </c>
      <c r="AI521" s="202">
        <v>60178531.339999996</v>
      </c>
      <c r="AJ521" s="202">
        <v>32254078.500000004</v>
      </c>
      <c r="AK521" s="202">
        <v>22698007.739999998</v>
      </c>
      <c r="AL521" s="202">
        <v>572266228.21999991</v>
      </c>
      <c r="AM521" s="202">
        <v>37186710.81000001</v>
      </c>
      <c r="AN521" s="202">
        <v>30576218.930000003</v>
      </c>
      <c r="AO521" s="202">
        <v>66743867.68</v>
      </c>
      <c r="AP521" s="202">
        <v>63415676.82</v>
      </c>
      <c r="AQ521" s="202">
        <v>38004363.32</v>
      </c>
      <c r="AR521" s="202">
        <v>20507280.209999997</v>
      </c>
      <c r="AS521" s="202">
        <v>112345412.66999999</v>
      </c>
      <c r="AT521" s="202">
        <v>35165944.450000003</v>
      </c>
      <c r="AU521" s="202">
        <v>52153826.569999993</v>
      </c>
      <c r="AV521" s="202">
        <v>71322080.920000002</v>
      </c>
      <c r="AW521" s="202">
        <v>35835624.560000002</v>
      </c>
      <c r="AX521" s="202">
        <v>26044930.850000001</v>
      </c>
      <c r="AY521" s="202">
        <v>47423145.999999993</v>
      </c>
      <c r="AZ521" s="202">
        <v>32563313.259999998</v>
      </c>
      <c r="BA521" s="202">
        <v>28870080.459999997</v>
      </c>
      <c r="BB521" s="202">
        <v>163893708.26000002</v>
      </c>
      <c r="BC521" s="202">
        <v>28595473.68</v>
      </c>
      <c r="BD521" s="202">
        <v>315085045.27000004</v>
      </c>
      <c r="BE521" s="202">
        <v>87886621.50999999</v>
      </c>
      <c r="BF521" s="202">
        <v>38305593.109999992</v>
      </c>
      <c r="BG521" s="202">
        <v>31765781.819999997</v>
      </c>
      <c r="BH521" s="202">
        <v>160064488.83999997</v>
      </c>
      <c r="BI521" s="202">
        <v>24392034.330000002</v>
      </c>
      <c r="BJ521" s="202">
        <v>15786670.460000001</v>
      </c>
      <c r="BK521" s="202">
        <v>19881492.630000003</v>
      </c>
      <c r="BL521" s="202">
        <v>18003445.620000001</v>
      </c>
      <c r="BM521" s="202">
        <v>239533273.73999998</v>
      </c>
      <c r="BN521" s="202">
        <v>59297400.75999999</v>
      </c>
      <c r="BO521" s="202">
        <v>45681131.870000005</v>
      </c>
      <c r="BP521" s="202">
        <v>64253307.620000005</v>
      </c>
      <c r="BQ521" s="202">
        <v>45477257.090000004</v>
      </c>
      <c r="BR521" s="202">
        <v>28821931.07</v>
      </c>
      <c r="BS521" s="202">
        <v>835077201.30999994</v>
      </c>
      <c r="BT521" s="202">
        <v>47109141.169999994</v>
      </c>
      <c r="BU521" s="202">
        <v>49228349.940000005</v>
      </c>
      <c r="BV521" s="202">
        <v>153753668.47</v>
      </c>
      <c r="BW521" s="202">
        <v>14160038.83</v>
      </c>
      <c r="BX521" s="202">
        <v>40089554.310000002</v>
      </c>
      <c r="BY521" s="202">
        <v>89536943.469999999</v>
      </c>
      <c r="BZ521" s="202">
        <v>30499479.089999996</v>
      </c>
      <c r="CA521" s="202">
        <v>30114414.229999997</v>
      </c>
      <c r="CB521" s="202">
        <v>41479529.670000002</v>
      </c>
      <c r="CC521" s="202">
        <v>47301701.309999995</v>
      </c>
      <c r="CD521" s="202">
        <v>85551476.220000014</v>
      </c>
      <c r="CE521" s="202">
        <v>50852540.189999998</v>
      </c>
      <c r="CF521" s="202">
        <v>69554601.229999989</v>
      </c>
      <c r="CG521" s="202">
        <v>24257225.589999996</v>
      </c>
      <c r="CH521" s="202">
        <v>29772250.530000001</v>
      </c>
      <c r="CI521" s="202">
        <v>22708801.469999999</v>
      </c>
      <c r="CJ521" s="202">
        <v>28771750.719999995</v>
      </c>
      <c r="CK521" s="202">
        <v>81525654.149999976</v>
      </c>
      <c r="CL521" s="202">
        <v>17391990.440000001</v>
      </c>
      <c r="CM521" s="202">
        <v>16264237.639999999</v>
      </c>
    </row>
    <row r="522" spans="1:91" s="122" customFormat="1" ht="25.95" hidden="1" customHeight="1">
      <c r="A522" s="381"/>
      <c r="B522" s="122">
        <v>21</v>
      </c>
      <c r="C522" s="205" t="s">
        <v>709</v>
      </c>
      <c r="D522" s="202">
        <v>84938092.129999995</v>
      </c>
      <c r="E522" s="202">
        <v>14938692</v>
      </c>
      <c r="F522" s="202">
        <v>12553517.399999999</v>
      </c>
      <c r="G522" s="202">
        <v>9396611</v>
      </c>
      <c r="H522" s="202">
        <v>10655992.219999999</v>
      </c>
      <c r="I522" s="202">
        <v>11475972.470000001</v>
      </c>
      <c r="J522" s="202">
        <v>10920015</v>
      </c>
      <c r="K522" s="202">
        <v>20560589.149999999</v>
      </c>
      <c r="L522" s="202">
        <v>13518013.98</v>
      </c>
      <c r="M522" s="202">
        <v>17415190.359999999</v>
      </c>
      <c r="N522" s="202">
        <v>35660091.310000002</v>
      </c>
      <c r="O522" s="202">
        <v>4275695</v>
      </c>
      <c r="P522" s="202">
        <v>58437721.780000001</v>
      </c>
      <c r="Q522" s="202">
        <v>12800272.460000001</v>
      </c>
      <c r="R522" s="202">
        <v>14786796.93</v>
      </c>
      <c r="S522" s="202">
        <v>19026090.890000001</v>
      </c>
      <c r="T522" s="202">
        <v>13672140.49</v>
      </c>
      <c r="U522" s="202">
        <v>10264227</v>
      </c>
      <c r="V522" s="202">
        <v>11932673</v>
      </c>
      <c r="W522" s="202">
        <v>7439646.9800000004</v>
      </c>
      <c r="X522" s="202">
        <v>85298211.390000001</v>
      </c>
      <c r="Y522" s="202">
        <v>9979405.3200000003</v>
      </c>
      <c r="Z522" s="202">
        <v>22308483.240000002</v>
      </c>
      <c r="AA522" s="202">
        <v>13829903.189999999</v>
      </c>
      <c r="AB522" s="202">
        <v>7726607</v>
      </c>
      <c r="AC522" s="202">
        <v>8298130.6500000004</v>
      </c>
      <c r="AD522" s="202">
        <v>9566362.6699999999</v>
      </c>
      <c r="AE522" s="202">
        <v>31328217.379999999</v>
      </c>
      <c r="AF522" s="202">
        <v>6137602.4399999995</v>
      </c>
      <c r="AG522" s="202">
        <v>10956836</v>
      </c>
      <c r="AH522" s="202">
        <v>11224321.5</v>
      </c>
      <c r="AI522" s="202">
        <v>20332044</v>
      </c>
      <c r="AJ522" s="202">
        <v>10841271</v>
      </c>
      <c r="AK522" s="202">
        <v>8263838.7599999998</v>
      </c>
      <c r="AL522" s="202">
        <v>193824457.97</v>
      </c>
      <c r="AM522" s="202">
        <v>12270698.68</v>
      </c>
      <c r="AN522" s="202">
        <v>11015418</v>
      </c>
      <c r="AO522" s="202">
        <v>23891897.729999997</v>
      </c>
      <c r="AP522" s="202">
        <v>23810735.09</v>
      </c>
      <c r="AQ522" s="202">
        <v>15045551.42</v>
      </c>
      <c r="AR522" s="202">
        <v>7150871.3099999996</v>
      </c>
      <c r="AS522" s="202">
        <v>55668535</v>
      </c>
      <c r="AT522" s="202">
        <v>13514950</v>
      </c>
      <c r="AU522" s="202">
        <v>27512263</v>
      </c>
      <c r="AV522" s="202">
        <v>21827024.060000002</v>
      </c>
      <c r="AW522" s="202">
        <v>13867976.93</v>
      </c>
      <c r="AX522" s="202">
        <v>9831651.3099999987</v>
      </c>
      <c r="AY522" s="202">
        <v>13050258.309999999</v>
      </c>
      <c r="AZ522" s="202">
        <v>13862275.050000001</v>
      </c>
      <c r="BA522" s="202">
        <v>14723211</v>
      </c>
      <c r="BB522" s="202">
        <v>47709015.510000005</v>
      </c>
      <c r="BC522" s="202">
        <v>13355058.100000001</v>
      </c>
      <c r="BD522" s="202">
        <v>82695947.189999998</v>
      </c>
      <c r="BE522" s="202">
        <v>29000979</v>
      </c>
      <c r="BF522" s="202">
        <v>9632754.9699999988</v>
      </c>
      <c r="BG522" s="202">
        <v>14237367.18</v>
      </c>
      <c r="BH522" s="202">
        <v>61884354.359999999</v>
      </c>
      <c r="BI522" s="202">
        <v>10695086.52</v>
      </c>
      <c r="BJ522" s="202">
        <v>7217121</v>
      </c>
      <c r="BK522" s="202">
        <v>12634978.109999999</v>
      </c>
      <c r="BL522" s="202">
        <v>11723797.18</v>
      </c>
      <c r="BM522" s="202">
        <v>58363339</v>
      </c>
      <c r="BN522" s="202">
        <v>15214536</v>
      </c>
      <c r="BO522" s="202">
        <v>11823607</v>
      </c>
      <c r="BP522" s="202">
        <v>19561962.93</v>
      </c>
      <c r="BQ522" s="202">
        <v>15029080.949999999</v>
      </c>
      <c r="BR522" s="202">
        <v>14363406.16</v>
      </c>
      <c r="BS522" s="202">
        <v>255389742</v>
      </c>
      <c r="BT522" s="202">
        <v>17669165.260000002</v>
      </c>
      <c r="BU522" s="202">
        <v>18927171.66</v>
      </c>
      <c r="BV522" s="202">
        <v>56592196.789999999</v>
      </c>
      <c r="BW522" s="202">
        <v>5547606</v>
      </c>
      <c r="BX522" s="202">
        <v>11957163.75</v>
      </c>
      <c r="BY522" s="202">
        <v>32592506.119999997</v>
      </c>
      <c r="BZ522" s="202">
        <v>10029116</v>
      </c>
      <c r="CA522" s="202">
        <v>12224873</v>
      </c>
      <c r="CB522" s="202">
        <v>12787712.73</v>
      </c>
      <c r="CC522" s="202">
        <v>15222947.120000001</v>
      </c>
      <c r="CD522" s="202">
        <v>31057437.809999999</v>
      </c>
      <c r="CE522" s="202">
        <v>16064398.050000001</v>
      </c>
      <c r="CF522" s="202">
        <v>31889872.050000004</v>
      </c>
      <c r="CG522" s="202">
        <v>11327067.02</v>
      </c>
      <c r="CH522" s="202">
        <v>9036511.75</v>
      </c>
      <c r="CI522" s="202">
        <v>11116386.890000001</v>
      </c>
      <c r="CJ522" s="202">
        <v>8778176.1699999999</v>
      </c>
      <c r="CK522" s="202">
        <v>38937199.670000002</v>
      </c>
      <c r="CL522" s="202">
        <v>8759964.8200000003</v>
      </c>
      <c r="CM522" s="202">
        <v>8171050.9499999993</v>
      </c>
    </row>
    <row r="523" spans="1:91" s="122" customFormat="1" ht="25.95" hidden="1" customHeight="1">
      <c r="A523" s="381"/>
      <c r="B523" s="122">
        <v>22</v>
      </c>
      <c r="C523" s="205" t="s">
        <v>710</v>
      </c>
      <c r="D523" s="202">
        <v>169984615.66</v>
      </c>
      <c r="E523" s="202">
        <v>15808983</v>
      </c>
      <c r="F523" s="202">
        <v>17449925.640000001</v>
      </c>
      <c r="G523" s="202">
        <v>17253518.890000001</v>
      </c>
      <c r="H523" s="202">
        <v>13052473.390000001</v>
      </c>
      <c r="I523" s="202">
        <v>19461729.439999998</v>
      </c>
      <c r="J523" s="202">
        <v>30317334.759999998</v>
      </c>
      <c r="K523" s="202">
        <v>40515485.5</v>
      </c>
      <c r="L523" s="202">
        <v>19353492.27</v>
      </c>
      <c r="M523" s="202">
        <v>26455733.710000001</v>
      </c>
      <c r="N523" s="202">
        <v>51162808.219999999</v>
      </c>
      <c r="O523" s="202">
        <v>10179082.5</v>
      </c>
      <c r="P523" s="202">
        <v>134021733.25</v>
      </c>
      <c r="Q523" s="202">
        <v>23213895.759999998</v>
      </c>
      <c r="R523" s="202">
        <v>40716980.329999998</v>
      </c>
      <c r="S523" s="202">
        <v>42630943.449999996</v>
      </c>
      <c r="T523" s="202">
        <v>22828105.109999999</v>
      </c>
      <c r="U523" s="202">
        <v>25654251.240000002</v>
      </c>
      <c r="V523" s="202">
        <v>21593588.579999998</v>
      </c>
      <c r="W523" s="202">
        <v>14186355.84</v>
      </c>
      <c r="X523" s="202">
        <v>205091479.44</v>
      </c>
      <c r="Y523" s="202">
        <v>17300925.370000001</v>
      </c>
      <c r="Z523" s="202">
        <v>29472158.899999999</v>
      </c>
      <c r="AA523" s="202">
        <v>25283327.310000002</v>
      </c>
      <c r="AB523" s="202">
        <v>14326452.02</v>
      </c>
      <c r="AC523" s="202">
        <v>14275367.529999999</v>
      </c>
      <c r="AD523" s="202">
        <v>18109269.890000001</v>
      </c>
      <c r="AE523" s="202">
        <v>53426175.600000001</v>
      </c>
      <c r="AF523" s="202">
        <v>17762746.5</v>
      </c>
      <c r="AG523" s="202">
        <v>19635731.41</v>
      </c>
      <c r="AH523" s="202">
        <v>27295469.560000002</v>
      </c>
      <c r="AI523" s="202">
        <v>32690004.52</v>
      </c>
      <c r="AJ523" s="202">
        <v>18806586.5</v>
      </c>
      <c r="AK523" s="202">
        <v>15481825.460000001</v>
      </c>
      <c r="AL523" s="202">
        <v>377678643.65999997</v>
      </c>
      <c r="AM523" s="202">
        <v>23295264.920000002</v>
      </c>
      <c r="AN523" s="202">
        <v>17044281.649999999</v>
      </c>
      <c r="AO523" s="202">
        <v>37706561.620000005</v>
      </c>
      <c r="AP523" s="202">
        <v>41564752.5</v>
      </c>
      <c r="AQ523" s="202">
        <v>21154593.84</v>
      </c>
      <c r="AR523" s="202">
        <v>11596036.27</v>
      </c>
      <c r="AS523" s="202">
        <v>84712383.260000005</v>
      </c>
      <c r="AT523" s="202">
        <v>20641460.43</v>
      </c>
      <c r="AU523" s="202">
        <v>39579724.310000002</v>
      </c>
      <c r="AV523" s="202">
        <v>30743929.34</v>
      </c>
      <c r="AW523" s="202">
        <v>18598513.420000002</v>
      </c>
      <c r="AX523" s="202">
        <v>14779844.310000001</v>
      </c>
      <c r="AY523" s="202">
        <v>17869022.120000001</v>
      </c>
      <c r="AZ523" s="202">
        <v>17969955.82</v>
      </c>
      <c r="BA523" s="202">
        <v>16242792.629999999</v>
      </c>
      <c r="BB523" s="202">
        <v>94326882.00999999</v>
      </c>
      <c r="BC523" s="202">
        <v>18712501.25</v>
      </c>
      <c r="BD523" s="202">
        <v>190758587.07999998</v>
      </c>
      <c r="BE523" s="202">
        <v>51837461.82</v>
      </c>
      <c r="BF523" s="202">
        <v>19039353.530000001</v>
      </c>
      <c r="BG523" s="202">
        <v>23887577.890000001</v>
      </c>
      <c r="BH523" s="202">
        <v>128855374.39999999</v>
      </c>
      <c r="BI523" s="202">
        <v>13846735</v>
      </c>
      <c r="BJ523" s="202">
        <v>14157436.27</v>
      </c>
      <c r="BK523" s="202">
        <v>19191280.670000002</v>
      </c>
      <c r="BL523" s="202">
        <v>14030424.75</v>
      </c>
      <c r="BM523" s="202">
        <v>143772923.94999999</v>
      </c>
      <c r="BN523" s="202">
        <v>35790637.25</v>
      </c>
      <c r="BO523" s="202">
        <v>23819735</v>
      </c>
      <c r="BP523" s="202">
        <v>43236544.109999999</v>
      </c>
      <c r="BQ523" s="202">
        <v>29116399.199999999</v>
      </c>
      <c r="BR523" s="202">
        <v>21544252.949999999</v>
      </c>
      <c r="BS523" s="202">
        <v>643713082.62</v>
      </c>
      <c r="BT523" s="202">
        <v>25282381.140000001</v>
      </c>
      <c r="BU523" s="202">
        <v>23872265.789999999</v>
      </c>
      <c r="BV523" s="202">
        <v>113278993.31</v>
      </c>
      <c r="BW523" s="202">
        <v>6303394</v>
      </c>
      <c r="BX523" s="202">
        <v>20756817</v>
      </c>
      <c r="BY523" s="202">
        <v>64269879.620000005</v>
      </c>
      <c r="BZ523" s="202">
        <v>15108023.469999999</v>
      </c>
      <c r="CA523" s="202">
        <v>16384535</v>
      </c>
      <c r="CB523" s="202">
        <v>17918377.93</v>
      </c>
      <c r="CC523" s="202">
        <v>28754737.75</v>
      </c>
      <c r="CD523" s="202">
        <v>56827452.219999999</v>
      </c>
      <c r="CE523" s="202">
        <v>32368136.75</v>
      </c>
      <c r="CF523" s="202">
        <v>43831558.329999998</v>
      </c>
      <c r="CG523" s="202">
        <v>17883564.879999999</v>
      </c>
      <c r="CH523" s="202">
        <v>15848714.5</v>
      </c>
      <c r="CI523" s="202">
        <v>20363758.800000001</v>
      </c>
      <c r="CJ523" s="202">
        <v>14108584.5</v>
      </c>
      <c r="CK523" s="202">
        <v>69486637</v>
      </c>
      <c r="CL523" s="202">
        <v>14945364.32</v>
      </c>
      <c r="CM523" s="202">
        <v>11740715.92</v>
      </c>
    </row>
    <row r="524" spans="1:91" s="122" customFormat="1" ht="25.95" hidden="1" customHeight="1">
      <c r="A524" s="381"/>
      <c r="B524" s="122">
        <v>23</v>
      </c>
      <c r="C524" s="205" t="s">
        <v>711</v>
      </c>
      <c r="D524" s="202">
        <v>12128074.59</v>
      </c>
      <c r="E524" s="202">
        <v>1238087.8700000001</v>
      </c>
      <c r="F524" s="202">
        <v>1492719.18</v>
      </c>
      <c r="G524" s="202">
        <v>1682225.0500000003</v>
      </c>
      <c r="H524" s="202">
        <v>981621.58000000007</v>
      </c>
      <c r="I524" s="202">
        <v>1425552.9100000001</v>
      </c>
      <c r="J524" s="202">
        <v>2059590.1900000002</v>
      </c>
      <c r="K524" s="202">
        <v>2483591.34</v>
      </c>
      <c r="L524" s="202">
        <v>1693210.6400000001</v>
      </c>
      <c r="M524" s="202">
        <v>1727458.93</v>
      </c>
      <c r="N524" s="202">
        <v>2891367.93</v>
      </c>
      <c r="O524" s="202">
        <v>474304.18</v>
      </c>
      <c r="P524" s="202">
        <v>6706945.3899999997</v>
      </c>
      <c r="Q524" s="202">
        <v>1518134.2999999998</v>
      </c>
      <c r="R524" s="202">
        <v>1641035.6300000001</v>
      </c>
      <c r="S524" s="202">
        <v>2497861.79</v>
      </c>
      <c r="T524" s="202">
        <v>1893682.9600000002</v>
      </c>
      <c r="U524" s="202">
        <v>1312344.5699999998</v>
      </c>
      <c r="V524" s="202">
        <v>1331421.3999999999</v>
      </c>
      <c r="W524" s="202">
        <v>886165.59000000008</v>
      </c>
      <c r="X524" s="202">
        <v>13142759.279999999</v>
      </c>
      <c r="Y524" s="202">
        <v>1056670.6800000002</v>
      </c>
      <c r="Z524" s="202">
        <v>1909172.78</v>
      </c>
      <c r="AA524" s="202">
        <v>1306434.8599999999</v>
      </c>
      <c r="AB524" s="202">
        <v>824356.12</v>
      </c>
      <c r="AC524" s="202">
        <v>989925.57000000007</v>
      </c>
      <c r="AD524" s="202">
        <v>923645.1399999999</v>
      </c>
      <c r="AE524" s="202">
        <v>3371104.91</v>
      </c>
      <c r="AF524" s="202">
        <v>1024839.17</v>
      </c>
      <c r="AG524" s="202">
        <v>1103924.33</v>
      </c>
      <c r="AH524" s="202">
        <v>1382853.67</v>
      </c>
      <c r="AI524" s="202">
        <v>2511333.19</v>
      </c>
      <c r="AJ524" s="202">
        <v>1244017.3700000001</v>
      </c>
      <c r="AK524" s="202">
        <v>916720.24</v>
      </c>
      <c r="AL524" s="202">
        <v>24463681.530000001</v>
      </c>
      <c r="AM524" s="202">
        <v>1356244.76</v>
      </c>
      <c r="AN524" s="202">
        <v>1308891.48</v>
      </c>
      <c r="AO524" s="202">
        <v>2416726.66</v>
      </c>
      <c r="AP524" s="202">
        <v>2501835.46</v>
      </c>
      <c r="AQ524" s="202">
        <v>1661376.08</v>
      </c>
      <c r="AR524" s="202">
        <v>864510.51</v>
      </c>
      <c r="AS524" s="202">
        <v>5333528.7299999995</v>
      </c>
      <c r="AT524" s="202">
        <v>1513812.43</v>
      </c>
      <c r="AU524" s="202">
        <v>2296539.7999999998</v>
      </c>
      <c r="AV524" s="202">
        <v>2986429.0599999996</v>
      </c>
      <c r="AW524" s="202">
        <v>1402618.6800000002</v>
      </c>
      <c r="AX524" s="202">
        <v>1053626.2</v>
      </c>
      <c r="AY524" s="202">
        <v>1700722.63</v>
      </c>
      <c r="AZ524" s="202">
        <v>1443771.18</v>
      </c>
      <c r="BA524" s="202">
        <v>1520102.32</v>
      </c>
      <c r="BB524" s="202">
        <v>6050704.7699999996</v>
      </c>
      <c r="BC524" s="202">
        <v>1419540.76</v>
      </c>
      <c r="BD524" s="202">
        <v>13634586.02</v>
      </c>
      <c r="BE524" s="202">
        <v>3577783.11</v>
      </c>
      <c r="BF524" s="202">
        <v>1439867.26</v>
      </c>
      <c r="BG524" s="202">
        <v>1414752</v>
      </c>
      <c r="BH524" s="202">
        <v>6839947.7299999995</v>
      </c>
      <c r="BI524" s="202">
        <v>841435.15</v>
      </c>
      <c r="BJ524" s="202">
        <v>629697.89</v>
      </c>
      <c r="BK524" s="202">
        <v>1069079.1800000002</v>
      </c>
      <c r="BL524" s="202">
        <v>997009.04</v>
      </c>
      <c r="BM524" s="202">
        <v>11387244.59</v>
      </c>
      <c r="BN524" s="202">
        <v>2392386.4299999997</v>
      </c>
      <c r="BO524" s="202">
        <v>1562622.66</v>
      </c>
      <c r="BP524" s="202">
        <v>2573354.9799999995</v>
      </c>
      <c r="BQ524" s="202">
        <v>1787430.2200000002</v>
      </c>
      <c r="BR524" s="202">
        <v>1333928.02</v>
      </c>
      <c r="BS524" s="202">
        <v>35523769.780000001</v>
      </c>
      <c r="BT524" s="202">
        <v>1803623.02</v>
      </c>
      <c r="BU524" s="202">
        <v>2060069.58</v>
      </c>
      <c r="BV524" s="202">
        <v>8115961.3899999997</v>
      </c>
      <c r="BW524" s="202">
        <v>598149.19999999995</v>
      </c>
      <c r="BX524" s="202">
        <v>1465945.51</v>
      </c>
      <c r="BY524" s="202">
        <v>3607567.8899999997</v>
      </c>
      <c r="BZ524" s="202">
        <v>1163194.07</v>
      </c>
      <c r="CA524" s="202">
        <v>1225280.08</v>
      </c>
      <c r="CB524" s="202">
        <v>1560246.9700000002</v>
      </c>
      <c r="CC524" s="202">
        <v>1563977.13</v>
      </c>
      <c r="CD524" s="202">
        <v>2832286.2199999997</v>
      </c>
      <c r="CE524" s="202">
        <v>1806307.72</v>
      </c>
      <c r="CF524" s="202">
        <v>3171109.33</v>
      </c>
      <c r="CG524" s="202">
        <v>1048059.81</v>
      </c>
      <c r="CH524" s="202">
        <v>1007625.3</v>
      </c>
      <c r="CI524" s="202">
        <v>1000698.24</v>
      </c>
      <c r="CJ524" s="202">
        <v>1122203.26</v>
      </c>
      <c r="CK524" s="202">
        <v>3755606.1700000004</v>
      </c>
      <c r="CL524" s="202">
        <v>769441.15999999992</v>
      </c>
      <c r="CM524" s="202">
        <v>778549.08000000007</v>
      </c>
    </row>
    <row r="525" spans="1:91" s="208" customFormat="1" ht="25.95" hidden="1" customHeight="1">
      <c r="A525" s="381"/>
      <c r="C525" s="209" t="s">
        <v>1335</v>
      </c>
      <c r="D525" s="207">
        <v>267050782.38</v>
      </c>
      <c r="E525" s="207">
        <v>31985762.870000001</v>
      </c>
      <c r="F525" s="207">
        <v>31496162.219999999</v>
      </c>
      <c r="G525" s="207">
        <v>28332354.940000001</v>
      </c>
      <c r="H525" s="207">
        <v>24690087.189999998</v>
      </c>
      <c r="I525" s="207">
        <v>32363254.819999997</v>
      </c>
      <c r="J525" s="207">
        <v>43296939.949999996</v>
      </c>
      <c r="K525" s="207">
        <v>63559665.989999995</v>
      </c>
      <c r="L525" s="207">
        <v>34564716.890000001</v>
      </c>
      <c r="M525" s="207">
        <v>45598383</v>
      </c>
      <c r="N525" s="207">
        <v>89714267.460000008</v>
      </c>
      <c r="O525" s="207">
        <v>14929081.68</v>
      </c>
      <c r="P525" s="207">
        <v>199166400.41999999</v>
      </c>
      <c r="Q525" s="207">
        <v>37532302.519999996</v>
      </c>
      <c r="R525" s="207">
        <v>57144812.890000001</v>
      </c>
      <c r="S525" s="207">
        <v>64154896.129999995</v>
      </c>
      <c r="T525" s="207">
        <v>38393928.560000002</v>
      </c>
      <c r="U525" s="207">
        <v>37230822.810000002</v>
      </c>
      <c r="V525" s="207">
        <v>34857682.979999997</v>
      </c>
      <c r="W525" s="207">
        <v>22512168.41</v>
      </c>
      <c r="X525" s="207">
        <v>303532450.10999995</v>
      </c>
      <c r="Y525" s="207">
        <v>28337001.370000001</v>
      </c>
      <c r="Z525" s="207">
        <v>53689814.920000002</v>
      </c>
      <c r="AA525" s="207">
        <v>40419665.359999999</v>
      </c>
      <c r="AB525" s="207">
        <v>22877415.140000001</v>
      </c>
      <c r="AC525" s="207">
        <v>23563423.75</v>
      </c>
      <c r="AD525" s="207">
        <v>28599277.700000003</v>
      </c>
      <c r="AE525" s="207">
        <v>88125497.890000001</v>
      </c>
      <c r="AF525" s="207">
        <v>24925188.109999999</v>
      </c>
      <c r="AG525" s="207">
        <v>31696491.740000002</v>
      </c>
      <c r="AH525" s="207">
        <v>39902644.730000004</v>
      </c>
      <c r="AI525" s="207">
        <v>55533381.709999993</v>
      </c>
      <c r="AJ525" s="207">
        <v>30891874.870000001</v>
      </c>
      <c r="AK525" s="207">
        <v>24662384.459999997</v>
      </c>
      <c r="AL525" s="207">
        <v>595966783.15999997</v>
      </c>
      <c r="AM525" s="207">
        <v>36922208.359999999</v>
      </c>
      <c r="AN525" s="207">
        <v>29368591.129999999</v>
      </c>
      <c r="AO525" s="207">
        <v>64015186.010000005</v>
      </c>
      <c r="AP525" s="207">
        <v>67877323.049999997</v>
      </c>
      <c r="AQ525" s="207">
        <v>37861521.339999996</v>
      </c>
      <c r="AR525" s="207">
        <v>19611418.09</v>
      </c>
      <c r="AS525" s="207">
        <v>145714446.98999998</v>
      </c>
      <c r="AT525" s="207">
        <v>35670222.859999999</v>
      </c>
      <c r="AU525" s="207">
        <v>69388527.109999999</v>
      </c>
      <c r="AV525" s="207">
        <v>55557382.460000008</v>
      </c>
      <c r="AW525" s="207">
        <v>33869109.030000001</v>
      </c>
      <c r="AX525" s="207">
        <v>25665121.819999997</v>
      </c>
      <c r="AY525" s="207">
        <v>32620003.059999999</v>
      </c>
      <c r="AZ525" s="207">
        <v>33276002.050000001</v>
      </c>
      <c r="BA525" s="207">
        <v>32486105.949999999</v>
      </c>
      <c r="BB525" s="207">
        <v>148086602.28999999</v>
      </c>
      <c r="BC525" s="207">
        <v>33487100.110000003</v>
      </c>
      <c r="BD525" s="207">
        <v>287089120.28999996</v>
      </c>
      <c r="BE525" s="207">
        <v>84416223.929999992</v>
      </c>
      <c r="BF525" s="207">
        <v>30111975.760000002</v>
      </c>
      <c r="BG525" s="207">
        <v>39539697.07</v>
      </c>
      <c r="BH525" s="207">
        <v>197579676.48999998</v>
      </c>
      <c r="BI525" s="207">
        <v>25383256.669999998</v>
      </c>
      <c r="BJ525" s="207">
        <v>22004255.16</v>
      </c>
      <c r="BK525" s="207">
        <v>32895337.960000001</v>
      </c>
      <c r="BL525" s="207">
        <v>26751230.969999999</v>
      </c>
      <c r="BM525" s="207">
        <v>213523507.53999999</v>
      </c>
      <c r="BN525" s="207">
        <v>53397559.68</v>
      </c>
      <c r="BO525" s="207">
        <v>37205964.659999996</v>
      </c>
      <c r="BP525" s="207">
        <v>65371862.019999996</v>
      </c>
      <c r="BQ525" s="207">
        <v>45932910.369999997</v>
      </c>
      <c r="BR525" s="207">
        <v>37241587.130000003</v>
      </c>
      <c r="BS525" s="207">
        <v>934626594.39999998</v>
      </c>
      <c r="BT525" s="207">
        <v>44755169.420000009</v>
      </c>
      <c r="BU525" s="207">
        <v>44859507.030000001</v>
      </c>
      <c r="BV525" s="207">
        <v>177987151.48999998</v>
      </c>
      <c r="BW525" s="207">
        <v>12449149.199999999</v>
      </c>
      <c r="BX525" s="207">
        <v>34179926.259999998</v>
      </c>
      <c r="BY525" s="207">
        <v>100469953.63000001</v>
      </c>
      <c r="BZ525" s="207">
        <v>26300333.539999999</v>
      </c>
      <c r="CA525" s="207">
        <v>29834688.079999998</v>
      </c>
      <c r="CB525" s="207">
        <v>32266337.629999999</v>
      </c>
      <c r="CC525" s="207">
        <v>45541662.000000007</v>
      </c>
      <c r="CD525" s="207">
        <v>90717176.25</v>
      </c>
      <c r="CE525" s="207">
        <v>50238842.519999996</v>
      </c>
      <c r="CF525" s="207">
        <v>78892539.709999993</v>
      </c>
      <c r="CG525" s="207">
        <v>30258691.709999997</v>
      </c>
      <c r="CH525" s="207">
        <v>25892851.550000001</v>
      </c>
      <c r="CI525" s="207">
        <v>32480843.93</v>
      </c>
      <c r="CJ525" s="207">
        <v>24008963.930000003</v>
      </c>
      <c r="CK525" s="207">
        <v>112179442.84</v>
      </c>
      <c r="CL525" s="207">
        <v>24474770.300000001</v>
      </c>
      <c r="CM525" s="207">
        <v>20690315.949999996</v>
      </c>
    </row>
    <row r="526" spans="1:91" s="122" customFormat="1" ht="25.95" hidden="1" customHeight="1">
      <c r="A526" s="381"/>
      <c r="B526" s="122">
        <v>24</v>
      </c>
      <c r="C526" s="205" t="s">
        <v>712</v>
      </c>
      <c r="D526" s="202">
        <v>4688956.5</v>
      </c>
      <c r="E526" s="202">
        <v>565460</v>
      </c>
      <c r="F526" s="202">
        <v>551124.97</v>
      </c>
      <c r="G526" s="202">
        <v>335529</v>
      </c>
      <c r="H526" s="202">
        <v>233902.5</v>
      </c>
      <c r="I526" s="202">
        <v>526638.03</v>
      </c>
      <c r="J526" s="202">
        <v>1038850.08</v>
      </c>
      <c r="K526" s="202">
        <v>1121644.17</v>
      </c>
      <c r="L526" s="202">
        <v>677463</v>
      </c>
      <c r="M526" s="202">
        <v>1426095.3</v>
      </c>
      <c r="N526" s="202">
        <v>2423442.1</v>
      </c>
      <c r="O526" s="202">
        <v>275609</v>
      </c>
      <c r="P526" s="202">
        <v>3136019.46</v>
      </c>
      <c r="Q526" s="202">
        <v>248947.5</v>
      </c>
      <c r="R526" s="202">
        <v>831547.52</v>
      </c>
      <c r="S526" s="202">
        <v>630145.29</v>
      </c>
      <c r="T526" s="202">
        <v>346648.23000000004</v>
      </c>
      <c r="U526" s="202">
        <v>446231.4</v>
      </c>
      <c r="V526" s="202">
        <v>560897</v>
      </c>
      <c r="W526" s="202">
        <v>165785.62</v>
      </c>
      <c r="X526" s="202">
        <v>6783624.04</v>
      </c>
      <c r="Y526" s="202">
        <v>1106673</v>
      </c>
      <c r="Z526" s="202">
        <v>604152.80000000005</v>
      </c>
      <c r="AA526" s="202">
        <v>773753.51</v>
      </c>
      <c r="AB526" s="202">
        <v>416030.75</v>
      </c>
      <c r="AC526" s="202">
        <v>454140</v>
      </c>
      <c r="AD526" s="202">
        <v>244352.66999999998</v>
      </c>
      <c r="AE526" s="202">
        <v>1166417.8899999999</v>
      </c>
      <c r="AF526" s="202">
        <v>348882.89</v>
      </c>
      <c r="AG526" s="202">
        <v>489127.8</v>
      </c>
      <c r="AH526" s="202">
        <v>340997.63</v>
      </c>
      <c r="AI526" s="202">
        <v>536946.79</v>
      </c>
      <c r="AJ526" s="202">
        <v>380946.29</v>
      </c>
      <c r="AK526" s="202">
        <v>303484.38</v>
      </c>
      <c r="AL526" s="202">
        <v>8646364.5100000016</v>
      </c>
      <c r="AM526" s="202">
        <v>604424.12</v>
      </c>
      <c r="AN526" s="202">
        <v>619522</v>
      </c>
      <c r="AO526" s="202">
        <v>1003719.41</v>
      </c>
      <c r="AP526" s="202">
        <v>1666665.93</v>
      </c>
      <c r="AQ526" s="202">
        <v>463525.18</v>
      </c>
      <c r="AR526" s="202">
        <v>137040.26</v>
      </c>
      <c r="AS526" s="202">
        <v>2148993.52</v>
      </c>
      <c r="AT526" s="202">
        <v>879690</v>
      </c>
      <c r="AU526" s="202">
        <v>1119156.4700000002</v>
      </c>
      <c r="AV526" s="202">
        <v>1069071</v>
      </c>
      <c r="AW526" s="202">
        <v>323538</v>
      </c>
      <c r="AX526" s="202">
        <v>485185.16</v>
      </c>
      <c r="AY526" s="202">
        <v>477260.83</v>
      </c>
      <c r="AZ526" s="202">
        <v>661577.62</v>
      </c>
      <c r="BA526" s="202">
        <v>658588.73</v>
      </c>
      <c r="BB526" s="202">
        <v>3111925.98</v>
      </c>
      <c r="BC526" s="202">
        <v>545152.59000000008</v>
      </c>
      <c r="BD526" s="202">
        <v>10837784.1</v>
      </c>
      <c r="BE526" s="202">
        <v>1899884.02</v>
      </c>
      <c r="BF526" s="202">
        <v>332566.42</v>
      </c>
      <c r="BG526" s="202">
        <v>408129.41</v>
      </c>
      <c r="BH526" s="202">
        <v>1946428.37</v>
      </c>
      <c r="BI526" s="202">
        <v>471965.03</v>
      </c>
      <c r="BJ526" s="202">
        <v>260237.58</v>
      </c>
      <c r="BK526" s="202">
        <v>291473</v>
      </c>
      <c r="BL526" s="202">
        <v>826541.8</v>
      </c>
      <c r="BM526" s="202">
        <v>2610687.58</v>
      </c>
      <c r="BN526" s="202">
        <v>585163</v>
      </c>
      <c r="BO526" s="202">
        <v>704101.42</v>
      </c>
      <c r="BP526" s="202">
        <v>809902.38</v>
      </c>
      <c r="BQ526" s="202">
        <v>626755.34</v>
      </c>
      <c r="BR526" s="202">
        <v>1043816.01</v>
      </c>
      <c r="BS526" s="202">
        <v>16836311.719999999</v>
      </c>
      <c r="BT526" s="202">
        <v>406022.74</v>
      </c>
      <c r="BU526" s="202">
        <v>456733.96</v>
      </c>
      <c r="BV526" s="202">
        <v>4498431.9000000004</v>
      </c>
      <c r="BW526" s="202">
        <v>199063.97</v>
      </c>
      <c r="BX526" s="202">
        <v>360588.4</v>
      </c>
      <c r="BY526" s="202">
        <v>1024046.03</v>
      </c>
      <c r="BZ526" s="202">
        <v>472514</v>
      </c>
      <c r="CA526" s="202">
        <v>488614.93</v>
      </c>
      <c r="CB526" s="202">
        <v>571521.67000000004</v>
      </c>
      <c r="CC526" s="202">
        <v>162839</v>
      </c>
      <c r="CD526" s="202">
        <v>878470.56</v>
      </c>
      <c r="CE526" s="202">
        <v>853689.63</v>
      </c>
      <c r="CF526" s="202">
        <v>753097.17</v>
      </c>
      <c r="CG526" s="202">
        <v>286670</v>
      </c>
      <c r="CH526" s="202">
        <v>224300</v>
      </c>
      <c r="CI526" s="202">
        <v>458554.09</v>
      </c>
      <c r="CJ526" s="202">
        <v>281223.65000000002</v>
      </c>
      <c r="CK526" s="202">
        <v>2309095.17</v>
      </c>
      <c r="CL526" s="202">
        <v>299644.88</v>
      </c>
      <c r="CM526" s="202">
        <v>390719</v>
      </c>
    </row>
    <row r="527" spans="1:91" s="122" customFormat="1" ht="25.95" hidden="1" customHeight="1">
      <c r="A527" s="381"/>
      <c r="B527" s="122">
        <v>25</v>
      </c>
      <c r="C527" s="206" t="s">
        <v>713</v>
      </c>
      <c r="D527" s="202">
        <v>164746242.72999999</v>
      </c>
      <c r="E527" s="202">
        <v>12499680.76</v>
      </c>
      <c r="F527" s="202">
        <v>8878377.0199999996</v>
      </c>
      <c r="G527" s="202">
        <v>11015951.300000001</v>
      </c>
      <c r="H527" s="202">
        <v>6681233</v>
      </c>
      <c r="I527" s="202">
        <v>15936609.92</v>
      </c>
      <c r="J527" s="202">
        <v>15132355.800000001</v>
      </c>
      <c r="K527" s="202">
        <v>31942571.16</v>
      </c>
      <c r="L527" s="202">
        <v>11779323.59</v>
      </c>
      <c r="M527" s="202">
        <v>13647175.869999999</v>
      </c>
      <c r="N527" s="202">
        <v>39393333.18</v>
      </c>
      <c r="O527" s="202">
        <v>5059272.5999999996</v>
      </c>
      <c r="P527" s="202">
        <v>107075860.63</v>
      </c>
      <c r="Q527" s="202">
        <v>14274408.050000001</v>
      </c>
      <c r="R527" s="202">
        <v>15640768.26</v>
      </c>
      <c r="S527" s="202">
        <v>34959148.850000001</v>
      </c>
      <c r="T527" s="202">
        <v>11581573.720000001</v>
      </c>
      <c r="U527" s="202">
        <v>15129729.26</v>
      </c>
      <c r="V527" s="202">
        <v>10211090.27</v>
      </c>
      <c r="W527" s="202">
        <v>4535872.3499999996</v>
      </c>
      <c r="X527" s="202">
        <v>193775162.08000001</v>
      </c>
      <c r="Y527" s="202">
        <v>8451724.7200000007</v>
      </c>
      <c r="Z527" s="202">
        <v>18711172.420000002</v>
      </c>
      <c r="AA527" s="202">
        <v>10800867.68</v>
      </c>
      <c r="AB527" s="202">
        <v>4469298.96</v>
      </c>
      <c r="AC527" s="202">
        <v>6562658.6100000003</v>
      </c>
      <c r="AD527" s="202">
        <v>10121696.26</v>
      </c>
      <c r="AE527" s="202">
        <v>33812267.909999996</v>
      </c>
      <c r="AF527" s="202">
        <v>7337692.71</v>
      </c>
      <c r="AG527" s="202">
        <v>6810198.9400000004</v>
      </c>
      <c r="AH527" s="202">
        <v>12322248.41</v>
      </c>
      <c r="AI527" s="202">
        <v>26777100.809999999</v>
      </c>
      <c r="AJ527" s="202">
        <v>10568003.529999999</v>
      </c>
      <c r="AK527" s="202">
        <v>6799549.2400000002</v>
      </c>
      <c r="AL527" s="202">
        <v>607067169.95000005</v>
      </c>
      <c r="AM527" s="202">
        <v>10540321.43</v>
      </c>
      <c r="AN527" s="202">
        <v>6054749.21</v>
      </c>
      <c r="AO527" s="202">
        <v>28608633.149999999</v>
      </c>
      <c r="AP527" s="202">
        <v>20006112.02</v>
      </c>
      <c r="AQ527" s="202">
        <v>12257704.76</v>
      </c>
      <c r="AR527" s="202">
        <v>3357393.69</v>
      </c>
      <c r="AS527" s="202">
        <v>102669279.79000001</v>
      </c>
      <c r="AT527" s="202">
        <v>11077624.16</v>
      </c>
      <c r="AU527" s="202">
        <v>22441642.140000001</v>
      </c>
      <c r="AV527" s="202">
        <v>22657979.640000001</v>
      </c>
      <c r="AW527" s="202">
        <v>7429460.3799999999</v>
      </c>
      <c r="AX527" s="202">
        <v>4689014.55</v>
      </c>
      <c r="AY527" s="202">
        <v>11017955.98</v>
      </c>
      <c r="AZ527" s="202">
        <v>12545133.83</v>
      </c>
      <c r="BA527" s="202">
        <v>7438725.5199999996</v>
      </c>
      <c r="BB527" s="202">
        <v>127586563.09</v>
      </c>
      <c r="BC527" s="202">
        <v>8421306.0199999996</v>
      </c>
      <c r="BD527" s="202">
        <v>256569933.16</v>
      </c>
      <c r="BE527" s="202">
        <v>36568865.189999998</v>
      </c>
      <c r="BF527" s="202">
        <v>7765675.3700000001</v>
      </c>
      <c r="BG527" s="202">
        <v>9222592.0099999998</v>
      </c>
      <c r="BH527" s="202">
        <v>106189596.58</v>
      </c>
      <c r="BI527" s="202">
        <v>6021631.2300000004</v>
      </c>
      <c r="BJ527" s="202">
        <v>3706346.09</v>
      </c>
      <c r="BK527" s="202">
        <v>10810936.01</v>
      </c>
      <c r="BL527" s="202">
        <v>9768695</v>
      </c>
      <c r="BM527" s="202">
        <v>119598317.20999999</v>
      </c>
      <c r="BN527" s="202">
        <v>24609396.93</v>
      </c>
      <c r="BO527" s="202">
        <v>17989086.5</v>
      </c>
      <c r="BP527" s="202">
        <v>30822532.640000001</v>
      </c>
      <c r="BQ527" s="202">
        <v>17721465.899999999</v>
      </c>
      <c r="BR527" s="202">
        <v>11341262.810000001</v>
      </c>
      <c r="BS527" s="202">
        <v>1034862586.5700001</v>
      </c>
      <c r="BT527" s="202">
        <v>15795823.01</v>
      </c>
      <c r="BU527" s="202">
        <v>13296792.609999999</v>
      </c>
      <c r="BV527" s="202">
        <v>102554674.98</v>
      </c>
      <c r="BW527" s="202">
        <v>4220197.6900000004</v>
      </c>
      <c r="BX527" s="202">
        <v>13172527.779999999</v>
      </c>
      <c r="BY527" s="202">
        <v>46645453.93</v>
      </c>
      <c r="BZ527" s="202">
        <v>7469839.6200000001</v>
      </c>
      <c r="CA527" s="202">
        <v>6309197.0199999996</v>
      </c>
      <c r="CB527" s="202">
        <v>12155749.460000001</v>
      </c>
      <c r="CC527" s="202">
        <v>18872232.949999999</v>
      </c>
      <c r="CD527" s="202">
        <v>39821197.020000003</v>
      </c>
      <c r="CE527" s="202">
        <v>16821209.23</v>
      </c>
      <c r="CF527" s="202">
        <v>39226130.75</v>
      </c>
      <c r="CG527" s="202">
        <v>6995204.2300000004</v>
      </c>
      <c r="CH527" s="202">
        <v>6141742.5499999998</v>
      </c>
      <c r="CI527" s="202">
        <v>7718604.3399999999</v>
      </c>
      <c r="CJ527" s="202">
        <v>6228477.4699999997</v>
      </c>
      <c r="CK527" s="202">
        <v>51807443.460000001</v>
      </c>
      <c r="CL527" s="202">
        <v>5811542.9800000004</v>
      </c>
      <c r="CM527" s="202">
        <v>5350486.75</v>
      </c>
    </row>
    <row r="528" spans="1:91" s="208" customFormat="1" ht="25.95" hidden="1" customHeight="1">
      <c r="A528" s="381"/>
      <c r="C528" s="209" t="s">
        <v>714</v>
      </c>
      <c r="D528" s="207"/>
      <c r="E528" s="207"/>
      <c r="F528" s="207"/>
      <c r="G528" s="207"/>
      <c r="H528" s="207"/>
      <c r="I528" s="207"/>
      <c r="J528" s="207"/>
      <c r="K528" s="207"/>
      <c r="L528" s="207"/>
      <c r="M528" s="207"/>
      <c r="N528" s="207"/>
      <c r="O528" s="207"/>
      <c r="P528" s="207"/>
      <c r="Q528" s="207"/>
      <c r="R528" s="207"/>
      <c r="S528" s="207"/>
      <c r="T528" s="207"/>
      <c r="U528" s="207"/>
      <c r="V528" s="207"/>
      <c r="W528" s="207"/>
      <c r="X528" s="207"/>
      <c r="Y528" s="207"/>
      <c r="Z528" s="207"/>
      <c r="AA528" s="207"/>
      <c r="AB528" s="207"/>
      <c r="AC528" s="207"/>
      <c r="AD528" s="207"/>
      <c r="AE528" s="207"/>
      <c r="AF528" s="207"/>
      <c r="AG528" s="207"/>
      <c r="AH528" s="207"/>
      <c r="AI528" s="207"/>
      <c r="AJ528" s="207"/>
      <c r="AK528" s="207"/>
      <c r="AL528" s="207"/>
      <c r="AM528" s="207"/>
      <c r="AN528" s="207"/>
      <c r="AO528" s="207"/>
      <c r="AP528" s="207"/>
      <c r="AQ528" s="207"/>
      <c r="AR528" s="207"/>
      <c r="AS528" s="207"/>
      <c r="AT528" s="207"/>
      <c r="AU528" s="207"/>
      <c r="AV528" s="207"/>
      <c r="AW528" s="207"/>
      <c r="AX528" s="207"/>
      <c r="AY528" s="207"/>
      <c r="AZ528" s="207"/>
      <c r="BA528" s="207"/>
      <c r="BB528" s="207"/>
      <c r="BC528" s="207"/>
      <c r="BD528" s="207"/>
      <c r="BE528" s="207"/>
      <c r="BF528" s="207"/>
      <c r="BG528" s="207"/>
      <c r="BH528" s="207"/>
      <c r="BI528" s="207"/>
      <c r="BJ528" s="207"/>
      <c r="BK528" s="207"/>
      <c r="BL528" s="207"/>
      <c r="BM528" s="207"/>
      <c r="BN528" s="207"/>
      <c r="BO528" s="207"/>
      <c r="BP528" s="207"/>
      <c r="BQ528" s="207"/>
      <c r="BR528" s="207"/>
      <c r="BS528" s="207"/>
      <c r="BT528" s="207"/>
      <c r="BU528" s="207"/>
      <c r="BV528" s="207"/>
      <c r="BW528" s="207"/>
      <c r="BX528" s="207"/>
      <c r="BY528" s="207"/>
      <c r="BZ528" s="207"/>
      <c r="CA528" s="207"/>
      <c r="CB528" s="207"/>
      <c r="CC528" s="207"/>
      <c r="CD528" s="207"/>
      <c r="CE528" s="207"/>
      <c r="CF528" s="207"/>
      <c r="CG528" s="207"/>
      <c r="CH528" s="207"/>
      <c r="CI528" s="207"/>
      <c r="CJ528" s="207"/>
      <c r="CK528" s="207"/>
      <c r="CL528" s="207"/>
      <c r="CM528" s="207"/>
    </row>
    <row r="529" spans="1:91" s="122" customFormat="1" ht="25.95" hidden="1" customHeight="1">
      <c r="A529" s="381"/>
      <c r="B529" s="122">
        <v>26</v>
      </c>
      <c r="C529" s="206" t="s">
        <v>715</v>
      </c>
      <c r="D529" s="202">
        <v>103946190.71000001</v>
      </c>
      <c r="E529" s="202">
        <v>6813067.1700000009</v>
      </c>
      <c r="F529" s="202">
        <v>3780917.32</v>
      </c>
      <c r="G529" s="202">
        <v>2361697.14</v>
      </c>
      <c r="H529" s="202">
        <v>3646198.56</v>
      </c>
      <c r="I529" s="202">
        <v>9647575.6799999997</v>
      </c>
      <c r="J529" s="202">
        <v>4756857.4400000004</v>
      </c>
      <c r="K529" s="202">
        <v>10669516.549999999</v>
      </c>
      <c r="L529" s="202">
        <v>3905767.0900000003</v>
      </c>
      <c r="M529" s="202">
        <v>3153022.81</v>
      </c>
      <c r="N529" s="202">
        <v>25229501.040000003</v>
      </c>
      <c r="O529" s="202">
        <v>1359381.84</v>
      </c>
      <c r="P529" s="202">
        <v>78046378.060000002</v>
      </c>
      <c r="Q529" s="202">
        <v>7112298.4800000004</v>
      </c>
      <c r="R529" s="202">
        <v>8532309.370000001</v>
      </c>
      <c r="S529" s="202">
        <v>13309934.25</v>
      </c>
      <c r="T529" s="202">
        <v>3786196.72</v>
      </c>
      <c r="U529" s="202">
        <v>6473812.8699999992</v>
      </c>
      <c r="V529" s="202">
        <v>3730816.86</v>
      </c>
      <c r="W529" s="202">
        <v>1576574.16</v>
      </c>
      <c r="X529" s="202">
        <v>148173372.14000002</v>
      </c>
      <c r="Y529" s="202">
        <v>3597563.6500000004</v>
      </c>
      <c r="Z529" s="202">
        <v>9189067.6899999995</v>
      </c>
      <c r="AA529" s="202">
        <v>7085469.1399999997</v>
      </c>
      <c r="AB529" s="202">
        <v>1591555.5999999999</v>
      </c>
      <c r="AC529" s="202">
        <v>2406683.85</v>
      </c>
      <c r="AD529" s="202">
        <v>4291137.21</v>
      </c>
      <c r="AE529" s="202">
        <v>18198949.34</v>
      </c>
      <c r="AF529" s="202">
        <v>5428990.2200000007</v>
      </c>
      <c r="AG529" s="202">
        <v>4072794.4</v>
      </c>
      <c r="AH529" s="202">
        <v>4784684.0500000007</v>
      </c>
      <c r="AI529" s="202">
        <v>8457640.2999999989</v>
      </c>
      <c r="AJ529" s="202">
        <v>6826071.71</v>
      </c>
      <c r="AK529" s="202">
        <v>3016576.97</v>
      </c>
      <c r="AL529" s="202">
        <v>295983938.54000002</v>
      </c>
      <c r="AM529" s="202">
        <v>7077604.9099999992</v>
      </c>
      <c r="AN529" s="202">
        <v>3380183.9499999997</v>
      </c>
      <c r="AO529" s="202">
        <v>15520000.17</v>
      </c>
      <c r="AP529" s="202">
        <v>13102269.699999999</v>
      </c>
      <c r="AQ529" s="202">
        <v>3647572.44</v>
      </c>
      <c r="AR529" s="202">
        <v>1380580.38</v>
      </c>
      <c r="AS529" s="202">
        <v>61525065.880000003</v>
      </c>
      <c r="AT529" s="202">
        <v>4166193.32</v>
      </c>
      <c r="AU529" s="202">
        <v>10723311.890000001</v>
      </c>
      <c r="AV529" s="202">
        <v>13039367.359999999</v>
      </c>
      <c r="AW529" s="202">
        <v>4870046.3499999996</v>
      </c>
      <c r="AX529" s="202">
        <v>2830367.28</v>
      </c>
      <c r="AY529" s="202">
        <v>3773305.37</v>
      </c>
      <c r="AZ529" s="202">
        <v>6297202.4100000001</v>
      </c>
      <c r="BA529" s="202">
        <v>3763239.31</v>
      </c>
      <c r="BB529" s="202">
        <v>53238217.050000004</v>
      </c>
      <c r="BC529" s="202">
        <v>5639290.4399999995</v>
      </c>
      <c r="BD529" s="202">
        <v>149369175.5</v>
      </c>
      <c r="BE529" s="202">
        <v>10958023.93</v>
      </c>
      <c r="BF529" s="202">
        <v>3359403.6100000003</v>
      </c>
      <c r="BG529" s="202">
        <v>4215071.2699999996</v>
      </c>
      <c r="BH529" s="202">
        <v>87252616.069999993</v>
      </c>
      <c r="BI529" s="202">
        <v>3538807.72</v>
      </c>
      <c r="BJ529" s="202">
        <v>2172819.0499999998</v>
      </c>
      <c r="BK529" s="202">
        <v>5275698.18</v>
      </c>
      <c r="BL529" s="202">
        <v>4069626.84</v>
      </c>
      <c r="BM529" s="202">
        <v>79013356.629999995</v>
      </c>
      <c r="BN529" s="202">
        <v>9394915.7000000011</v>
      </c>
      <c r="BO529" s="202">
        <v>6185923.6800000006</v>
      </c>
      <c r="BP529" s="202">
        <v>17264906.330000002</v>
      </c>
      <c r="BQ529" s="202">
        <v>7386452.3599999994</v>
      </c>
      <c r="BR529" s="202">
        <v>4890486.5900000008</v>
      </c>
      <c r="BS529" s="202">
        <v>653228013.7299999</v>
      </c>
      <c r="BT529" s="202">
        <v>6176784.4000000004</v>
      </c>
      <c r="BU529" s="202">
        <v>6445513.8299999991</v>
      </c>
      <c r="BV529" s="202">
        <v>52226839.440000005</v>
      </c>
      <c r="BW529" s="202">
        <v>673652.1399999999</v>
      </c>
      <c r="BX529" s="202">
        <v>4509727.0100000007</v>
      </c>
      <c r="BY529" s="202">
        <v>22660534.329999998</v>
      </c>
      <c r="BZ529" s="202">
        <v>3376593.21</v>
      </c>
      <c r="CA529" s="202">
        <v>3483010.6399999997</v>
      </c>
      <c r="CB529" s="202">
        <v>4488485.0999999996</v>
      </c>
      <c r="CC529" s="202">
        <v>7168958.4800000004</v>
      </c>
      <c r="CD529" s="202">
        <v>16814990.66</v>
      </c>
      <c r="CE529" s="202">
        <v>5277272.54</v>
      </c>
      <c r="CF529" s="202">
        <v>14942680.26</v>
      </c>
      <c r="CG529" s="202">
        <v>5099490.82</v>
      </c>
      <c r="CH529" s="202">
        <v>2468556.61</v>
      </c>
      <c r="CI529" s="202">
        <v>2440777.4299999997</v>
      </c>
      <c r="CJ529" s="202">
        <v>2589172.7699999996</v>
      </c>
      <c r="CK529" s="202">
        <v>28923907.84</v>
      </c>
      <c r="CL529" s="202">
        <v>2495461.63</v>
      </c>
      <c r="CM529" s="202">
        <v>2472874.52</v>
      </c>
    </row>
    <row r="530" spans="1:91" s="122" customFormat="1" ht="25.95" hidden="1" customHeight="1">
      <c r="A530" s="381"/>
      <c r="B530" s="122">
        <v>27</v>
      </c>
      <c r="C530" s="205" t="s">
        <v>716</v>
      </c>
      <c r="D530" s="202">
        <v>30113841.91</v>
      </c>
      <c r="E530" s="202">
        <v>2060832.84</v>
      </c>
      <c r="F530" s="202">
        <v>8093169.5</v>
      </c>
      <c r="G530" s="202">
        <v>6256412.5999999996</v>
      </c>
      <c r="H530" s="202">
        <v>2830687</v>
      </c>
      <c r="I530" s="202">
        <v>4781823.55</v>
      </c>
      <c r="J530" s="202">
        <v>5836336.0999999996</v>
      </c>
      <c r="K530" s="202">
        <v>9249737.25</v>
      </c>
      <c r="L530" s="202">
        <v>4179014.5</v>
      </c>
      <c r="M530" s="202">
        <v>9821516.1300000008</v>
      </c>
      <c r="N530" s="202">
        <v>16467549.75</v>
      </c>
      <c r="O530" s="202">
        <v>2816241</v>
      </c>
      <c r="P530" s="202">
        <v>28527396.739999998</v>
      </c>
      <c r="Q530" s="202">
        <v>5770960.04</v>
      </c>
      <c r="R530" s="202">
        <v>5715160.5</v>
      </c>
      <c r="S530" s="202">
        <v>3905441.15</v>
      </c>
      <c r="T530" s="202">
        <v>5157061.41</v>
      </c>
      <c r="U530" s="202">
        <v>3238956.1</v>
      </c>
      <c r="V530" s="202">
        <v>4295548</v>
      </c>
      <c r="W530" s="202">
        <v>2163751.73</v>
      </c>
      <c r="X530" s="202">
        <v>13893830.15</v>
      </c>
      <c r="Y530" s="202">
        <v>3656221.25</v>
      </c>
      <c r="Z530" s="202">
        <v>7477504.9400000004</v>
      </c>
      <c r="AA530" s="202">
        <v>5643813.5</v>
      </c>
      <c r="AB530" s="202">
        <v>2719814.7</v>
      </c>
      <c r="AC530" s="202">
        <v>2338099.2599999998</v>
      </c>
      <c r="AD530" s="202">
        <v>5852418.4400000004</v>
      </c>
      <c r="AE530" s="202">
        <v>21241595.699999999</v>
      </c>
      <c r="AF530" s="202">
        <v>3294643</v>
      </c>
      <c r="AG530" s="202">
        <v>4450665.83</v>
      </c>
      <c r="AH530" s="202">
        <v>8312522</v>
      </c>
      <c r="AI530" s="202">
        <v>4317651.28</v>
      </c>
      <c r="AJ530" s="202">
        <v>4456890</v>
      </c>
      <c r="AK530" s="202">
        <v>3901641.03</v>
      </c>
      <c r="AL530" s="202">
        <v>45501236.490000002</v>
      </c>
      <c r="AM530" s="202">
        <v>4096635.47</v>
      </c>
      <c r="AN530" s="202">
        <v>3399760.33</v>
      </c>
      <c r="AO530" s="202">
        <v>7718243.3499999996</v>
      </c>
      <c r="AP530" s="202">
        <v>8919988.6400000006</v>
      </c>
      <c r="AQ530" s="202">
        <v>4244879.6500000004</v>
      </c>
      <c r="AR530" s="202">
        <v>1861293.7</v>
      </c>
      <c r="AS530" s="202">
        <v>35997299.340000004</v>
      </c>
      <c r="AT530" s="202">
        <v>6053734.9800000004</v>
      </c>
      <c r="AU530" s="202">
        <v>8077748.5</v>
      </c>
      <c r="AV530" s="202">
        <v>8482115</v>
      </c>
      <c r="AW530" s="202">
        <v>5164545</v>
      </c>
      <c r="AX530" s="202">
        <v>2721018.11</v>
      </c>
      <c r="AY530" s="202">
        <v>4689192.53</v>
      </c>
      <c r="AZ530" s="202">
        <v>4432515.2</v>
      </c>
      <c r="BA530" s="202">
        <v>3573703.75</v>
      </c>
      <c r="BB530" s="202">
        <v>13799988.84</v>
      </c>
      <c r="BC530" s="202">
        <v>4367480.68</v>
      </c>
      <c r="BD530" s="202">
        <v>12616065.699999999</v>
      </c>
      <c r="BE530" s="202">
        <v>12077576.609999999</v>
      </c>
      <c r="BF530" s="202">
        <v>4309173.25</v>
      </c>
      <c r="BG530" s="202">
        <v>5881149.2999999998</v>
      </c>
      <c r="BH530" s="202">
        <v>22705962.829999998</v>
      </c>
      <c r="BI530" s="202">
        <v>3812067.25</v>
      </c>
      <c r="BJ530" s="202">
        <v>2331989.66</v>
      </c>
      <c r="BK530" s="202">
        <v>3732377.76</v>
      </c>
      <c r="BL530" s="202">
        <v>3704004.85</v>
      </c>
      <c r="BM530" s="202">
        <v>11789491.609999999</v>
      </c>
      <c r="BN530" s="202">
        <v>5648539.8899999997</v>
      </c>
      <c r="BO530" s="202">
        <v>5676909.5499999998</v>
      </c>
      <c r="BP530" s="202">
        <v>11762876.800000001</v>
      </c>
      <c r="BQ530" s="202">
        <v>6722455.8200000003</v>
      </c>
      <c r="BR530" s="202">
        <v>7873264.6699999999</v>
      </c>
      <c r="BS530" s="202">
        <v>24791901.920000002</v>
      </c>
      <c r="BT530" s="202">
        <v>5620738.25</v>
      </c>
      <c r="BU530" s="202">
        <v>4992318.2</v>
      </c>
      <c r="BV530" s="202">
        <v>22523493.41</v>
      </c>
      <c r="BW530" s="202">
        <v>27998</v>
      </c>
      <c r="BX530" s="202">
        <v>5179440.04</v>
      </c>
      <c r="BY530" s="202">
        <v>15876611.699999999</v>
      </c>
      <c r="BZ530" s="202">
        <v>3472314.55</v>
      </c>
      <c r="CA530" s="202">
        <v>5182819</v>
      </c>
      <c r="CB530" s="202">
        <v>4828751.38</v>
      </c>
      <c r="CC530" s="202">
        <v>7761892</v>
      </c>
      <c r="CD530" s="202">
        <v>10919388.699999999</v>
      </c>
      <c r="CE530" s="202">
        <v>7203130.0899999999</v>
      </c>
      <c r="CF530" s="202">
        <v>10090365.949999999</v>
      </c>
      <c r="CG530" s="202">
        <v>1390566.3</v>
      </c>
      <c r="CH530" s="202">
        <v>3347255</v>
      </c>
      <c r="CI530" s="202">
        <v>3661759.5</v>
      </c>
      <c r="CJ530" s="202">
        <v>2908172.5</v>
      </c>
      <c r="CK530" s="202">
        <v>24183751.18</v>
      </c>
      <c r="CL530" s="202">
        <v>3146765.64</v>
      </c>
      <c r="CM530" s="202">
        <v>3574731.28</v>
      </c>
    </row>
    <row r="531" spans="1:91" s="208" customFormat="1" ht="25.95" hidden="1" customHeight="1">
      <c r="A531" s="381"/>
      <c r="C531" s="209" t="s">
        <v>717</v>
      </c>
      <c r="D531" s="207">
        <v>134060032.62</v>
      </c>
      <c r="E531" s="207">
        <v>8873900.0100000016</v>
      </c>
      <c r="F531" s="207">
        <v>11874086.82</v>
      </c>
      <c r="G531" s="207">
        <v>8618109.7400000002</v>
      </c>
      <c r="H531" s="207">
        <v>6476885.5600000005</v>
      </c>
      <c r="I531" s="207">
        <v>14429399.23</v>
      </c>
      <c r="J531" s="207">
        <v>10593193.539999999</v>
      </c>
      <c r="K531" s="207">
        <v>19919253.799999997</v>
      </c>
      <c r="L531" s="207">
        <v>8084781.5899999999</v>
      </c>
      <c r="M531" s="207">
        <v>12974538.940000001</v>
      </c>
      <c r="N531" s="207">
        <v>41697050.790000007</v>
      </c>
      <c r="O531" s="207">
        <v>4175622.84</v>
      </c>
      <c r="P531" s="207">
        <v>106573774.8</v>
      </c>
      <c r="Q531" s="207">
        <v>12883258.52</v>
      </c>
      <c r="R531" s="207">
        <v>14247469.870000001</v>
      </c>
      <c r="S531" s="207">
        <v>17215375.399999999</v>
      </c>
      <c r="T531" s="207">
        <v>8943258.1300000008</v>
      </c>
      <c r="U531" s="207">
        <v>9712768.9699999988</v>
      </c>
      <c r="V531" s="207">
        <v>8026364.8599999994</v>
      </c>
      <c r="W531" s="207">
        <v>3740325.8899999997</v>
      </c>
      <c r="X531" s="207">
        <v>162067202.29000002</v>
      </c>
      <c r="Y531" s="207">
        <v>7253784.9000000004</v>
      </c>
      <c r="Z531" s="207">
        <v>16666572.629999999</v>
      </c>
      <c r="AA531" s="207">
        <v>12729282.640000001</v>
      </c>
      <c r="AB531" s="207">
        <v>4311370.3</v>
      </c>
      <c r="AC531" s="207">
        <v>4744783.1099999994</v>
      </c>
      <c r="AD531" s="207">
        <v>10143555.65</v>
      </c>
      <c r="AE531" s="207">
        <v>39440545.039999999</v>
      </c>
      <c r="AF531" s="207">
        <v>8723633.2200000007</v>
      </c>
      <c r="AG531" s="207">
        <v>8523460.2300000004</v>
      </c>
      <c r="AH531" s="207">
        <v>13097206.050000001</v>
      </c>
      <c r="AI531" s="207">
        <v>12775291.579999998</v>
      </c>
      <c r="AJ531" s="207">
        <v>11282961.710000001</v>
      </c>
      <c r="AK531" s="207">
        <v>6918218</v>
      </c>
      <c r="AL531" s="207">
        <v>341485175.03000003</v>
      </c>
      <c r="AM531" s="207">
        <v>11174240.379999999</v>
      </c>
      <c r="AN531" s="207">
        <v>6779944.2799999993</v>
      </c>
      <c r="AO531" s="207">
        <v>23238243.52</v>
      </c>
      <c r="AP531" s="207">
        <v>22022258.34</v>
      </c>
      <c r="AQ531" s="207">
        <v>7892452.0899999999</v>
      </c>
      <c r="AR531" s="207">
        <v>3241874.08</v>
      </c>
      <c r="AS531" s="207">
        <v>97522365.219999999</v>
      </c>
      <c r="AT531" s="207">
        <v>10219928.300000001</v>
      </c>
      <c r="AU531" s="207">
        <v>18801060.390000001</v>
      </c>
      <c r="AV531" s="207">
        <v>21521482.359999999</v>
      </c>
      <c r="AW531" s="207">
        <v>10034591.35</v>
      </c>
      <c r="AX531" s="207">
        <v>5551385.3899999997</v>
      </c>
      <c r="AY531" s="207">
        <v>8462497.9000000004</v>
      </c>
      <c r="AZ531" s="207">
        <v>10729717.609999999</v>
      </c>
      <c r="BA531" s="207">
        <v>7336943.0600000005</v>
      </c>
      <c r="BB531" s="207">
        <v>67038205.890000001</v>
      </c>
      <c r="BC531" s="207">
        <v>10006771.119999999</v>
      </c>
      <c r="BD531" s="207">
        <v>161985241.19999999</v>
      </c>
      <c r="BE531" s="207">
        <v>23035600.539999999</v>
      </c>
      <c r="BF531" s="207">
        <v>7668576.8600000003</v>
      </c>
      <c r="BG531" s="207">
        <v>10096220.57</v>
      </c>
      <c r="BH531" s="207">
        <v>109958578.89999999</v>
      </c>
      <c r="BI531" s="207">
        <v>7350874.9700000007</v>
      </c>
      <c r="BJ531" s="207">
        <v>4504808.71</v>
      </c>
      <c r="BK531" s="207">
        <v>9008075.9399999995</v>
      </c>
      <c r="BL531" s="207">
        <v>7773631.6899999995</v>
      </c>
      <c r="BM531" s="207">
        <v>90802848.239999995</v>
      </c>
      <c r="BN531" s="207">
        <v>15043455.59</v>
      </c>
      <c r="BO531" s="207">
        <v>11862833.23</v>
      </c>
      <c r="BP531" s="207">
        <v>29027783.130000003</v>
      </c>
      <c r="BQ531" s="207">
        <v>14108908.18</v>
      </c>
      <c r="BR531" s="207">
        <v>12763751.260000002</v>
      </c>
      <c r="BS531" s="207">
        <v>678019915.64999986</v>
      </c>
      <c r="BT531" s="207">
        <v>11797522.65</v>
      </c>
      <c r="BU531" s="207">
        <v>11437832.029999999</v>
      </c>
      <c r="BV531" s="207">
        <v>74750332.850000009</v>
      </c>
      <c r="BW531" s="207">
        <v>701650.1399999999</v>
      </c>
      <c r="BX531" s="207">
        <v>9689167.0500000007</v>
      </c>
      <c r="BY531" s="207">
        <v>38537146.030000001</v>
      </c>
      <c r="BZ531" s="207">
        <v>6848907.7599999998</v>
      </c>
      <c r="CA531" s="207">
        <v>8665829.6400000006</v>
      </c>
      <c r="CB531" s="207">
        <v>9317236.4800000004</v>
      </c>
      <c r="CC531" s="207">
        <v>14930850.48</v>
      </c>
      <c r="CD531" s="207">
        <v>27734379.359999999</v>
      </c>
      <c r="CE531" s="207">
        <v>12480402.629999999</v>
      </c>
      <c r="CF531" s="207">
        <v>25033046.210000001</v>
      </c>
      <c r="CG531" s="207">
        <v>6490057.1200000001</v>
      </c>
      <c r="CH531" s="207">
        <v>5815811.6099999994</v>
      </c>
      <c r="CI531" s="207">
        <v>6102536.9299999997</v>
      </c>
      <c r="CJ531" s="207">
        <v>5497345.2699999996</v>
      </c>
      <c r="CK531" s="207">
        <v>53107659.019999996</v>
      </c>
      <c r="CL531" s="207">
        <v>5642227.2699999996</v>
      </c>
      <c r="CM531" s="207">
        <v>6047605.7999999998</v>
      </c>
    </row>
    <row r="532" spans="1:91" s="122" customFormat="1" ht="25.95" hidden="1" customHeight="1">
      <c r="A532" s="381"/>
      <c r="B532" s="122">
        <v>28</v>
      </c>
      <c r="C532" s="205" t="s">
        <v>718</v>
      </c>
      <c r="D532" s="202">
        <v>34879097.57</v>
      </c>
      <c r="E532" s="202">
        <v>5928590.2999999998</v>
      </c>
      <c r="F532" s="202">
        <v>5861495.7800000003</v>
      </c>
      <c r="G532" s="202">
        <v>6588793.7500000009</v>
      </c>
      <c r="H532" s="202">
        <v>2523391.5099999998</v>
      </c>
      <c r="I532" s="202">
        <v>4856343.7699999996</v>
      </c>
      <c r="J532" s="202">
        <v>8602411.0700000003</v>
      </c>
      <c r="K532" s="202">
        <v>12791377.9</v>
      </c>
      <c r="L532" s="202">
        <v>7886406.4100000001</v>
      </c>
      <c r="M532" s="202">
        <v>9532660.2799999993</v>
      </c>
      <c r="N532" s="202">
        <v>14688121.059999999</v>
      </c>
      <c r="O532" s="202">
        <v>1734501.67</v>
      </c>
      <c r="P532" s="202">
        <v>28323566.229999997</v>
      </c>
      <c r="Q532" s="202">
        <v>4718601.97</v>
      </c>
      <c r="R532" s="202">
        <v>8597264.2299999986</v>
      </c>
      <c r="S532" s="202">
        <v>10074217.440000001</v>
      </c>
      <c r="T532" s="202">
        <v>6480297.9800000004</v>
      </c>
      <c r="U532" s="202">
        <v>7117245.3599999994</v>
      </c>
      <c r="V532" s="202">
        <v>5339924.53</v>
      </c>
      <c r="W532" s="202">
        <v>2136132.6800000002</v>
      </c>
      <c r="X532" s="202">
        <v>49565745.920000002</v>
      </c>
      <c r="Y532" s="202">
        <v>3780178.3200000003</v>
      </c>
      <c r="Z532" s="202">
        <v>6677906.1999999993</v>
      </c>
      <c r="AA532" s="202">
        <v>6334465.7599999998</v>
      </c>
      <c r="AB532" s="202">
        <v>3058421.7599999998</v>
      </c>
      <c r="AC532" s="202">
        <v>4292416.32</v>
      </c>
      <c r="AD532" s="202">
        <v>4259640.1100000003</v>
      </c>
      <c r="AE532" s="202">
        <v>21033086.18</v>
      </c>
      <c r="AF532" s="202">
        <v>6535720.1699999999</v>
      </c>
      <c r="AG532" s="202">
        <v>5724024.6500000004</v>
      </c>
      <c r="AH532" s="202">
        <v>7545698.0800000001</v>
      </c>
      <c r="AI532" s="202">
        <v>6432866.9499999993</v>
      </c>
      <c r="AJ532" s="202">
        <v>5881341.2400000002</v>
      </c>
      <c r="AK532" s="202">
        <v>5144570.9799999995</v>
      </c>
      <c r="AL532" s="202">
        <v>71122169.780000001</v>
      </c>
      <c r="AM532" s="202">
        <v>11072848.48</v>
      </c>
      <c r="AN532" s="202">
        <v>4485738.58</v>
      </c>
      <c r="AO532" s="202">
        <v>10193133.859999999</v>
      </c>
      <c r="AP532" s="202">
        <v>9494860.1400000006</v>
      </c>
      <c r="AQ532" s="202">
        <v>7883519.75</v>
      </c>
      <c r="AR532" s="202">
        <v>2813032.28</v>
      </c>
      <c r="AS532" s="202">
        <v>25632763.789999999</v>
      </c>
      <c r="AT532" s="202">
        <v>6012520.2800000003</v>
      </c>
      <c r="AU532" s="202">
        <v>10728712.350000001</v>
      </c>
      <c r="AV532" s="202">
        <v>8657288.1699999999</v>
      </c>
      <c r="AW532" s="202">
        <v>4900560.0500000007</v>
      </c>
      <c r="AX532" s="202">
        <v>3637020.1799999997</v>
      </c>
      <c r="AY532" s="202">
        <v>8491541.4299999997</v>
      </c>
      <c r="AZ532" s="202">
        <v>4107772.9699999997</v>
      </c>
      <c r="BA532" s="202">
        <v>4861583.6100000003</v>
      </c>
      <c r="BB532" s="202">
        <v>18973471.640000001</v>
      </c>
      <c r="BC532" s="202">
        <v>5373374.0199999996</v>
      </c>
      <c r="BD532" s="202">
        <v>32172115.23</v>
      </c>
      <c r="BE532" s="202">
        <v>10696047.699999999</v>
      </c>
      <c r="BF532" s="202">
        <v>3101071.39</v>
      </c>
      <c r="BG532" s="202">
        <v>4951940.3100000005</v>
      </c>
      <c r="BH532" s="202">
        <v>21761416.499999996</v>
      </c>
      <c r="BI532" s="202">
        <v>3491175.1100000003</v>
      </c>
      <c r="BJ532" s="202">
        <v>2129972.81</v>
      </c>
      <c r="BK532" s="202">
        <v>4857978</v>
      </c>
      <c r="BL532" s="202">
        <v>2792869.24</v>
      </c>
      <c r="BM532" s="202">
        <v>32956336.27</v>
      </c>
      <c r="BN532" s="202">
        <v>8422608.3099999987</v>
      </c>
      <c r="BO532" s="202">
        <v>7078819.2600000007</v>
      </c>
      <c r="BP532" s="202">
        <v>10008967.23</v>
      </c>
      <c r="BQ532" s="202">
        <v>11679344.680000002</v>
      </c>
      <c r="BR532" s="202">
        <v>5734057.0500000007</v>
      </c>
      <c r="BS532" s="202">
        <v>118918450.56999999</v>
      </c>
      <c r="BT532" s="202">
        <v>6501570.1200000001</v>
      </c>
      <c r="BU532" s="202">
        <v>5906284.0899999999</v>
      </c>
      <c r="BV532" s="202">
        <v>17906717.91</v>
      </c>
      <c r="BW532" s="202">
        <v>1331796.68</v>
      </c>
      <c r="BX532" s="202">
        <v>4053704.32</v>
      </c>
      <c r="BY532" s="202">
        <v>13454050.91</v>
      </c>
      <c r="BZ532" s="202">
        <v>4500870.8</v>
      </c>
      <c r="CA532" s="202">
        <v>2975691.0300000003</v>
      </c>
      <c r="CB532" s="202">
        <v>5559116.9299999997</v>
      </c>
      <c r="CC532" s="202">
        <v>18353789.699999999</v>
      </c>
      <c r="CD532" s="202">
        <v>10162698.130000001</v>
      </c>
      <c r="CE532" s="202">
        <v>7553630.8900000006</v>
      </c>
      <c r="CF532" s="202">
        <v>9027723.1099999994</v>
      </c>
      <c r="CG532" s="202">
        <v>3700761.62</v>
      </c>
      <c r="CH532" s="202">
        <v>3043938.27</v>
      </c>
      <c r="CI532" s="202">
        <v>4532519.32</v>
      </c>
      <c r="CJ532" s="202">
        <v>3478278.24</v>
      </c>
      <c r="CK532" s="202">
        <v>18675304.219999999</v>
      </c>
      <c r="CL532" s="202">
        <v>1453254.95</v>
      </c>
      <c r="CM532" s="202">
        <v>1847450.27</v>
      </c>
    </row>
    <row r="533" spans="1:91" s="122" customFormat="1" ht="25.95" hidden="1" customHeight="1">
      <c r="A533" s="381"/>
      <c r="B533" s="122">
        <v>29</v>
      </c>
      <c r="C533" s="206" t="s">
        <v>719</v>
      </c>
      <c r="D533" s="202">
        <v>18553548.379999999</v>
      </c>
      <c r="E533" s="202">
        <v>14418946.91</v>
      </c>
      <c r="F533" s="202">
        <v>7772919.2799999993</v>
      </c>
      <c r="G533" s="202">
        <v>16477208.489999998</v>
      </c>
      <c r="H533" s="202">
        <v>1556533.44</v>
      </c>
      <c r="I533" s="202">
        <v>3985915.34</v>
      </c>
      <c r="J533" s="202">
        <v>3506060.8499999996</v>
      </c>
      <c r="K533" s="202">
        <v>47133294.359999999</v>
      </c>
      <c r="L533" s="202">
        <v>14239147.27</v>
      </c>
      <c r="M533" s="202">
        <v>9571870.6400000006</v>
      </c>
      <c r="N533" s="202">
        <v>21163043.370000001</v>
      </c>
      <c r="O533" s="202">
        <v>1163853.75</v>
      </c>
      <c r="P533" s="202">
        <v>46647354.490000002</v>
      </c>
      <c r="Q533" s="202">
        <v>8755076.129999999</v>
      </c>
      <c r="R533" s="202">
        <v>29802025.270000003</v>
      </c>
      <c r="S533" s="202">
        <v>9569443.1500000004</v>
      </c>
      <c r="T533" s="202">
        <v>9047638.629999999</v>
      </c>
      <c r="U533" s="202">
        <v>9365932.3500000015</v>
      </c>
      <c r="V533" s="202">
        <v>8407713.5899999999</v>
      </c>
      <c r="W533" s="202">
        <v>1416971.34</v>
      </c>
      <c r="X533" s="202">
        <v>30468924.170000002</v>
      </c>
      <c r="Y533" s="202">
        <v>8842649.4100000001</v>
      </c>
      <c r="Z533" s="202">
        <v>3298701.29</v>
      </c>
      <c r="AA533" s="202">
        <v>4257399.17</v>
      </c>
      <c r="AB533" s="202">
        <v>5196207.6499999994</v>
      </c>
      <c r="AC533" s="202">
        <v>2001154.78</v>
      </c>
      <c r="AD533" s="202">
        <v>2664537.3200000003</v>
      </c>
      <c r="AE533" s="202">
        <v>12702618.4</v>
      </c>
      <c r="AF533" s="202">
        <v>1470021.72</v>
      </c>
      <c r="AG533" s="202">
        <v>4874498.9800000004</v>
      </c>
      <c r="AH533" s="202">
        <v>3020803.91</v>
      </c>
      <c r="AI533" s="202">
        <v>2509768.0299999998</v>
      </c>
      <c r="AJ533" s="202">
        <v>5518487.5099999998</v>
      </c>
      <c r="AK533" s="202">
        <v>2890313</v>
      </c>
      <c r="AL533" s="202">
        <v>160111296.98000002</v>
      </c>
      <c r="AM533" s="202">
        <v>7596866.1800000006</v>
      </c>
      <c r="AN533" s="202">
        <v>8295109.1200000001</v>
      </c>
      <c r="AO533" s="202">
        <v>19160274.629999999</v>
      </c>
      <c r="AP533" s="202">
        <v>5189538.01</v>
      </c>
      <c r="AQ533" s="202">
        <v>3132352.85</v>
      </c>
      <c r="AR533" s="202">
        <v>4957007.71</v>
      </c>
      <c r="AS533" s="202">
        <v>64727297.350000001</v>
      </c>
      <c r="AT533" s="202">
        <v>5685337.2599999998</v>
      </c>
      <c r="AU533" s="202">
        <v>10383190.85</v>
      </c>
      <c r="AV533" s="202">
        <v>6162578</v>
      </c>
      <c r="AW533" s="202">
        <v>5570903.5800000001</v>
      </c>
      <c r="AX533" s="202">
        <v>1700295.78</v>
      </c>
      <c r="AY533" s="202">
        <v>9420845.3999999985</v>
      </c>
      <c r="AZ533" s="202">
        <v>4234091.16</v>
      </c>
      <c r="BA533" s="202">
        <v>2749892.2700000005</v>
      </c>
      <c r="BB533" s="202">
        <v>49604428.339999996</v>
      </c>
      <c r="BC533" s="202">
        <v>2962217.71</v>
      </c>
      <c r="BD533" s="202">
        <v>53713793.040000007</v>
      </c>
      <c r="BE533" s="202">
        <v>9762316.629999999</v>
      </c>
      <c r="BF533" s="202">
        <v>4916279.47</v>
      </c>
      <c r="BG533" s="202">
        <v>2664680.62</v>
      </c>
      <c r="BH533" s="202">
        <v>28787003.940000001</v>
      </c>
      <c r="BI533" s="202">
        <v>1850050.8599999999</v>
      </c>
      <c r="BJ533" s="202">
        <v>2752502.66</v>
      </c>
      <c r="BK533" s="202">
        <v>4468323.6100000003</v>
      </c>
      <c r="BL533" s="202">
        <v>3140655.9000000004</v>
      </c>
      <c r="BM533" s="202">
        <v>31183276.129999999</v>
      </c>
      <c r="BN533" s="202">
        <v>12662789.539999999</v>
      </c>
      <c r="BO533" s="202">
        <v>6729963.7999999998</v>
      </c>
      <c r="BP533" s="202">
        <v>9535793.7800000012</v>
      </c>
      <c r="BQ533" s="202">
        <v>6452345.46</v>
      </c>
      <c r="BR533" s="202">
        <v>3501854.55</v>
      </c>
      <c r="BS533" s="202">
        <v>204122428.61000001</v>
      </c>
      <c r="BT533" s="202">
        <v>7804270.0999999996</v>
      </c>
      <c r="BU533" s="202">
        <v>3032494.31</v>
      </c>
      <c r="BV533" s="202">
        <v>57510432.600000001</v>
      </c>
      <c r="BW533" s="202">
        <v>5662321.96</v>
      </c>
      <c r="BX533" s="202">
        <v>5143326.62</v>
      </c>
      <c r="BY533" s="202">
        <v>16147048.25</v>
      </c>
      <c r="BZ533" s="202">
        <v>1185029.94</v>
      </c>
      <c r="CA533" s="202">
        <v>3590083.97</v>
      </c>
      <c r="CB533" s="202">
        <v>5532403.7200000007</v>
      </c>
      <c r="CC533" s="202">
        <v>26107237.289999999</v>
      </c>
      <c r="CD533" s="202">
        <v>17013886.439999998</v>
      </c>
      <c r="CE533" s="202">
        <v>4759241.3600000003</v>
      </c>
      <c r="CF533" s="202">
        <v>17418416.859999999</v>
      </c>
      <c r="CG533" s="202">
        <v>5638328.0099999998</v>
      </c>
      <c r="CH533" s="202">
        <v>2144958.23</v>
      </c>
      <c r="CI533" s="202">
        <v>4201228.97</v>
      </c>
      <c r="CJ533" s="202">
        <v>2372965.56</v>
      </c>
      <c r="CK533" s="202">
        <v>29325819.75</v>
      </c>
      <c r="CL533" s="202">
        <v>2292626.9699999997</v>
      </c>
      <c r="CM533" s="202">
        <v>2778795.63</v>
      </c>
    </row>
    <row r="534" spans="1:91" s="122" customFormat="1" ht="25.95" hidden="1" customHeight="1">
      <c r="A534" s="381"/>
      <c r="B534" s="122">
        <v>30</v>
      </c>
      <c r="C534" s="205" t="s">
        <v>720</v>
      </c>
      <c r="D534" s="202">
        <v>60016871</v>
      </c>
      <c r="E534" s="202">
        <v>1660876.5</v>
      </c>
      <c r="F534" s="202">
        <v>3396170</v>
      </c>
      <c r="G534" s="202">
        <v>1874521</v>
      </c>
      <c r="H534" s="202">
        <v>716855</v>
      </c>
      <c r="I534" s="202">
        <v>1470455.59</v>
      </c>
      <c r="J534" s="202">
        <v>4211385.0999999996</v>
      </c>
      <c r="K534" s="202">
        <v>7534483.5</v>
      </c>
      <c r="L534" s="202">
        <v>2515284</v>
      </c>
      <c r="M534" s="202">
        <v>2704469</v>
      </c>
      <c r="N534" s="202">
        <v>11164264</v>
      </c>
      <c r="O534" s="202">
        <v>657963.5</v>
      </c>
      <c r="P534" s="202">
        <v>31153345.5</v>
      </c>
      <c r="Q534" s="202">
        <v>3541885</v>
      </c>
      <c r="R534" s="202">
        <v>4655399</v>
      </c>
      <c r="S534" s="202">
        <v>7379658</v>
      </c>
      <c r="T534" s="202">
        <v>3130074</v>
      </c>
      <c r="U534" s="202">
        <v>4071349.6</v>
      </c>
      <c r="V534" s="202">
        <v>1998973</v>
      </c>
      <c r="W534" s="202">
        <v>860428</v>
      </c>
      <c r="X534" s="202">
        <v>74446958.900000006</v>
      </c>
      <c r="Y534" s="202">
        <v>966849</v>
      </c>
      <c r="Z534" s="202">
        <v>1886412.2</v>
      </c>
      <c r="AA534" s="202">
        <v>1958701.7</v>
      </c>
      <c r="AB534" s="202">
        <v>510276.4</v>
      </c>
      <c r="AC534" s="202">
        <v>675652.9</v>
      </c>
      <c r="AD534" s="202">
        <v>176830</v>
      </c>
      <c r="AE534" s="202">
        <v>13478776.300000001</v>
      </c>
      <c r="AF534" s="202">
        <v>736503.5</v>
      </c>
      <c r="AG534" s="202">
        <v>812088.2</v>
      </c>
      <c r="AH534" s="202">
        <v>978393.5</v>
      </c>
      <c r="AI534" s="202">
        <v>12299671</v>
      </c>
      <c r="AJ534" s="202">
        <v>869591</v>
      </c>
      <c r="AK534" s="202">
        <v>879895.89</v>
      </c>
      <c r="AL534" s="202">
        <v>93832363</v>
      </c>
      <c r="AM534" s="202">
        <v>1653251.55</v>
      </c>
      <c r="AN534" s="202">
        <v>894760.5</v>
      </c>
      <c r="AO534" s="202">
        <v>2342389</v>
      </c>
      <c r="AP534" s="202">
        <v>8715604</v>
      </c>
      <c r="AQ534" s="202">
        <v>1710345</v>
      </c>
      <c r="AR534" s="202">
        <v>569923.30000000005</v>
      </c>
      <c r="AS534" s="202">
        <v>28617684.93</v>
      </c>
      <c r="AT534" s="202">
        <v>1486350.42</v>
      </c>
      <c r="AU534" s="202">
        <v>9977283</v>
      </c>
      <c r="AV534" s="202">
        <v>3225159.34</v>
      </c>
      <c r="AW534" s="202">
        <v>1373077.3</v>
      </c>
      <c r="AX534" s="202">
        <v>382782</v>
      </c>
      <c r="AY534" s="202">
        <v>1941159.5</v>
      </c>
      <c r="AZ534" s="202">
        <v>1836445</v>
      </c>
      <c r="BA534" s="202">
        <v>710180</v>
      </c>
      <c r="BB534" s="202">
        <v>27678515.989999998</v>
      </c>
      <c r="BC534" s="202">
        <v>834483.8</v>
      </c>
      <c r="BD534" s="202">
        <v>40888534</v>
      </c>
      <c r="BE534" s="202">
        <v>10995229.1</v>
      </c>
      <c r="BF534" s="202">
        <v>2058829</v>
      </c>
      <c r="BG534" s="202">
        <v>548826</v>
      </c>
      <c r="BH534" s="202">
        <v>21234218.399999999</v>
      </c>
      <c r="BI534" s="202">
        <v>966801</v>
      </c>
      <c r="BJ534" s="202">
        <v>733306.5</v>
      </c>
      <c r="BK534" s="202">
        <v>1784180.5</v>
      </c>
      <c r="BL534" s="202">
        <v>1192585</v>
      </c>
      <c r="BM534" s="202">
        <v>50577288.570000008</v>
      </c>
      <c r="BN534" s="202">
        <v>4185630.06</v>
      </c>
      <c r="BO534" s="202">
        <v>2873440.1</v>
      </c>
      <c r="BP534" s="202">
        <v>7918444</v>
      </c>
      <c r="BQ534" s="202">
        <v>2853566</v>
      </c>
      <c r="BR534" s="202">
        <v>785237</v>
      </c>
      <c r="BS534" s="202">
        <v>179852651.56999999</v>
      </c>
      <c r="BT534" s="202">
        <v>2888481.07</v>
      </c>
      <c r="BU534" s="202">
        <v>1044010</v>
      </c>
      <c r="BV534" s="202">
        <v>18584952.25</v>
      </c>
      <c r="BW534" s="202">
        <v>717790</v>
      </c>
      <c r="BX534" s="202">
        <v>1069955</v>
      </c>
      <c r="BY534" s="202">
        <v>14190322</v>
      </c>
      <c r="BZ534" s="202">
        <v>1174685.5</v>
      </c>
      <c r="CA534" s="202">
        <v>667040.5</v>
      </c>
      <c r="CB534" s="202">
        <v>1464760</v>
      </c>
      <c r="CC534" s="202">
        <v>2609895</v>
      </c>
      <c r="CD534" s="202">
        <v>19469145.579999998</v>
      </c>
      <c r="CE534" s="202">
        <v>902155.5</v>
      </c>
      <c r="CF534" s="202">
        <v>13991579.129999999</v>
      </c>
      <c r="CG534" s="202">
        <v>830705</v>
      </c>
      <c r="CH534" s="202">
        <v>206554</v>
      </c>
      <c r="CI534" s="202">
        <v>427630</v>
      </c>
      <c r="CJ534" s="202">
        <v>470734</v>
      </c>
      <c r="CK534" s="202">
        <v>11749407</v>
      </c>
      <c r="CL534" s="202">
        <v>1156987.9099999999</v>
      </c>
      <c r="CM534" s="202">
        <v>663356.69999999995</v>
      </c>
    </row>
    <row r="535" spans="1:91" s="122" customFormat="1" ht="25.95" hidden="1" customHeight="1">
      <c r="A535" s="381"/>
      <c r="B535" s="122">
        <v>31</v>
      </c>
      <c r="C535" s="205" t="s">
        <v>721</v>
      </c>
      <c r="D535" s="202">
        <v>27549410.059999999</v>
      </c>
      <c r="E535" s="202">
        <v>4476614.7</v>
      </c>
      <c r="F535" s="202">
        <v>3141754.11</v>
      </c>
      <c r="G535" s="202">
        <v>2471603.7600000002</v>
      </c>
      <c r="H535" s="202">
        <v>1706256.02</v>
      </c>
      <c r="I535" s="202">
        <v>2942523.1</v>
      </c>
      <c r="J535" s="202">
        <v>3169952.19</v>
      </c>
      <c r="K535" s="202">
        <v>7742013.5600000005</v>
      </c>
      <c r="L535" s="202">
        <v>2408013.1700000004</v>
      </c>
      <c r="M535" s="202">
        <v>3739808.55</v>
      </c>
      <c r="N535" s="202">
        <v>8986531.1599999983</v>
      </c>
      <c r="O535" s="202">
        <v>1257350.55</v>
      </c>
      <c r="P535" s="202">
        <v>18158978.579999998</v>
      </c>
      <c r="Q535" s="202">
        <v>3468798.0900000003</v>
      </c>
      <c r="R535" s="202">
        <v>4559337.0600000005</v>
      </c>
      <c r="S535" s="202">
        <v>5339783.3599999994</v>
      </c>
      <c r="T535" s="202">
        <v>3243196.8400000003</v>
      </c>
      <c r="U535" s="202">
        <v>2183313.08</v>
      </c>
      <c r="V535" s="202">
        <v>2880882.52</v>
      </c>
      <c r="W535" s="202">
        <v>1536375.4</v>
      </c>
      <c r="X535" s="202">
        <v>27114110.039999999</v>
      </c>
      <c r="Y535" s="202">
        <v>2144275.66</v>
      </c>
      <c r="Z535" s="202">
        <v>4175182.57</v>
      </c>
      <c r="AA535" s="202">
        <v>3843368.84</v>
      </c>
      <c r="AB535" s="202">
        <v>1380221.5</v>
      </c>
      <c r="AC535" s="202">
        <v>1552978.91</v>
      </c>
      <c r="AD535" s="202">
        <v>2552004.7599999998</v>
      </c>
      <c r="AE535" s="202">
        <v>7771853.4100000011</v>
      </c>
      <c r="AF535" s="202">
        <v>1982057.77</v>
      </c>
      <c r="AG535" s="202">
        <v>2433309.0100000002</v>
      </c>
      <c r="AH535" s="202">
        <v>3223169.6500000004</v>
      </c>
      <c r="AI535" s="202">
        <v>3494313.35</v>
      </c>
      <c r="AJ535" s="202">
        <v>2781800.71</v>
      </c>
      <c r="AK535" s="202">
        <v>1756145.04</v>
      </c>
      <c r="AL535" s="202">
        <v>64864909.649999999</v>
      </c>
      <c r="AM535" s="202">
        <v>3243460.1500000004</v>
      </c>
      <c r="AN535" s="202">
        <v>2290462.48</v>
      </c>
      <c r="AO535" s="202">
        <v>6437934.5499999989</v>
      </c>
      <c r="AP535" s="202">
        <v>5788532.7999999998</v>
      </c>
      <c r="AQ535" s="202">
        <v>3269675.28</v>
      </c>
      <c r="AR535" s="202">
        <v>1119776.04</v>
      </c>
      <c r="AS535" s="202">
        <v>13288314.169999998</v>
      </c>
      <c r="AT535" s="202">
        <v>3113626.16</v>
      </c>
      <c r="AU535" s="202">
        <v>5942641.0700000003</v>
      </c>
      <c r="AV535" s="202">
        <v>5283730.7699999996</v>
      </c>
      <c r="AW535" s="202">
        <v>2476588.8199999998</v>
      </c>
      <c r="AX535" s="202">
        <v>1955381.0199999998</v>
      </c>
      <c r="AY535" s="202">
        <v>3474784.69</v>
      </c>
      <c r="AZ535" s="202">
        <v>2553346.54</v>
      </c>
      <c r="BA535" s="202">
        <v>2396518.36</v>
      </c>
      <c r="BB535" s="202">
        <v>19594132.300000001</v>
      </c>
      <c r="BC535" s="202">
        <v>2403605.9700000002</v>
      </c>
      <c r="BD535" s="202">
        <v>26458566.5</v>
      </c>
      <c r="BE535" s="202">
        <v>8744681.1300000008</v>
      </c>
      <c r="BF535" s="202">
        <v>1962139.3399999999</v>
      </c>
      <c r="BG535" s="202">
        <v>3369344.3899999997</v>
      </c>
      <c r="BH535" s="202">
        <v>16214420.040000001</v>
      </c>
      <c r="BI535" s="202">
        <v>1661599.3</v>
      </c>
      <c r="BJ535" s="202">
        <v>1236461.1200000001</v>
      </c>
      <c r="BK535" s="202">
        <v>2125361.6100000003</v>
      </c>
      <c r="BL535" s="202">
        <v>1925068.48</v>
      </c>
      <c r="BM535" s="202">
        <v>24624010.759999998</v>
      </c>
      <c r="BN535" s="202">
        <v>6333509.0800000001</v>
      </c>
      <c r="BO535" s="202">
        <v>4397572.37</v>
      </c>
      <c r="BP535" s="202">
        <v>5641172.9200000009</v>
      </c>
      <c r="BQ535" s="202">
        <v>3306333.65</v>
      </c>
      <c r="BR535" s="202">
        <v>3448610.53</v>
      </c>
      <c r="BS535" s="202">
        <v>79893441.799999997</v>
      </c>
      <c r="BT535" s="202">
        <v>4894378.8099999996</v>
      </c>
      <c r="BU535" s="202">
        <v>2154441.1500000004</v>
      </c>
      <c r="BV535" s="202">
        <v>20825859.07</v>
      </c>
      <c r="BW535" s="202">
        <v>1534420.96</v>
      </c>
      <c r="BX535" s="202">
        <v>3626871.75</v>
      </c>
      <c r="BY535" s="202">
        <v>9725871.0799999982</v>
      </c>
      <c r="BZ535" s="202">
        <v>2406025.9300000002</v>
      </c>
      <c r="CA535" s="202">
        <v>1688650.19</v>
      </c>
      <c r="CB535" s="202">
        <v>2786109.9099999997</v>
      </c>
      <c r="CC535" s="202">
        <v>4221141.42</v>
      </c>
      <c r="CD535" s="202">
        <v>8447999.6000000015</v>
      </c>
      <c r="CE535" s="202">
        <v>4927229.9499999993</v>
      </c>
      <c r="CF535" s="202">
        <v>8227564.0300000003</v>
      </c>
      <c r="CG535" s="202">
        <v>2922880.23</v>
      </c>
      <c r="CH535" s="202">
        <v>2706815.6700000004</v>
      </c>
      <c r="CI535" s="202">
        <v>2062760.97</v>
      </c>
      <c r="CJ535" s="202">
        <v>2209268.39</v>
      </c>
      <c r="CK535" s="202">
        <v>10661868.669999998</v>
      </c>
      <c r="CL535" s="202">
        <v>1333803.3900000001</v>
      </c>
      <c r="CM535" s="202">
        <v>1867150.8099999998</v>
      </c>
    </row>
    <row r="536" spans="1:91" s="122" customFormat="1" ht="25.95" hidden="1" customHeight="1">
      <c r="A536" s="381"/>
      <c r="B536" s="122">
        <v>32</v>
      </c>
      <c r="C536" s="205" t="s">
        <v>722</v>
      </c>
      <c r="D536" s="202">
        <v>8662569.3500000015</v>
      </c>
      <c r="E536" s="202">
        <v>205955.55</v>
      </c>
      <c r="F536" s="202">
        <v>79502.63</v>
      </c>
      <c r="G536" s="202">
        <v>111147.3</v>
      </c>
      <c r="H536" s="202">
        <v>152094.37</v>
      </c>
      <c r="I536" s="202">
        <v>133060.24000000002</v>
      </c>
      <c r="J536" s="202">
        <v>640008.19999999995</v>
      </c>
      <c r="K536" s="202">
        <v>158390.54999999999</v>
      </c>
      <c r="L536" s="202">
        <v>81168.710000000006</v>
      </c>
      <c r="M536" s="202">
        <v>203148.88999999998</v>
      </c>
      <c r="N536" s="202">
        <v>1927399.69</v>
      </c>
      <c r="O536" s="202">
        <v>10790</v>
      </c>
      <c r="P536" s="202">
        <v>2272037.88</v>
      </c>
      <c r="Q536" s="202">
        <v>349441.44</v>
      </c>
      <c r="R536" s="202">
        <v>212890.48</v>
      </c>
      <c r="S536" s="202">
        <v>218005.92</v>
      </c>
      <c r="T536" s="202">
        <v>682608</v>
      </c>
      <c r="U536" s="202">
        <v>179425.67</v>
      </c>
      <c r="V536" s="202">
        <v>74376.98</v>
      </c>
      <c r="W536" s="202">
        <v>71746.759999999995</v>
      </c>
      <c r="X536" s="202">
        <v>31518659.289999999</v>
      </c>
      <c r="Y536" s="202">
        <v>417262.66000000003</v>
      </c>
      <c r="Z536" s="202">
        <v>357340.3</v>
      </c>
      <c r="AA536" s="202">
        <v>340640.37</v>
      </c>
      <c r="AB536" s="202">
        <v>417003.01</v>
      </c>
      <c r="AC536" s="202">
        <v>259164.82</v>
      </c>
      <c r="AD536" s="202">
        <v>183306.3</v>
      </c>
      <c r="AE536" s="202">
        <v>244955.92</v>
      </c>
      <c r="AF536" s="202">
        <v>319295.98</v>
      </c>
      <c r="AG536" s="202">
        <v>225185.91999999998</v>
      </c>
      <c r="AH536" s="202">
        <v>1037635.85</v>
      </c>
      <c r="AI536" s="202">
        <v>4382922.8899999997</v>
      </c>
      <c r="AJ536" s="202">
        <v>785131.66</v>
      </c>
      <c r="AK536" s="202">
        <v>558547.18999999994</v>
      </c>
      <c r="AL536" s="202">
        <v>672469.77</v>
      </c>
      <c r="AM536" s="202">
        <v>1373804.12</v>
      </c>
      <c r="AN536" s="202">
        <v>146536.98000000001</v>
      </c>
      <c r="AO536" s="202">
        <v>134652.21</v>
      </c>
      <c r="AP536" s="202">
        <v>408009.15</v>
      </c>
      <c r="AQ536" s="202">
        <v>243792.36</v>
      </c>
      <c r="AR536" s="202">
        <v>79549.88</v>
      </c>
      <c r="AS536" s="202">
        <v>185620.68</v>
      </c>
      <c r="AT536" s="202">
        <v>155463.18</v>
      </c>
      <c r="AU536" s="202">
        <v>186041.72999999998</v>
      </c>
      <c r="AV536" s="202">
        <v>161802.92000000001</v>
      </c>
      <c r="AW536" s="202">
        <v>614167.44999999995</v>
      </c>
      <c r="AX536" s="202">
        <v>421614.68</v>
      </c>
      <c r="AY536" s="202">
        <v>77634.100000000006</v>
      </c>
      <c r="AZ536" s="202">
        <v>130471.77</v>
      </c>
      <c r="BA536" s="202">
        <v>87038.11</v>
      </c>
      <c r="BB536" s="202">
        <v>1721289.1400000001</v>
      </c>
      <c r="BC536" s="202">
        <v>80389.5</v>
      </c>
      <c r="BD536" s="202">
        <v>23706577.389999997</v>
      </c>
      <c r="BE536" s="202">
        <v>1816886.5</v>
      </c>
      <c r="BF536" s="202">
        <v>110898.68</v>
      </c>
      <c r="BG536" s="202">
        <v>78</v>
      </c>
      <c r="BH536" s="202">
        <v>73553.399999999994</v>
      </c>
      <c r="BI536" s="202">
        <v>46144.4</v>
      </c>
      <c r="BJ536" s="202">
        <v>228534.24</v>
      </c>
      <c r="BK536" s="202">
        <v>120826.55</v>
      </c>
      <c r="BL536" s="202">
        <v>965410.2</v>
      </c>
      <c r="BM536" s="202">
        <v>294239.52999999997</v>
      </c>
      <c r="BN536" s="202">
        <v>620087.07999999996</v>
      </c>
      <c r="BO536" s="202">
        <v>607748.44999999995</v>
      </c>
      <c r="BP536" s="202">
        <v>1282184.45</v>
      </c>
      <c r="BQ536" s="202">
        <v>1222068.83</v>
      </c>
      <c r="BR536" s="202">
        <v>1323388.1400000001</v>
      </c>
      <c r="BS536" s="202">
        <v>1836892.99</v>
      </c>
      <c r="BT536" s="202">
        <v>54</v>
      </c>
      <c r="BU536" s="202">
        <v>215347.02000000002</v>
      </c>
      <c r="BV536" s="202">
        <v>2337431.84</v>
      </c>
      <c r="BW536" s="202">
        <v>133194</v>
      </c>
      <c r="BX536" s="202">
        <v>252461.01</v>
      </c>
      <c r="BY536" s="202">
        <v>1337011.18</v>
      </c>
      <c r="BZ536" s="202">
        <v>538343.42000000004</v>
      </c>
      <c r="CA536" s="202">
        <v>1044192.6599999999</v>
      </c>
      <c r="CB536" s="202">
        <v>93484.12</v>
      </c>
      <c r="CC536" s="202">
        <v>959.02</v>
      </c>
      <c r="CD536" s="202">
        <v>113790.78</v>
      </c>
      <c r="CE536" s="202">
        <v>176560.79</v>
      </c>
      <c r="CF536" s="202">
        <v>876062.95</v>
      </c>
      <c r="CG536" s="202">
        <v>175969.4</v>
      </c>
      <c r="CH536" s="202">
        <v>59796</v>
      </c>
      <c r="CI536" s="202">
        <v>621838.06000000006</v>
      </c>
      <c r="CJ536" s="202">
        <v>77312.460000000006</v>
      </c>
      <c r="CK536" s="202">
        <v>277123.48</v>
      </c>
      <c r="CL536" s="202">
        <v>1135166.17</v>
      </c>
      <c r="CM536" s="202">
        <v>46666.39</v>
      </c>
    </row>
    <row r="537" spans="1:91" s="122" customFormat="1" ht="25.95" hidden="1" customHeight="1">
      <c r="A537" s="381"/>
      <c r="B537" s="122">
        <v>33</v>
      </c>
      <c r="C537" s="206" t="s">
        <v>723</v>
      </c>
      <c r="D537" s="202">
        <v>3231833.5</v>
      </c>
      <c r="E537" s="202">
        <v>2053907.25</v>
      </c>
      <c r="F537" s="202">
        <v>4030344.77</v>
      </c>
      <c r="G537" s="202">
        <v>2027076.5699999998</v>
      </c>
      <c r="H537" s="202">
        <v>1128192.75</v>
      </c>
      <c r="I537" s="202">
        <v>5659077.3200000003</v>
      </c>
      <c r="J537" s="202">
        <v>8799530.6799999997</v>
      </c>
      <c r="K537" s="202">
        <v>5133413</v>
      </c>
      <c r="L537" s="202">
        <v>6510279.5</v>
      </c>
      <c r="M537" s="202">
        <v>4415995.75</v>
      </c>
      <c r="N537" s="202">
        <v>10323431.989999998</v>
      </c>
      <c r="O537" s="202">
        <v>2141192</v>
      </c>
      <c r="P537" s="202">
        <v>8722013.1600000001</v>
      </c>
      <c r="Q537" s="202">
        <v>8359136.3000000007</v>
      </c>
      <c r="R537" s="202">
        <v>16738604.35</v>
      </c>
      <c r="S537" s="202">
        <v>3674149.18</v>
      </c>
      <c r="T537" s="202">
        <v>7361185.2699999996</v>
      </c>
      <c r="U537" s="202">
        <v>3942899.4499999997</v>
      </c>
      <c r="V537" s="202">
        <v>5820320.1500000004</v>
      </c>
      <c r="W537" s="202">
        <v>2453383.7200000002</v>
      </c>
      <c r="X537" s="202">
        <v>7436265.5800000001</v>
      </c>
      <c r="Y537" s="202">
        <v>3703793.9000000004</v>
      </c>
      <c r="Z537" s="202">
        <v>1416604.5</v>
      </c>
      <c r="AA537" s="202">
        <v>3587921.21</v>
      </c>
      <c r="AB537" s="202">
        <v>810251.25</v>
      </c>
      <c r="AC537" s="202">
        <v>3996549.79</v>
      </c>
      <c r="AD537" s="202">
        <v>1189376.3900000001</v>
      </c>
      <c r="AE537" s="202">
        <v>8749989.75</v>
      </c>
      <c r="AF537" s="202">
        <v>1429143.42</v>
      </c>
      <c r="AG537" s="202">
        <v>3666295.27</v>
      </c>
      <c r="AH537" s="202">
        <v>2808246.65</v>
      </c>
      <c r="AI537" s="202">
        <v>6133567.3700000001</v>
      </c>
      <c r="AJ537" s="202">
        <v>2086795.8199999998</v>
      </c>
      <c r="AK537" s="202">
        <v>2705623.25</v>
      </c>
      <c r="AL537" s="202">
        <v>6072923.5700000003</v>
      </c>
      <c r="AM537" s="202">
        <v>2800865.83</v>
      </c>
      <c r="AN537" s="202">
        <v>1881853.25</v>
      </c>
      <c r="AO537" s="202">
        <v>1902657.9000000001</v>
      </c>
      <c r="AP537" s="202">
        <v>6930103.2799999993</v>
      </c>
      <c r="AQ537" s="202">
        <v>5465672.25</v>
      </c>
      <c r="AR537" s="202">
        <v>1747891.38</v>
      </c>
      <c r="AS537" s="202">
        <v>3572500.39</v>
      </c>
      <c r="AT537" s="202">
        <v>2347786.33</v>
      </c>
      <c r="AU537" s="202">
        <v>6617685.5300000003</v>
      </c>
      <c r="AV537" s="202">
        <v>4667369.3499999996</v>
      </c>
      <c r="AW537" s="202">
        <v>2819635.25</v>
      </c>
      <c r="AX537" s="202">
        <v>1260619.8500000001</v>
      </c>
      <c r="AY537" s="202">
        <v>2724015.1</v>
      </c>
      <c r="AZ537" s="202">
        <v>2840044.4</v>
      </c>
      <c r="BA537" s="202">
        <v>2136658.3499999996</v>
      </c>
      <c r="BB537" s="202">
        <v>6288310.5499999998</v>
      </c>
      <c r="BC537" s="202">
        <v>1867225.45</v>
      </c>
      <c r="BD537" s="202">
        <v>8236286</v>
      </c>
      <c r="BE537" s="202">
        <v>2649364.7199999997</v>
      </c>
      <c r="BF537" s="202">
        <v>4235310.01</v>
      </c>
      <c r="BG537" s="202">
        <v>4789448.7399999993</v>
      </c>
      <c r="BH537" s="202">
        <v>7272309.6499999994</v>
      </c>
      <c r="BI537" s="202">
        <v>4489758.0999999996</v>
      </c>
      <c r="BJ537" s="202">
        <v>556883.25</v>
      </c>
      <c r="BK537" s="202">
        <v>3988500.25</v>
      </c>
      <c r="BL537" s="202">
        <v>1880016.88</v>
      </c>
      <c r="BM537" s="202">
        <v>7335386.9400000004</v>
      </c>
      <c r="BN537" s="202">
        <v>8883759.5</v>
      </c>
      <c r="BO537" s="202">
        <v>5277382.75</v>
      </c>
      <c r="BP537" s="202">
        <v>5168684.5</v>
      </c>
      <c r="BQ537" s="202">
        <v>4246299.34</v>
      </c>
      <c r="BR537" s="202">
        <v>2776195.3</v>
      </c>
      <c r="BS537" s="202">
        <v>18065598.399999999</v>
      </c>
      <c r="BT537" s="202">
        <v>4777385.1899999995</v>
      </c>
      <c r="BU537" s="202">
        <v>2960108.5599999996</v>
      </c>
      <c r="BV537" s="202">
        <v>8884420.9000000004</v>
      </c>
      <c r="BW537" s="202">
        <v>1193775.5</v>
      </c>
      <c r="BX537" s="202">
        <v>3398480.5100000002</v>
      </c>
      <c r="BY537" s="202">
        <v>13039514.539999999</v>
      </c>
      <c r="BZ537" s="202">
        <v>5615361.6299999999</v>
      </c>
      <c r="CA537" s="202">
        <v>4187965.0300000003</v>
      </c>
      <c r="CB537" s="202">
        <v>5764220.2999999998</v>
      </c>
      <c r="CC537" s="202">
        <v>4442726.2799999993</v>
      </c>
      <c r="CD537" s="202">
        <v>14288890.33</v>
      </c>
      <c r="CE537" s="202">
        <v>10118769.710000001</v>
      </c>
      <c r="CF537" s="202">
        <v>16835698.869999997</v>
      </c>
      <c r="CG537" s="202">
        <v>5348240.7</v>
      </c>
      <c r="CH537" s="202">
        <v>1913268</v>
      </c>
      <c r="CI537" s="202">
        <v>4654778.25</v>
      </c>
      <c r="CJ537" s="202">
        <v>5255775.13</v>
      </c>
      <c r="CK537" s="202">
        <v>10641644.99</v>
      </c>
      <c r="CL537" s="202">
        <v>4916311.05</v>
      </c>
      <c r="CM537" s="202">
        <v>5070314.5999999996</v>
      </c>
    </row>
    <row r="538" spans="1:91" s="122" customFormat="1" ht="25.95" hidden="1" customHeight="1">
      <c r="A538" s="381"/>
      <c r="B538" s="122">
        <v>34</v>
      </c>
      <c r="C538" s="205" t="s">
        <v>724</v>
      </c>
      <c r="D538" s="202">
        <v>0</v>
      </c>
      <c r="E538" s="202">
        <v>0</v>
      </c>
      <c r="F538" s="202">
        <v>0</v>
      </c>
      <c r="G538" s="202">
        <v>0</v>
      </c>
      <c r="H538" s="202">
        <v>0</v>
      </c>
      <c r="I538" s="202">
        <v>0</v>
      </c>
      <c r="J538" s="202">
        <v>0</v>
      </c>
      <c r="K538" s="202">
        <v>0</v>
      </c>
      <c r="L538" s="202">
        <v>0</v>
      </c>
      <c r="M538" s="202">
        <v>0</v>
      </c>
      <c r="N538" s="202">
        <v>0</v>
      </c>
      <c r="O538" s="202">
        <v>0</v>
      </c>
      <c r="P538" s="202">
        <v>0</v>
      </c>
      <c r="Q538" s="202">
        <v>0</v>
      </c>
      <c r="R538" s="202">
        <v>0</v>
      </c>
      <c r="S538" s="202">
        <v>0</v>
      </c>
      <c r="T538" s="202">
        <v>0</v>
      </c>
      <c r="U538" s="202">
        <v>0</v>
      </c>
      <c r="V538" s="202">
        <v>0</v>
      </c>
      <c r="W538" s="202">
        <v>0</v>
      </c>
      <c r="X538" s="202">
        <v>0</v>
      </c>
      <c r="Y538" s="202">
        <v>0</v>
      </c>
      <c r="Z538" s="202">
        <v>0</v>
      </c>
      <c r="AA538" s="202">
        <v>0</v>
      </c>
      <c r="AB538" s="202">
        <v>0</v>
      </c>
      <c r="AC538" s="202">
        <v>0</v>
      </c>
      <c r="AD538" s="202">
        <v>0</v>
      </c>
      <c r="AE538" s="202">
        <v>0</v>
      </c>
      <c r="AF538" s="202">
        <v>0</v>
      </c>
      <c r="AG538" s="202">
        <v>0</v>
      </c>
      <c r="AH538" s="202">
        <v>0</v>
      </c>
      <c r="AI538" s="202">
        <v>0</v>
      </c>
      <c r="AJ538" s="202">
        <v>0</v>
      </c>
      <c r="AK538" s="202">
        <v>0</v>
      </c>
      <c r="AL538" s="202">
        <v>0</v>
      </c>
      <c r="AM538" s="202">
        <v>128740</v>
      </c>
      <c r="AN538" s="202">
        <v>0</v>
      </c>
      <c r="AO538" s="202">
        <v>0</v>
      </c>
      <c r="AP538" s="202">
        <v>0</v>
      </c>
      <c r="AQ538" s="202">
        <v>0</v>
      </c>
      <c r="AR538" s="202">
        <v>0</v>
      </c>
      <c r="AS538" s="202">
        <v>1356538</v>
      </c>
      <c r="AT538" s="202">
        <v>0</v>
      </c>
      <c r="AU538" s="202">
        <v>150000</v>
      </c>
      <c r="AV538" s="202">
        <v>0</v>
      </c>
      <c r="AW538" s="202">
        <v>0</v>
      </c>
      <c r="AX538" s="202">
        <v>608384</v>
      </c>
      <c r="AY538" s="202">
        <v>0</v>
      </c>
      <c r="AZ538" s="202">
        <v>0</v>
      </c>
      <c r="BA538" s="202">
        <v>0</v>
      </c>
      <c r="BB538" s="202">
        <v>0</v>
      </c>
      <c r="BC538" s="202">
        <v>224600</v>
      </c>
      <c r="BD538" s="202">
        <v>0</v>
      </c>
      <c r="BE538" s="202">
        <v>0</v>
      </c>
      <c r="BF538" s="202">
        <v>1247524.3899999999</v>
      </c>
      <c r="BG538" s="202">
        <v>0</v>
      </c>
      <c r="BH538" s="202">
        <v>6407000</v>
      </c>
      <c r="BI538" s="202">
        <v>0</v>
      </c>
      <c r="BJ538" s="202">
        <v>995250</v>
      </c>
      <c r="BK538" s="202">
        <v>0</v>
      </c>
      <c r="BL538" s="202">
        <v>0</v>
      </c>
      <c r="BM538" s="202">
        <v>0</v>
      </c>
      <c r="BN538" s="202">
        <v>0</v>
      </c>
      <c r="BO538" s="202">
        <v>0</v>
      </c>
      <c r="BP538" s="202">
        <v>0</v>
      </c>
      <c r="BQ538" s="202">
        <v>0</v>
      </c>
      <c r="BR538" s="202">
        <v>0</v>
      </c>
      <c r="BS538" s="202">
        <v>26607000</v>
      </c>
      <c r="BT538" s="202">
        <v>0</v>
      </c>
      <c r="BU538" s="202">
        <v>0</v>
      </c>
      <c r="BV538" s="202">
        <v>0</v>
      </c>
      <c r="BW538" s="202">
        <v>0</v>
      </c>
      <c r="BX538" s="202">
        <v>0</v>
      </c>
      <c r="BY538" s="202">
        <v>0</v>
      </c>
      <c r="BZ538" s="202">
        <v>3542.49</v>
      </c>
      <c r="CA538" s="202">
        <v>0</v>
      </c>
      <c r="CB538" s="202">
        <v>0</v>
      </c>
      <c r="CC538" s="202">
        <v>0</v>
      </c>
      <c r="CD538" s="202">
        <v>0</v>
      </c>
      <c r="CE538" s="202">
        <v>0</v>
      </c>
      <c r="CF538" s="202">
        <v>0</v>
      </c>
      <c r="CG538" s="202">
        <v>0</v>
      </c>
      <c r="CH538" s="202">
        <v>0</v>
      </c>
      <c r="CI538" s="202">
        <v>0</v>
      </c>
      <c r="CJ538" s="202">
        <v>0</v>
      </c>
      <c r="CK538" s="202">
        <v>0</v>
      </c>
      <c r="CL538" s="202">
        <v>0</v>
      </c>
      <c r="CM538" s="202">
        <v>0</v>
      </c>
    </row>
    <row r="539" spans="1:91" s="122" customFormat="1" ht="25.95" hidden="1" customHeight="1">
      <c r="A539" s="381"/>
      <c r="B539" s="122">
        <v>35</v>
      </c>
      <c r="C539" s="206" t="s">
        <v>725</v>
      </c>
      <c r="D539" s="202">
        <v>14836369.119999999</v>
      </c>
      <c r="E539" s="202">
        <v>7848676.5500000007</v>
      </c>
      <c r="F539" s="202">
        <v>9628339.6000000015</v>
      </c>
      <c r="G539" s="202">
        <v>3287592</v>
      </c>
      <c r="H539" s="202">
        <v>1707717.0499999998</v>
      </c>
      <c r="I539" s="202">
        <v>5926474.1399999997</v>
      </c>
      <c r="J539" s="202">
        <v>18699147.399999999</v>
      </c>
      <c r="K539" s="202">
        <v>13488545.049999999</v>
      </c>
      <c r="L539" s="202">
        <v>4477426.0299999993</v>
      </c>
      <c r="M539" s="202">
        <v>6982999.3399999999</v>
      </c>
      <c r="N539" s="202">
        <v>17339746.259999998</v>
      </c>
      <c r="O539" s="202">
        <v>1411192.8699999999</v>
      </c>
      <c r="P539" s="202">
        <v>18125748.850000001</v>
      </c>
      <c r="Q539" s="202">
        <v>5274329.6400000006</v>
      </c>
      <c r="R539" s="202">
        <v>9763408.4199999999</v>
      </c>
      <c r="S539" s="202">
        <v>7614138.21</v>
      </c>
      <c r="T539" s="202">
        <v>3562547.5</v>
      </c>
      <c r="U539" s="202">
        <v>3950019.3600000003</v>
      </c>
      <c r="V539" s="202">
        <v>3071265.12</v>
      </c>
      <c r="W539" s="202">
        <v>2636347.34</v>
      </c>
      <c r="X539" s="202">
        <v>2870364.01</v>
      </c>
      <c r="Y539" s="202">
        <v>5380379.9699999997</v>
      </c>
      <c r="Z539" s="202">
        <v>4385269.46</v>
      </c>
      <c r="AA539" s="202">
        <v>7146145.2699999996</v>
      </c>
      <c r="AB539" s="202">
        <v>2079497.28</v>
      </c>
      <c r="AC539" s="202">
        <v>2908830</v>
      </c>
      <c r="AD539" s="202">
        <v>4552965.43</v>
      </c>
      <c r="AE539" s="202">
        <v>3589386.12</v>
      </c>
      <c r="AF539" s="202">
        <v>2717240.5</v>
      </c>
      <c r="AG539" s="202">
        <v>2032017.9100000001</v>
      </c>
      <c r="AH539" s="202">
        <v>1801566.06</v>
      </c>
      <c r="AI539" s="202">
        <v>4407675.99</v>
      </c>
      <c r="AJ539" s="202">
        <v>4839799.4800000004</v>
      </c>
      <c r="AK539" s="202">
        <v>2643541.34</v>
      </c>
      <c r="AL539" s="202">
        <v>6850782.5299999993</v>
      </c>
      <c r="AM539" s="202">
        <v>1255072.3899999999</v>
      </c>
      <c r="AN539" s="202">
        <v>855075</v>
      </c>
      <c r="AO539" s="202">
        <v>19210285</v>
      </c>
      <c r="AP539" s="202">
        <v>1267233.3999999999</v>
      </c>
      <c r="AQ539" s="202">
        <v>2033490.01</v>
      </c>
      <c r="AR539" s="202">
        <v>435293</v>
      </c>
      <c r="AS539" s="202">
        <v>6421453.6500000004</v>
      </c>
      <c r="AT539" s="202">
        <v>1198588.3</v>
      </c>
      <c r="AU539" s="202">
        <v>7985157.0199999996</v>
      </c>
      <c r="AV539" s="202">
        <v>380345.66000000003</v>
      </c>
      <c r="AW539" s="202">
        <v>3954714.99</v>
      </c>
      <c r="AX539" s="202">
        <v>30158</v>
      </c>
      <c r="AY539" s="202">
        <v>455640.07</v>
      </c>
      <c r="AZ539" s="202">
        <v>1472712</v>
      </c>
      <c r="BA539" s="202">
        <v>586197</v>
      </c>
      <c r="BB539" s="202">
        <v>2150947.25</v>
      </c>
      <c r="BC539" s="202">
        <v>533953.03</v>
      </c>
      <c r="BD539" s="202">
        <v>43449014.990000002</v>
      </c>
      <c r="BE539" s="202">
        <v>55137.32</v>
      </c>
      <c r="BF539" s="202">
        <v>80000</v>
      </c>
      <c r="BG539" s="202">
        <v>6203907.54</v>
      </c>
      <c r="BH539" s="202">
        <v>220046.71</v>
      </c>
      <c r="BI539" s="202">
        <v>2200</v>
      </c>
      <c r="BJ539" s="202">
        <v>30600</v>
      </c>
      <c r="BK539" s="202">
        <v>356472</v>
      </c>
      <c r="BL539" s="202">
        <v>254206</v>
      </c>
      <c r="BM539" s="202">
        <v>8918267</v>
      </c>
      <c r="BN539" s="202">
        <v>1414738.12</v>
      </c>
      <c r="BO539" s="202">
        <v>944779.67999999993</v>
      </c>
      <c r="BP539" s="202">
        <v>971105.5</v>
      </c>
      <c r="BQ539" s="202">
        <v>1890971.51</v>
      </c>
      <c r="BR539" s="202">
        <v>1075500</v>
      </c>
      <c r="BS539" s="202">
        <v>51601927.530000001</v>
      </c>
      <c r="BT539" s="202">
        <v>1712656.33</v>
      </c>
      <c r="BU539" s="202">
        <v>2580381.29</v>
      </c>
      <c r="BV539" s="202">
        <v>11152992.42</v>
      </c>
      <c r="BW539" s="202">
        <v>2319960.8199999998</v>
      </c>
      <c r="BX539" s="202">
        <v>2178410.16</v>
      </c>
      <c r="BY539" s="202">
        <v>5901699.6500000004</v>
      </c>
      <c r="BZ539" s="202">
        <v>595269</v>
      </c>
      <c r="CA539" s="202">
        <v>1681113.95</v>
      </c>
      <c r="CB539" s="202">
        <v>7405193.4199999999</v>
      </c>
      <c r="CC539" s="202">
        <v>7626020.8600000003</v>
      </c>
      <c r="CD539" s="202">
        <v>3177132</v>
      </c>
      <c r="CE539" s="202">
        <v>8691476.9400000013</v>
      </c>
      <c r="CF539" s="202">
        <v>1213635.81</v>
      </c>
      <c r="CG539" s="202">
        <v>823329.91999999993</v>
      </c>
      <c r="CH539" s="202">
        <v>1882933.28</v>
      </c>
      <c r="CI539" s="202">
        <v>1912053.99</v>
      </c>
      <c r="CJ539" s="202">
        <v>1714210.95</v>
      </c>
      <c r="CK539" s="202">
        <v>6974679.1300000008</v>
      </c>
      <c r="CL539" s="202">
        <v>4100169.0599999996</v>
      </c>
      <c r="CM539" s="202">
        <v>1760002.6</v>
      </c>
    </row>
    <row r="540" spans="1:91" s="122" customFormat="1" ht="25.95" hidden="1" customHeight="1">
      <c r="A540" s="381"/>
      <c r="B540" s="122">
        <v>36</v>
      </c>
      <c r="C540" s="205" t="s">
        <v>726</v>
      </c>
      <c r="D540" s="202">
        <v>106542338.55</v>
      </c>
      <c r="E540" s="202">
        <v>0</v>
      </c>
      <c r="F540" s="202">
        <v>0</v>
      </c>
      <c r="G540" s="202">
        <v>0</v>
      </c>
      <c r="H540" s="202">
        <v>0</v>
      </c>
      <c r="I540" s="202">
        <v>0</v>
      </c>
      <c r="J540" s="202">
        <v>0</v>
      </c>
      <c r="K540" s="202">
        <v>0</v>
      </c>
      <c r="L540" s="202">
        <v>0</v>
      </c>
      <c r="M540" s="202">
        <v>264.68</v>
      </c>
      <c r="N540" s="202">
        <v>0</v>
      </c>
      <c r="O540" s="202">
        <v>0</v>
      </c>
      <c r="P540" s="202">
        <v>1210360.52</v>
      </c>
      <c r="Q540" s="202">
        <v>0</v>
      </c>
      <c r="R540" s="202">
        <v>0</v>
      </c>
      <c r="S540" s="202">
        <v>0</v>
      </c>
      <c r="T540" s="202">
        <v>0</v>
      </c>
      <c r="U540" s="202">
        <v>0</v>
      </c>
      <c r="V540" s="202">
        <v>0</v>
      </c>
      <c r="W540" s="202">
        <v>0</v>
      </c>
      <c r="X540" s="202">
        <v>1236806.46</v>
      </c>
      <c r="Y540" s="202">
        <v>0</v>
      </c>
      <c r="Z540" s="202">
        <v>0</v>
      </c>
      <c r="AA540" s="202">
        <v>0</v>
      </c>
      <c r="AB540" s="202">
        <v>0</v>
      </c>
      <c r="AC540" s="202">
        <v>0</v>
      </c>
      <c r="AD540" s="202">
        <v>0</v>
      </c>
      <c r="AE540" s="202">
        <v>0</v>
      </c>
      <c r="AF540" s="202">
        <v>0</v>
      </c>
      <c r="AG540" s="202">
        <v>0</v>
      </c>
      <c r="AH540" s="202">
        <v>0</v>
      </c>
      <c r="AI540" s="202">
        <v>0</v>
      </c>
      <c r="AJ540" s="202">
        <v>0</v>
      </c>
      <c r="AK540" s="202">
        <v>0</v>
      </c>
      <c r="AL540" s="202">
        <v>3066886.6</v>
      </c>
      <c r="AM540" s="202">
        <v>0</v>
      </c>
      <c r="AN540" s="202">
        <v>0</v>
      </c>
      <c r="AO540" s="202">
        <v>0</v>
      </c>
      <c r="AP540" s="202">
        <v>0</v>
      </c>
      <c r="AQ540" s="202">
        <v>0</v>
      </c>
      <c r="AR540" s="202">
        <v>0</v>
      </c>
      <c r="AS540" s="202">
        <v>247215.03</v>
      </c>
      <c r="AT540" s="202">
        <v>0</v>
      </c>
      <c r="AU540" s="202">
        <v>0</v>
      </c>
      <c r="AV540" s="202">
        <v>0</v>
      </c>
      <c r="AW540" s="202">
        <v>0</v>
      </c>
      <c r="AX540" s="202">
        <v>0</v>
      </c>
      <c r="AY540" s="202">
        <v>0</v>
      </c>
      <c r="AZ540" s="202">
        <v>0</v>
      </c>
      <c r="BA540" s="202">
        <v>0</v>
      </c>
      <c r="BB540" s="202">
        <v>666.99</v>
      </c>
      <c r="BC540" s="202">
        <v>0</v>
      </c>
      <c r="BD540" s="202">
        <v>4884746.01</v>
      </c>
      <c r="BE540" s="202">
        <v>0</v>
      </c>
      <c r="BF540" s="202">
        <v>0</v>
      </c>
      <c r="BG540" s="202">
        <v>0</v>
      </c>
      <c r="BH540" s="202">
        <v>18338.240000000002</v>
      </c>
      <c r="BI540" s="202">
        <v>0</v>
      </c>
      <c r="BJ540" s="202">
        <v>0</v>
      </c>
      <c r="BK540" s="202">
        <v>0</v>
      </c>
      <c r="BL540" s="202">
        <v>0</v>
      </c>
      <c r="BM540" s="202">
        <v>219697519.96000001</v>
      </c>
      <c r="BN540" s="202">
        <v>0</v>
      </c>
      <c r="BO540" s="202">
        <v>0</v>
      </c>
      <c r="BP540" s="202">
        <v>0</v>
      </c>
      <c r="BQ540" s="202">
        <v>0</v>
      </c>
      <c r="BR540" s="202">
        <v>0</v>
      </c>
      <c r="BS540" s="202">
        <v>20623166.869999997</v>
      </c>
      <c r="BT540" s="202">
        <v>0</v>
      </c>
      <c r="BU540" s="202">
        <v>0</v>
      </c>
      <c r="BV540" s="202">
        <v>0</v>
      </c>
      <c r="BW540" s="202">
        <v>0</v>
      </c>
      <c r="BX540" s="202">
        <v>0</v>
      </c>
      <c r="BY540" s="202">
        <v>0</v>
      </c>
      <c r="BZ540" s="202">
        <v>0</v>
      </c>
      <c r="CA540" s="202">
        <v>0</v>
      </c>
      <c r="CB540" s="202">
        <v>0</v>
      </c>
      <c r="CC540" s="202">
        <v>0</v>
      </c>
      <c r="CD540" s="202">
        <v>0</v>
      </c>
      <c r="CE540" s="202">
        <v>0</v>
      </c>
      <c r="CF540" s="202">
        <v>0</v>
      </c>
      <c r="CG540" s="202">
        <v>0</v>
      </c>
      <c r="CH540" s="202">
        <v>0</v>
      </c>
      <c r="CI540" s="202">
        <v>2406.92</v>
      </c>
      <c r="CJ540" s="202">
        <v>0</v>
      </c>
      <c r="CK540" s="202">
        <v>0</v>
      </c>
      <c r="CL540" s="202">
        <v>0</v>
      </c>
      <c r="CM540" s="202">
        <v>0</v>
      </c>
    </row>
    <row r="541" spans="1:91" s="122" customFormat="1" ht="25.95" hidden="1" customHeight="1">
      <c r="A541" s="381"/>
      <c r="B541" s="122">
        <v>37</v>
      </c>
      <c r="C541" s="205" t="s">
        <v>727</v>
      </c>
      <c r="D541" s="202">
        <v>3615495.29</v>
      </c>
      <c r="E541" s="202">
        <v>14180.49</v>
      </c>
      <c r="F541" s="202">
        <v>31298.280000000002</v>
      </c>
      <c r="G541" s="202">
        <v>29730.16</v>
      </c>
      <c r="H541" s="202">
        <v>6412292.5199999996</v>
      </c>
      <c r="I541" s="202">
        <v>775936.3899999999</v>
      </c>
      <c r="J541" s="202">
        <v>523187.72</v>
      </c>
      <c r="K541" s="202">
        <v>5903721.5700000003</v>
      </c>
      <c r="L541" s="202">
        <v>48300.159999999996</v>
      </c>
      <c r="M541" s="202">
        <v>194533.94</v>
      </c>
      <c r="N541" s="202">
        <v>790311.38</v>
      </c>
      <c r="O541" s="202">
        <v>10661.869999999999</v>
      </c>
      <c r="P541" s="202">
        <v>3030247.3899999997</v>
      </c>
      <c r="Q541" s="202">
        <v>1219335.56</v>
      </c>
      <c r="R541" s="202">
        <v>657909.88</v>
      </c>
      <c r="S541" s="202">
        <v>916819.24</v>
      </c>
      <c r="T541" s="202">
        <v>218892.85</v>
      </c>
      <c r="U541" s="202">
        <v>973933.72</v>
      </c>
      <c r="V541" s="202">
        <v>255689.65</v>
      </c>
      <c r="W541" s="202">
        <v>389785.82999999996</v>
      </c>
      <c r="X541" s="202">
        <v>4381523.59</v>
      </c>
      <c r="Y541" s="202">
        <v>278091.7</v>
      </c>
      <c r="Z541" s="202">
        <v>489424.51</v>
      </c>
      <c r="AA541" s="202">
        <v>169758.98</v>
      </c>
      <c r="AB541" s="202">
        <v>27120.149999999998</v>
      </c>
      <c r="AC541" s="202">
        <v>103985.23999999999</v>
      </c>
      <c r="AD541" s="202">
        <v>527400.08000000007</v>
      </c>
      <c r="AE541" s="202">
        <v>438013.96</v>
      </c>
      <c r="AF541" s="202">
        <v>410984.36000000004</v>
      </c>
      <c r="AG541" s="202">
        <v>484751.27999999997</v>
      </c>
      <c r="AH541" s="202">
        <v>39576.720000000001</v>
      </c>
      <c r="AI541" s="202">
        <v>1660115.54</v>
      </c>
      <c r="AJ541" s="202">
        <v>63584</v>
      </c>
      <c r="AK541" s="202">
        <v>229666.07</v>
      </c>
      <c r="AL541" s="202">
        <v>6823325.8699999992</v>
      </c>
      <c r="AM541" s="202">
        <v>226117.91999999998</v>
      </c>
      <c r="AN541" s="202">
        <v>56337.16</v>
      </c>
      <c r="AO541" s="202">
        <v>10151619</v>
      </c>
      <c r="AP541" s="202">
        <v>310050.80000000005</v>
      </c>
      <c r="AQ541" s="202">
        <v>86710.930000000008</v>
      </c>
      <c r="AR541" s="202">
        <v>27583.62</v>
      </c>
      <c r="AS541" s="202">
        <v>734180.83</v>
      </c>
      <c r="AT541" s="202">
        <v>807741.84</v>
      </c>
      <c r="AU541" s="202">
        <v>497519.83999999997</v>
      </c>
      <c r="AV541" s="202">
        <v>101964.61</v>
      </c>
      <c r="AW541" s="202">
        <v>283033.8</v>
      </c>
      <c r="AX541" s="202">
        <v>150866.69</v>
      </c>
      <c r="AY541" s="202">
        <v>1861413.42</v>
      </c>
      <c r="AZ541" s="202">
        <v>162438.24</v>
      </c>
      <c r="BA541" s="202">
        <v>130753.96</v>
      </c>
      <c r="BB541" s="202">
        <v>3132448.34</v>
      </c>
      <c r="BC541" s="202">
        <v>285302.18</v>
      </c>
      <c r="BD541" s="202">
        <v>1320932.3899999999</v>
      </c>
      <c r="BE541" s="202">
        <v>8125842.9900000002</v>
      </c>
      <c r="BF541" s="202">
        <v>848254.34</v>
      </c>
      <c r="BG541" s="202">
        <v>1864961.8</v>
      </c>
      <c r="BH541" s="202">
        <v>416101.82</v>
      </c>
      <c r="BI541" s="202">
        <v>10999.56</v>
      </c>
      <c r="BJ541" s="202">
        <v>425023.28</v>
      </c>
      <c r="BK541" s="202">
        <v>1845122.35</v>
      </c>
      <c r="BL541" s="202">
        <v>2508553.7799999998</v>
      </c>
      <c r="BM541" s="202">
        <v>2490165.0300000003</v>
      </c>
      <c r="BN541" s="202">
        <v>93586.9</v>
      </c>
      <c r="BO541" s="202">
        <v>813544.52</v>
      </c>
      <c r="BP541" s="202">
        <v>1288371.3400000001</v>
      </c>
      <c r="BQ541" s="202">
        <v>1713103.1300000001</v>
      </c>
      <c r="BR541" s="202">
        <v>4196172.29</v>
      </c>
      <c r="BS541" s="202">
        <v>17748608.039999999</v>
      </c>
      <c r="BT541" s="202">
        <v>699724.67</v>
      </c>
      <c r="BU541" s="202">
        <v>188328.99</v>
      </c>
      <c r="BV541" s="202">
        <v>10491091.370000001</v>
      </c>
      <c r="BW541" s="202">
        <v>43941.45</v>
      </c>
      <c r="BX541" s="202">
        <v>1659736.46</v>
      </c>
      <c r="BY541" s="202">
        <v>922595.73</v>
      </c>
      <c r="BZ541" s="202">
        <v>724913.14999999991</v>
      </c>
      <c r="CA541" s="202">
        <v>1871338.61</v>
      </c>
      <c r="CB541" s="202">
        <v>1301139.1499999999</v>
      </c>
      <c r="CC541" s="202">
        <v>2031098.8399999999</v>
      </c>
      <c r="CD541" s="202">
        <v>1111240.8999999999</v>
      </c>
      <c r="CE541" s="202">
        <v>1416994.6600000001</v>
      </c>
      <c r="CF541" s="202">
        <v>389089.16000000003</v>
      </c>
      <c r="CG541" s="202">
        <v>110740.36</v>
      </c>
      <c r="CH541" s="202">
        <v>78032.31</v>
      </c>
      <c r="CI541" s="202">
        <v>141245.65</v>
      </c>
      <c r="CJ541" s="202">
        <v>151689.62</v>
      </c>
      <c r="CK541" s="202">
        <v>1591558.94</v>
      </c>
      <c r="CL541" s="202">
        <v>803110.33</v>
      </c>
      <c r="CM541" s="202">
        <v>1069828.5899999999</v>
      </c>
    </row>
    <row r="542" spans="1:91" s="122" customFormat="1" ht="25.95" hidden="1" customHeight="1">
      <c r="A542" s="381"/>
      <c r="B542" s="122">
        <v>38</v>
      </c>
      <c r="C542" s="205" t="s">
        <v>728</v>
      </c>
      <c r="D542" s="202">
        <v>81343718.070000008</v>
      </c>
      <c r="E542" s="202">
        <v>8260855.1700000009</v>
      </c>
      <c r="F542" s="202">
        <v>4281179.8500000006</v>
      </c>
      <c r="G542" s="202">
        <v>7598119.6899999995</v>
      </c>
      <c r="H542" s="202">
        <v>6290402.9299999997</v>
      </c>
      <c r="I542" s="202">
        <v>7354585.7199999997</v>
      </c>
      <c r="J542" s="202">
        <v>6074251.5099999998</v>
      </c>
      <c r="K542" s="202">
        <v>13508322.119999999</v>
      </c>
      <c r="L542" s="202">
        <v>6863111.2199999997</v>
      </c>
      <c r="M542" s="202">
        <v>13052030.880000003</v>
      </c>
      <c r="N542" s="202">
        <v>25467777.129999999</v>
      </c>
      <c r="O542" s="202">
        <v>7035566.9499999993</v>
      </c>
      <c r="P542" s="202">
        <v>93623783.489999995</v>
      </c>
      <c r="Q542" s="202">
        <v>7484433.6000000006</v>
      </c>
      <c r="R542" s="202">
        <v>10902835.439999999</v>
      </c>
      <c r="S542" s="202">
        <v>17531910.680000003</v>
      </c>
      <c r="T542" s="202">
        <v>8938439.4699999988</v>
      </c>
      <c r="U542" s="202">
        <v>9610368.3800000027</v>
      </c>
      <c r="V542" s="202">
        <v>4710845.9000000004</v>
      </c>
      <c r="W542" s="202">
        <v>15143790.469999999</v>
      </c>
      <c r="X542" s="202">
        <v>94551173.690000013</v>
      </c>
      <c r="Y542" s="202">
        <v>10170845.869999999</v>
      </c>
      <c r="Z542" s="202">
        <v>13441931.550000003</v>
      </c>
      <c r="AA542" s="202">
        <v>10174395.440000001</v>
      </c>
      <c r="AB542" s="202">
        <v>4949497.6199999992</v>
      </c>
      <c r="AC542" s="202">
        <v>12991876.1</v>
      </c>
      <c r="AD542" s="202">
        <v>8713842.8300000001</v>
      </c>
      <c r="AE542" s="202">
        <v>23812394.779999997</v>
      </c>
      <c r="AF542" s="202">
        <v>6514033.4299999997</v>
      </c>
      <c r="AG542" s="202">
        <v>6044639.0499999998</v>
      </c>
      <c r="AH542" s="202">
        <v>9608635.870000001</v>
      </c>
      <c r="AI542" s="202">
        <v>10609325.049999999</v>
      </c>
      <c r="AJ542" s="202">
        <v>9183583.1899999995</v>
      </c>
      <c r="AK542" s="202">
        <v>14383033.269999998</v>
      </c>
      <c r="AL542" s="202">
        <v>150983394.60000002</v>
      </c>
      <c r="AM542" s="202">
        <v>7066330.4299999988</v>
      </c>
      <c r="AN542" s="202">
        <v>6046297.4099999992</v>
      </c>
      <c r="AO542" s="202">
        <v>14153642.399999999</v>
      </c>
      <c r="AP542" s="202">
        <v>13605802.200000001</v>
      </c>
      <c r="AQ542" s="202">
        <v>11000982.369999999</v>
      </c>
      <c r="AR542" s="202">
        <v>4037881.5999999992</v>
      </c>
      <c r="AS542" s="202">
        <v>53992573.720000006</v>
      </c>
      <c r="AT542" s="202">
        <v>14595707.460000001</v>
      </c>
      <c r="AU542" s="202">
        <v>17505600.75</v>
      </c>
      <c r="AV542" s="202">
        <v>13865825.069999998</v>
      </c>
      <c r="AW542" s="202">
        <v>11254713.080000002</v>
      </c>
      <c r="AX542" s="202">
        <v>6439098.6399999997</v>
      </c>
      <c r="AY542" s="202">
        <v>6944181.9400000004</v>
      </c>
      <c r="AZ542" s="202">
        <v>8244321.3099999987</v>
      </c>
      <c r="BA542" s="202">
        <v>10236429.009999998</v>
      </c>
      <c r="BB542" s="202">
        <v>58151194.869999997</v>
      </c>
      <c r="BC542" s="202">
        <v>10367212.43</v>
      </c>
      <c r="BD542" s="202">
        <v>97706165.819999978</v>
      </c>
      <c r="BE542" s="202">
        <v>20140987.770000003</v>
      </c>
      <c r="BF542" s="202">
        <v>4230816.8699999992</v>
      </c>
      <c r="BG542" s="202">
        <v>15629066.059999999</v>
      </c>
      <c r="BH542" s="202">
        <v>64533441.389999993</v>
      </c>
      <c r="BI542" s="202">
        <v>5325529.7300000004</v>
      </c>
      <c r="BJ542" s="202">
        <v>8959505.8599999994</v>
      </c>
      <c r="BK542" s="202">
        <v>10029849.720000001</v>
      </c>
      <c r="BL542" s="202">
        <v>9195574.8500000015</v>
      </c>
      <c r="BM542" s="202">
        <v>59601195.329999998</v>
      </c>
      <c r="BN542" s="202">
        <v>14324973.57</v>
      </c>
      <c r="BO542" s="202">
        <v>12791937.440000001</v>
      </c>
      <c r="BP542" s="202">
        <v>16470074.890000001</v>
      </c>
      <c r="BQ542" s="202">
        <v>12106707.130000001</v>
      </c>
      <c r="BR542" s="202">
        <v>10279464.620000001</v>
      </c>
      <c r="BS542" s="202">
        <v>234947387.72999999</v>
      </c>
      <c r="BT542" s="202">
        <v>10972717.940000001</v>
      </c>
      <c r="BU542" s="202">
        <v>7218123.0799999991</v>
      </c>
      <c r="BV542" s="202">
        <v>71079786.079999998</v>
      </c>
      <c r="BW542" s="202">
        <v>7004052.8200000003</v>
      </c>
      <c r="BX542" s="202">
        <v>11224794.639999997</v>
      </c>
      <c r="BY542" s="202">
        <v>39669034.299999997</v>
      </c>
      <c r="BZ542" s="202">
        <v>8263690.8400000008</v>
      </c>
      <c r="CA542" s="202">
        <v>6250701.7999999989</v>
      </c>
      <c r="CB542" s="202">
        <v>9861837.4000000004</v>
      </c>
      <c r="CC542" s="202">
        <v>10803032.169999998</v>
      </c>
      <c r="CD542" s="202">
        <v>30973245.619999997</v>
      </c>
      <c r="CE542" s="202">
        <v>9137202.8599999994</v>
      </c>
      <c r="CF542" s="202">
        <v>25504613.119999994</v>
      </c>
      <c r="CG542" s="202">
        <v>6829288.4900000002</v>
      </c>
      <c r="CH542" s="202">
        <v>4956447.93</v>
      </c>
      <c r="CI542" s="202">
        <v>6243957.7799999993</v>
      </c>
      <c r="CJ542" s="202">
        <v>3922279.9099999997</v>
      </c>
      <c r="CK542" s="202">
        <v>34388981.420000002</v>
      </c>
      <c r="CL542" s="202">
        <v>8983098.7699999996</v>
      </c>
      <c r="CM542" s="202">
        <v>7200418.4100000001</v>
      </c>
    </row>
    <row r="543" spans="1:91" s="208" customFormat="1" ht="25.95" hidden="1" customHeight="1">
      <c r="A543" s="381"/>
      <c r="C543" s="209" t="s">
        <v>729</v>
      </c>
      <c r="D543" s="207">
        <v>1233988562.1899998</v>
      </c>
      <c r="E543" s="207">
        <v>138536959.88999999</v>
      </c>
      <c r="F543" s="207">
        <v>132966526.13</v>
      </c>
      <c r="G543" s="207">
        <v>132278910.34999998</v>
      </c>
      <c r="H543" s="207">
        <v>90475370.189999998</v>
      </c>
      <c r="I543" s="207">
        <v>141110139.19</v>
      </c>
      <c r="J543" s="207">
        <v>184603680.04999995</v>
      </c>
      <c r="K543" s="207">
        <v>290786794.46000004</v>
      </c>
      <c r="L543" s="207">
        <v>140737663.29999998</v>
      </c>
      <c r="M543" s="207">
        <v>162794069.24000001</v>
      </c>
      <c r="N543" s="207">
        <v>368147767.93000001</v>
      </c>
      <c r="O543" s="207">
        <v>52321445.709999993</v>
      </c>
      <c r="P543" s="207">
        <v>815764684.40999997</v>
      </c>
      <c r="Q543" s="207">
        <v>144161281.62999997</v>
      </c>
      <c r="R543" s="207">
        <v>210173367.29999998</v>
      </c>
      <c r="S543" s="207">
        <v>240881666.77000004</v>
      </c>
      <c r="T543" s="207">
        <v>139547673.94999999</v>
      </c>
      <c r="U543" s="207">
        <v>138933876.31</v>
      </c>
      <c r="V543" s="207">
        <v>122620458.71000001</v>
      </c>
      <c r="W543" s="207">
        <v>80066834.140000001</v>
      </c>
      <c r="X543" s="207">
        <v>1346036998.9099998</v>
      </c>
      <c r="Y543" s="207">
        <v>107386853.55</v>
      </c>
      <c r="Z543" s="207">
        <v>170271868.02999997</v>
      </c>
      <c r="AA543" s="207">
        <v>137068787.25000003</v>
      </c>
      <c r="AB543" s="207">
        <v>73554860.260000005</v>
      </c>
      <c r="AC543" s="207">
        <v>92111343.659999996</v>
      </c>
      <c r="AD543" s="207">
        <v>105860096.47</v>
      </c>
      <c r="AE543" s="207">
        <v>352769894.00999999</v>
      </c>
      <c r="AF543" s="207">
        <v>97112823.650000006</v>
      </c>
      <c r="AG543" s="207">
        <v>104857149.64000002</v>
      </c>
      <c r="AH543" s="207">
        <v>131371713.19</v>
      </c>
      <c r="AI543" s="207">
        <v>207731478.39999995</v>
      </c>
      <c r="AJ543" s="207">
        <v>117387979.50999999</v>
      </c>
      <c r="AK543" s="207">
        <v>92572979.849999994</v>
      </c>
      <c r="AL543" s="207">
        <v>2689832243.2200003</v>
      </c>
      <c r="AM543" s="207">
        <v>132845262.15000004</v>
      </c>
      <c r="AN543" s="207">
        <v>98351196.030000001</v>
      </c>
      <c r="AO543" s="207">
        <v>267296238.32000002</v>
      </c>
      <c r="AP543" s="207">
        <v>226697769.94000003</v>
      </c>
      <c r="AQ543" s="207">
        <v>131306107.49000002</v>
      </c>
      <c r="AR543" s="207">
        <v>62642945.139999993</v>
      </c>
      <c r="AS543" s="207">
        <v>659176640.72999978</v>
      </c>
      <c r="AT543" s="207">
        <v>128416531</v>
      </c>
      <c r="AU543" s="207">
        <v>233878044.81999999</v>
      </c>
      <c r="AV543" s="207">
        <v>214634060.26999998</v>
      </c>
      <c r="AW543" s="207">
        <v>120739717.63999997</v>
      </c>
      <c r="AX543" s="207">
        <v>79021858.609999985</v>
      </c>
      <c r="AY543" s="207">
        <v>135392079.41999999</v>
      </c>
      <c r="AZ543" s="207">
        <v>115357387.76000001</v>
      </c>
      <c r="BA543" s="207">
        <v>100685694.38999999</v>
      </c>
      <c r="BB543" s="207">
        <v>697012410.91999996</v>
      </c>
      <c r="BC543" s="207">
        <v>105988167.61000001</v>
      </c>
      <c r="BD543" s="207">
        <v>1364103855.3900001</v>
      </c>
      <c r="BE543" s="207">
        <v>306793689.05000001</v>
      </c>
      <c r="BF543" s="207">
        <v>106975511.01000002</v>
      </c>
      <c r="BG543" s="207">
        <v>131054674.34</v>
      </c>
      <c r="BH543" s="207">
        <v>742676619.26999998</v>
      </c>
      <c r="BI543" s="207">
        <v>81464020.290000007</v>
      </c>
      <c r="BJ543" s="207">
        <v>64310357.720000014</v>
      </c>
      <c r="BK543" s="207">
        <v>102463930.13</v>
      </c>
      <c r="BL543" s="207">
        <v>86978485.409999996</v>
      </c>
      <c r="BM543" s="207">
        <v>1103746319.8299999</v>
      </c>
      <c r="BN543" s="207">
        <v>209874658.12000003</v>
      </c>
      <c r="BO543" s="207">
        <v>154958306.05000001</v>
      </c>
      <c r="BP543" s="207">
        <v>248570186.39999998</v>
      </c>
      <c r="BQ543" s="207">
        <v>169338036.61000004</v>
      </c>
      <c r="BR543" s="207">
        <v>124332827.76000001</v>
      </c>
      <c r="BS543" s="207">
        <v>4453640163.7600002</v>
      </c>
      <c r="BT543" s="207">
        <v>160114917.22</v>
      </c>
      <c r="BU543" s="207">
        <v>144578734.06</v>
      </c>
      <c r="BV543" s="207">
        <v>732317944.13000011</v>
      </c>
      <c r="BW543" s="207">
        <v>51671354.020000003</v>
      </c>
      <c r="BX543" s="207">
        <v>130099504.27</v>
      </c>
      <c r="BY543" s="207">
        <v>390600690.73000008</v>
      </c>
      <c r="BZ543" s="207">
        <v>96598806.709999993</v>
      </c>
      <c r="CA543" s="207">
        <v>99369521.639999986</v>
      </c>
      <c r="CB543" s="207">
        <v>135558639.86000001</v>
      </c>
      <c r="CC543" s="207">
        <v>203005186.31999999</v>
      </c>
      <c r="CD543" s="207">
        <v>349460728.78999996</v>
      </c>
      <c r="CE543" s="207">
        <v>178929946.85999995</v>
      </c>
      <c r="CF543" s="207">
        <v>306943798.11000001</v>
      </c>
      <c r="CG543" s="207">
        <v>94668092.380000025</v>
      </c>
      <c r="CH543" s="207">
        <v>84839699.930000007</v>
      </c>
      <c r="CI543" s="207">
        <v>94269760.669999987</v>
      </c>
      <c r="CJ543" s="207">
        <v>84440275.299999982</v>
      </c>
      <c r="CK543" s="207">
        <v>425215682.24000007</v>
      </c>
      <c r="CL543" s="207">
        <v>79794704.469999999</v>
      </c>
      <c r="CM543" s="207">
        <v>71047349.140000001</v>
      </c>
    </row>
    <row r="544" spans="1:91" s="122" customFormat="1" ht="25.95" hidden="1" customHeight="1"/>
    <row r="545" s="122" customFormat="1" ht="25.95" customHeight="1"/>
    <row r="546" s="122" customFormat="1" ht="25.95" customHeight="1"/>
    <row r="547" s="122" customFormat="1" ht="25.95" customHeight="1"/>
    <row r="548" s="122" customFormat="1" ht="25.95" customHeight="1"/>
  </sheetData>
  <autoFilter ref="A3:CM445"/>
  <mergeCells count="1">
    <mergeCell ref="A495:A54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3"/>
  <sheetViews>
    <sheetView zoomScale="70" zoomScaleNormal="70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A10" sqref="A10:XFD10"/>
    </sheetView>
  </sheetViews>
  <sheetFormatPr defaultColWidth="8.6640625" defaultRowHeight="24.6"/>
  <cols>
    <col min="1" max="1" width="8.6640625" style="162"/>
    <col min="2" max="2" width="11.6640625" style="278" customWidth="1"/>
    <col min="3" max="3" width="7.6640625" style="278" customWidth="1"/>
    <col min="4" max="5" width="15.44140625" style="176" customWidth="1"/>
    <col min="6" max="6" width="30" style="162" customWidth="1"/>
    <col min="7" max="7" width="17.21875" style="162" customWidth="1"/>
    <col min="8" max="8" width="15.77734375" style="162" customWidth="1"/>
    <col min="9" max="9" width="14.33203125" style="162" customWidth="1"/>
    <col min="10" max="10" width="14.44140625" style="162" customWidth="1"/>
    <col min="11" max="11" width="17.21875" style="162" customWidth="1"/>
    <col min="12" max="12" width="16.21875" style="162" customWidth="1"/>
    <col min="13" max="14" width="14.21875" style="162" customWidth="1"/>
    <col min="15" max="15" width="15.44140625" style="162" customWidth="1"/>
    <col min="16" max="16" width="13.44140625" style="162" customWidth="1"/>
    <col min="17" max="17" width="16.21875" style="162" customWidth="1"/>
    <col min="18" max="18" width="14.109375" style="162" customWidth="1"/>
    <col min="19" max="19" width="15.44140625" style="162" customWidth="1"/>
    <col min="20" max="21" width="14.6640625" style="162" customWidth="1"/>
    <col min="22" max="22" width="16.5546875" style="162" customWidth="1"/>
    <col min="23" max="23" width="14.88671875" style="162" customWidth="1"/>
    <col min="24" max="24" width="16.6640625" style="162" customWidth="1"/>
    <col min="25" max="25" width="15.5546875" style="162" customWidth="1"/>
    <col min="26" max="26" width="18.21875" style="162" customWidth="1"/>
    <col min="27" max="16384" width="8.6640625" style="162"/>
  </cols>
  <sheetData>
    <row r="1" spans="1:26">
      <c r="B1" s="277"/>
      <c r="C1" s="277"/>
      <c r="D1" s="272"/>
      <c r="E1" s="272"/>
      <c r="F1" s="274"/>
      <c r="G1" s="382" t="s">
        <v>690</v>
      </c>
      <c r="H1" s="382"/>
      <c r="I1" s="382"/>
      <c r="J1" s="382"/>
      <c r="K1" s="382"/>
      <c r="L1" s="382"/>
      <c r="M1" s="382"/>
      <c r="N1" s="382"/>
      <c r="O1" s="382"/>
      <c r="P1" s="382"/>
      <c r="Q1" s="382"/>
      <c r="R1" s="382"/>
      <c r="S1" s="382"/>
      <c r="T1" s="382"/>
      <c r="U1" s="382"/>
      <c r="V1" s="158"/>
      <c r="W1" s="159"/>
      <c r="X1" s="160"/>
      <c r="Y1" s="160"/>
      <c r="Z1" s="161" t="s">
        <v>691</v>
      </c>
    </row>
    <row r="2" spans="1:26" s="316" customFormat="1" ht="76.2" customHeight="1">
      <c r="B2" s="317"/>
      <c r="C2" s="317"/>
      <c r="D2" s="318"/>
      <c r="E2" s="318"/>
      <c r="F2" s="319"/>
      <c r="G2" s="383" t="s">
        <v>270</v>
      </c>
      <c r="H2" s="383"/>
      <c r="I2" s="383"/>
      <c r="J2" s="383"/>
      <c r="K2" s="320" t="s">
        <v>276</v>
      </c>
      <c r="L2" s="320" t="s">
        <v>275</v>
      </c>
      <c r="M2" s="320" t="s">
        <v>692</v>
      </c>
      <c r="N2" s="320" t="s">
        <v>693</v>
      </c>
      <c r="O2" s="320" t="s">
        <v>694</v>
      </c>
      <c r="P2" s="320" t="s">
        <v>695</v>
      </c>
      <c r="Q2" s="320" t="s">
        <v>142</v>
      </c>
      <c r="R2" s="320" t="s">
        <v>696</v>
      </c>
      <c r="S2" s="320" t="s">
        <v>697</v>
      </c>
      <c r="T2" s="320" t="s">
        <v>698</v>
      </c>
      <c r="U2" s="320" t="s">
        <v>699</v>
      </c>
      <c r="V2" s="321" t="s">
        <v>700</v>
      </c>
      <c r="W2" s="322" t="s">
        <v>701</v>
      </c>
      <c r="X2" s="315" t="s">
        <v>702</v>
      </c>
      <c r="Y2" s="315" t="s">
        <v>703</v>
      </c>
      <c r="Z2" s="315" t="s">
        <v>1337</v>
      </c>
    </row>
    <row r="3" spans="1:26" s="314" customFormat="1" ht="70.5" customHeight="1">
      <c r="A3" s="279" t="s">
        <v>1345</v>
      </c>
      <c r="B3" s="279" t="s">
        <v>1344</v>
      </c>
      <c r="C3" s="121" t="s">
        <v>247</v>
      </c>
      <c r="D3" s="121" t="s">
        <v>42</v>
      </c>
      <c r="E3" s="121" t="s">
        <v>164</v>
      </c>
      <c r="F3" s="121" t="s">
        <v>1343</v>
      </c>
      <c r="G3" s="312" t="s">
        <v>704</v>
      </c>
      <c r="H3" s="312" t="s">
        <v>705</v>
      </c>
      <c r="I3" s="312" t="s">
        <v>706</v>
      </c>
      <c r="J3" s="312" t="s">
        <v>707</v>
      </c>
      <c r="K3" s="275">
        <v>5</v>
      </c>
      <c r="L3" s="275">
        <v>6</v>
      </c>
      <c r="M3" s="275">
        <v>7</v>
      </c>
      <c r="N3" s="275">
        <v>8</v>
      </c>
      <c r="O3" s="275">
        <v>9</v>
      </c>
      <c r="P3" s="275">
        <v>10</v>
      </c>
      <c r="Q3" s="275">
        <v>11</v>
      </c>
      <c r="R3" s="275">
        <v>12</v>
      </c>
      <c r="S3" s="275">
        <v>13</v>
      </c>
      <c r="T3" s="275">
        <v>14</v>
      </c>
      <c r="U3" s="275">
        <v>15</v>
      </c>
      <c r="V3" s="164">
        <v>16</v>
      </c>
      <c r="W3" s="165">
        <v>17</v>
      </c>
      <c r="X3" s="163">
        <v>18</v>
      </c>
      <c r="Y3" s="163">
        <v>19</v>
      </c>
      <c r="Z3" s="313"/>
    </row>
    <row r="4" spans="1:26">
      <c r="A4" s="280">
        <v>72</v>
      </c>
      <c r="B4" s="225">
        <v>1</v>
      </c>
      <c r="C4" s="225">
        <v>1</v>
      </c>
      <c r="D4" s="202" t="s">
        <v>45</v>
      </c>
      <c r="E4" s="202" t="s">
        <v>159</v>
      </c>
      <c r="F4" s="270" t="s">
        <v>315</v>
      </c>
      <c r="G4" s="203">
        <v>9006331.0499999989</v>
      </c>
      <c r="H4" s="202">
        <v>1943820.4599999997</v>
      </c>
      <c r="I4" s="203">
        <v>1364334.13</v>
      </c>
      <c r="J4" s="202">
        <v>0</v>
      </c>
      <c r="K4" s="202">
        <v>606375</v>
      </c>
      <c r="L4" s="203">
        <v>7814723.8799999999</v>
      </c>
      <c r="M4" s="202">
        <v>116881</v>
      </c>
      <c r="N4" s="203">
        <v>1000</v>
      </c>
      <c r="O4" s="202">
        <v>976963.37</v>
      </c>
      <c r="P4" s="203">
        <v>4199.84</v>
      </c>
      <c r="Q4" s="202">
        <v>573019</v>
      </c>
      <c r="R4" s="203">
        <v>11747.78</v>
      </c>
      <c r="S4" s="202">
        <v>342285.46</v>
      </c>
      <c r="T4" s="203">
        <v>531749.14</v>
      </c>
      <c r="U4" s="202">
        <v>1436530</v>
      </c>
      <c r="V4" s="203">
        <v>14160038.83</v>
      </c>
      <c r="W4" s="202">
        <v>637013</v>
      </c>
      <c r="X4" s="203">
        <v>0</v>
      </c>
      <c r="Y4" s="202">
        <v>7793056.1200000001</v>
      </c>
      <c r="Z4" s="64">
        <f t="shared" ref="Z4:Z35" si="0">SUM(G4:Y4)</f>
        <v>47320068.059999995</v>
      </c>
    </row>
    <row r="5" spans="1:26">
      <c r="A5" s="280">
        <v>25</v>
      </c>
      <c r="B5" s="225">
        <v>2</v>
      </c>
      <c r="C5" s="225">
        <v>1</v>
      </c>
      <c r="D5" s="202" t="s">
        <v>53</v>
      </c>
      <c r="E5" s="202" t="s">
        <v>160</v>
      </c>
      <c r="F5" s="270" t="s">
        <v>336</v>
      </c>
      <c r="G5" s="203">
        <v>10890341.969999999</v>
      </c>
      <c r="H5" s="202">
        <v>972740.75</v>
      </c>
      <c r="I5" s="203">
        <v>11280955.140000001</v>
      </c>
      <c r="J5" s="202">
        <v>192000</v>
      </c>
      <c r="K5" s="202">
        <v>795859.24999999988</v>
      </c>
      <c r="L5" s="203">
        <v>3974774.4</v>
      </c>
      <c r="M5" s="202">
        <v>250743.5</v>
      </c>
      <c r="N5" s="203">
        <v>28820</v>
      </c>
      <c r="O5" s="202">
        <v>826796.27</v>
      </c>
      <c r="P5" s="203">
        <v>2014</v>
      </c>
      <c r="Q5" s="202">
        <v>1450439</v>
      </c>
      <c r="R5" s="203">
        <v>143525.05000000005</v>
      </c>
      <c r="S5" s="202">
        <v>2025627.33</v>
      </c>
      <c r="T5" s="203">
        <v>12087810.539999999</v>
      </c>
      <c r="U5" s="202">
        <v>0</v>
      </c>
      <c r="V5" s="203">
        <v>23022117.699999999</v>
      </c>
      <c r="W5" s="202">
        <v>882168.09000000008</v>
      </c>
      <c r="X5" s="203">
        <v>0</v>
      </c>
      <c r="Y5" s="202">
        <v>5110219.4799999995</v>
      </c>
      <c r="Z5" s="64">
        <f t="shared" si="0"/>
        <v>73936952.469999999</v>
      </c>
    </row>
    <row r="6" spans="1:26">
      <c r="A6" s="280">
        <v>20</v>
      </c>
      <c r="B6" s="225">
        <v>3</v>
      </c>
      <c r="C6" s="225">
        <v>1</v>
      </c>
      <c r="D6" s="202" t="s">
        <v>55</v>
      </c>
      <c r="E6" s="202" t="s">
        <v>158</v>
      </c>
      <c r="F6" s="270" t="s">
        <v>304</v>
      </c>
      <c r="G6" s="203">
        <v>9543351.6099999994</v>
      </c>
      <c r="H6" s="202">
        <v>914839.2</v>
      </c>
      <c r="I6" s="203">
        <v>7830740.0500000007</v>
      </c>
      <c r="J6" s="202">
        <v>156950</v>
      </c>
      <c r="K6" s="202">
        <v>818389.46000000008</v>
      </c>
      <c r="L6" s="203">
        <v>4990719.07</v>
      </c>
      <c r="M6" s="202">
        <v>148572.5</v>
      </c>
      <c r="N6" s="203">
        <v>1995</v>
      </c>
      <c r="O6" s="202">
        <v>854529.86999999988</v>
      </c>
      <c r="P6" s="203">
        <v>178823.59000000003</v>
      </c>
      <c r="Q6" s="202">
        <v>1769280</v>
      </c>
      <c r="R6" s="203">
        <v>186212.94</v>
      </c>
      <c r="S6" s="202">
        <v>683779.72</v>
      </c>
      <c r="T6" s="203">
        <v>7790037.75</v>
      </c>
      <c r="U6" s="202">
        <v>55575</v>
      </c>
      <c r="V6" s="203">
        <v>22467720.329999998</v>
      </c>
      <c r="W6" s="202">
        <v>872865.47</v>
      </c>
      <c r="X6" s="203">
        <v>0</v>
      </c>
      <c r="Y6" s="202">
        <v>4172171.47</v>
      </c>
      <c r="Z6" s="64">
        <f t="shared" si="0"/>
        <v>63436553.030000001</v>
      </c>
    </row>
    <row r="7" spans="1:26">
      <c r="A7" s="280">
        <v>41</v>
      </c>
      <c r="B7" s="225">
        <v>4</v>
      </c>
      <c r="C7" s="225">
        <v>1</v>
      </c>
      <c r="D7" s="202" t="s">
        <v>49</v>
      </c>
      <c r="E7" s="202" t="s">
        <v>162</v>
      </c>
      <c r="F7" s="270" t="s">
        <v>361</v>
      </c>
      <c r="G7" s="203">
        <v>9265942.7200000025</v>
      </c>
      <c r="H7" s="202">
        <v>717805.48</v>
      </c>
      <c r="I7" s="203">
        <v>5532710.3099999996</v>
      </c>
      <c r="J7" s="202">
        <v>195050</v>
      </c>
      <c r="K7" s="202">
        <v>624607.25999999989</v>
      </c>
      <c r="L7" s="203">
        <v>3708846.5599999996</v>
      </c>
      <c r="M7" s="202">
        <v>185290</v>
      </c>
      <c r="N7" s="203">
        <v>0</v>
      </c>
      <c r="O7" s="202">
        <v>1691761.39</v>
      </c>
      <c r="P7" s="203">
        <v>3720</v>
      </c>
      <c r="Q7" s="202">
        <v>632525.5</v>
      </c>
      <c r="R7" s="203">
        <v>0</v>
      </c>
      <c r="S7" s="202">
        <v>2980336.42</v>
      </c>
      <c r="T7" s="203">
        <v>4121206.63</v>
      </c>
      <c r="U7" s="202">
        <v>600</v>
      </c>
      <c r="V7" s="203">
        <v>20490705.329999998</v>
      </c>
      <c r="W7" s="202">
        <v>862144.45</v>
      </c>
      <c r="X7" s="203">
        <v>0</v>
      </c>
      <c r="Y7" s="202">
        <v>3838163.8200000003</v>
      </c>
      <c r="Z7" s="64">
        <f t="shared" si="0"/>
        <v>54851415.869999997</v>
      </c>
    </row>
    <row r="8" spans="1:26">
      <c r="A8" s="280">
        <v>88</v>
      </c>
      <c r="B8" s="225">
        <v>5</v>
      </c>
      <c r="C8" s="225">
        <v>1</v>
      </c>
      <c r="D8" s="202" t="s">
        <v>45</v>
      </c>
      <c r="E8" s="202" t="s">
        <v>166</v>
      </c>
      <c r="F8" s="270" t="s">
        <v>331</v>
      </c>
      <c r="G8" s="203">
        <v>27395605.270000003</v>
      </c>
      <c r="H8" s="202">
        <v>4410590.5399999991</v>
      </c>
      <c r="I8" s="203">
        <v>5147338.7699999996</v>
      </c>
      <c r="J8" s="202">
        <v>55950</v>
      </c>
      <c r="K8" s="202">
        <v>1537448.6199999999</v>
      </c>
      <c r="L8" s="203">
        <v>3629446.83</v>
      </c>
      <c r="M8" s="202">
        <v>453254.5</v>
      </c>
      <c r="N8" s="203">
        <v>0</v>
      </c>
      <c r="O8" s="202">
        <v>573007.85</v>
      </c>
      <c r="P8" s="203">
        <v>22993.13</v>
      </c>
      <c r="Q8" s="202">
        <v>1514654.92</v>
      </c>
      <c r="R8" s="203">
        <v>0</v>
      </c>
      <c r="S8" s="202">
        <v>1966432.59</v>
      </c>
      <c r="T8" s="203">
        <v>1203040.71</v>
      </c>
      <c r="U8" s="202">
        <v>0</v>
      </c>
      <c r="V8" s="203">
        <v>16123796.439999999</v>
      </c>
      <c r="W8" s="202">
        <v>763193.81</v>
      </c>
      <c r="X8" s="203">
        <v>0</v>
      </c>
      <c r="Y8" s="202">
        <v>5306730.46</v>
      </c>
      <c r="Z8" s="64">
        <f t="shared" si="0"/>
        <v>70103484.439999998</v>
      </c>
    </row>
    <row r="9" spans="1:26">
      <c r="A9" s="280">
        <v>59</v>
      </c>
      <c r="B9" s="225">
        <v>6</v>
      </c>
      <c r="C9" s="225">
        <v>1</v>
      </c>
      <c r="D9" s="202" t="s">
        <v>47</v>
      </c>
      <c r="E9" s="202" t="s">
        <v>161</v>
      </c>
      <c r="F9" s="270" t="s">
        <v>352</v>
      </c>
      <c r="G9" s="203">
        <v>17687282.309999999</v>
      </c>
      <c r="H9" s="202">
        <v>2965646.4999999995</v>
      </c>
      <c r="I9" s="203">
        <v>2001556.63</v>
      </c>
      <c r="J9" s="202">
        <v>20700</v>
      </c>
      <c r="K9" s="202">
        <v>420292.48</v>
      </c>
      <c r="L9" s="203">
        <v>4537348.76</v>
      </c>
      <c r="M9" s="202">
        <v>455188</v>
      </c>
      <c r="N9" s="203">
        <v>0</v>
      </c>
      <c r="O9" s="202">
        <v>473986.43</v>
      </c>
      <c r="P9" s="203">
        <v>1762</v>
      </c>
      <c r="Q9" s="202">
        <v>1518733</v>
      </c>
      <c r="R9" s="203">
        <v>20504.400000000001</v>
      </c>
      <c r="S9" s="202">
        <v>995548.6</v>
      </c>
      <c r="T9" s="203">
        <v>11886416</v>
      </c>
      <c r="U9" s="202">
        <v>43075</v>
      </c>
      <c r="V9" s="203">
        <v>15749284.85</v>
      </c>
      <c r="W9" s="202">
        <v>710793.34</v>
      </c>
      <c r="X9" s="203">
        <v>0</v>
      </c>
      <c r="Y9" s="202">
        <v>4095773.8599999994</v>
      </c>
      <c r="Z9" s="64">
        <f t="shared" si="0"/>
        <v>63583892.160000004</v>
      </c>
    </row>
    <row r="10" spans="1:26">
      <c r="A10" s="280">
        <v>12</v>
      </c>
      <c r="B10" s="225">
        <v>7</v>
      </c>
      <c r="C10" s="225">
        <v>1</v>
      </c>
      <c r="D10" s="202" t="s">
        <v>51</v>
      </c>
      <c r="E10" s="202" t="s">
        <v>163</v>
      </c>
      <c r="F10" s="270" t="s">
        <v>384</v>
      </c>
      <c r="G10" s="203">
        <v>12851779.73</v>
      </c>
      <c r="H10" s="202">
        <v>609985.43999999994</v>
      </c>
      <c r="I10" s="203">
        <v>5614962.8499999996</v>
      </c>
      <c r="J10" s="202">
        <v>89900</v>
      </c>
      <c r="K10" s="202">
        <v>431327.87000000011</v>
      </c>
      <c r="L10" s="203">
        <v>2423124.0100000002</v>
      </c>
      <c r="M10" s="202">
        <v>187597</v>
      </c>
      <c r="N10" s="203">
        <v>2451</v>
      </c>
      <c r="O10" s="202">
        <v>512815.67000000004</v>
      </c>
      <c r="P10" s="203">
        <v>10568.25</v>
      </c>
      <c r="Q10" s="202">
        <v>608791</v>
      </c>
      <c r="R10" s="203">
        <v>7314.25</v>
      </c>
      <c r="S10" s="202">
        <v>1530667.44</v>
      </c>
      <c r="T10" s="203">
        <v>4566792.6500000004</v>
      </c>
      <c r="U10" s="202">
        <v>0</v>
      </c>
      <c r="V10" s="203">
        <v>12458786.43</v>
      </c>
      <c r="W10" s="202">
        <v>533075.46</v>
      </c>
      <c r="X10" s="203">
        <v>0</v>
      </c>
      <c r="Y10" s="202">
        <v>6969199.54</v>
      </c>
      <c r="Z10" s="64">
        <f t="shared" si="0"/>
        <v>49409138.590000004</v>
      </c>
    </row>
    <row r="11" spans="1:26">
      <c r="A11" s="280">
        <v>83</v>
      </c>
      <c r="B11" s="225">
        <v>8</v>
      </c>
      <c r="C11" s="225">
        <v>2</v>
      </c>
      <c r="D11" s="202" t="s">
        <v>45</v>
      </c>
      <c r="E11" s="202" t="s">
        <v>197</v>
      </c>
      <c r="F11" s="270" t="s">
        <v>326</v>
      </c>
      <c r="G11" s="203">
        <v>24027326.119999994</v>
      </c>
      <c r="H11" s="202">
        <v>2698214.32</v>
      </c>
      <c r="I11" s="203">
        <v>7528641.3200000003</v>
      </c>
      <c r="J11" s="202">
        <v>99650</v>
      </c>
      <c r="K11" s="202">
        <v>1544415.95</v>
      </c>
      <c r="L11" s="203">
        <v>3678327.76</v>
      </c>
      <c r="M11" s="202">
        <v>303692</v>
      </c>
      <c r="N11" s="203">
        <v>0</v>
      </c>
      <c r="O11" s="202">
        <v>647494.18000000005</v>
      </c>
      <c r="P11" s="203">
        <v>9415</v>
      </c>
      <c r="Q11" s="202">
        <v>1451047.9</v>
      </c>
      <c r="R11" s="203">
        <v>0</v>
      </c>
      <c r="S11" s="202">
        <v>1999821.45</v>
      </c>
      <c r="T11" s="203">
        <v>2911116.52</v>
      </c>
      <c r="U11" s="202">
        <v>26450</v>
      </c>
      <c r="V11" s="203">
        <v>29730047.16</v>
      </c>
      <c r="W11" s="202">
        <v>1059025.1300000001</v>
      </c>
      <c r="X11" s="203">
        <v>0</v>
      </c>
      <c r="Y11" s="202">
        <v>3835134.17</v>
      </c>
      <c r="Z11" s="64">
        <f t="shared" si="0"/>
        <v>81549818.979999989</v>
      </c>
    </row>
    <row r="12" spans="1:26">
      <c r="A12" s="280">
        <v>84</v>
      </c>
      <c r="B12" s="225">
        <v>9</v>
      </c>
      <c r="C12" s="225">
        <v>2</v>
      </c>
      <c r="D12" s="202" t="s">
        <v>45</v>
      </c>
      <c r="E12" s="202" t="s">
        <v>198</v>
      </c>
      <c r="F12" s="270" t="s">
        <v>327</v>
      </c>
      <c r="G12" s="203">
        <v>33379222.680000007</v>
      </c>
      <c r="H12" s="202">
        <v>733861.28</v>
      </c>
      <c r="I12" s="203">
        <v>13777480.33</v>
      </c>
      <c r="J12" s="202">
        <v>198950</v>
      </c>
      <c r="K12" s="202">
        <v>1201066.78</v>
      </c>
      <c r="L12" s="203">
        <v>3437036.33</v>
      </c>
      <c r="M12" s="202">
        <v>490676</v>
      </c>
      <c r="N12" s="203">
        <v>0</v>
      </c>
      <c r="O12" s="202">
        <v>664095.31000000006</v>
      </c>
      <c r="P12" s="203">
        <v>23646.959999999999</v>
      </c>
      <c r="Q12" s="202">
        <v>1397435.47</v>
      </c>
      <c r="R12" s="203">
        <v>35368.369999999995</v>
      </c>
      <c r="S12" s="202">
        <v>3420941.7</v>
      </c>
      <c r="T12" s="203">
        <v>2380036.14</v>
      </c>
      <c r="U12" s="202">
        <v>0</v>
      </c>
      <c r="V12" s="203">
        <v>22718084.969999999</v>
      </c>
      <c r="W12" s="202">
        <v>975827</v>
      </c>
      <c r="X12" s="203">
        <v>0</v>
      </c>
      <c r="Y12" s="202">
        <v>6908867.8000000007</v>
      </c>
      <c r="Z12" s="64">
        <f t="shared" si="0"/>
        <v>91742597.120000005</v>
      </c>
    </row>
    <row r="13" spans="1:26">
      <c r="A13" s="280">
        <v>55</v>
      </c>
      <c r="B13" s="225">
        <v>10</v>
      </c>
      <c r="C13" s="225">
        <v>2</v>
      </c>
      <c r="D13" s="202" t="s">
        <v>47</v>
      </c>
      <c r="E13" s="202" t="s">
        <v>216</v>
      </c>
      <c r="F13" s="270" t="s">
        <v>348</v>
      </c>
      <c r="G13" s="203">
        <v>32577013.100000005</v>
      </c>
      <c r="H13" s="202">
        <v>1427435.0300000003</v>
      </c>
      <c r="I13" s="203">
        <v>5005023.129999999</v>
      </c>
      <c r="J13" s="202">
        <v>83700</v>
      </c>
      <c r="K13" s="202">
        <v>1393664.0899999999</v>
      </c>
      <c r="L13" s="203">
        <v>6481369.3200000003</v>
      </c>
      <c r="M13" s="202">
        <v>1039800.25</v>
      </c>
      <c r="N13" s="203">
        <v>14403.75</v>
      </c>
      <c r="O13" s="202">
        <v>1327302.93</v>
      </c>
      <c r="P13" s="203">
        <v>233196.44999999995</v>
      </c>
      <c r="Q13" s="202">
        <v>2493937.5</v>
      </c>
      <c r="R13" s="203">
        <v>411911.31</v>
      </c>
      <c r="S13" s="202">
        <v>3413231.83</v>
      </c>
      <c r="T13" s="203">
        <v>10589915</v>
      </c>
      <c r="U13" s="202">
        <v>134735</v>
      </c>
      <c r="V13" s="203">
        <v>38232147.640000001</v>
      </c>
      <c r="W13" s="202">
        <v>1465464.46</v>
      </c>
      <c r="X13" s="203">
        <v>0</v>
      </c>
      <c r="Y13" s="202">
        <v>9376803.9000000004</v>
      </c>
      <c r="Z13" s="64">
        <f t="shared" si="0"/>
        <v>115701054.69000001</v>
      </c>
    </row>
    <row r="14" spans="1:26">
      <c r="A14" s="280">
        <v>47</v>
      </c>
      <c r="B14" s="225">
        <v>11</v>
      </c>
      <c r="C14" s="225">
        <v>2</v>
      </c>
      <c r="D14" s="202" t="s">
        <v>49</v>
      </c>
      <c r="E14" s="202" t="s">
        <v>168</v>
      </c>
      <c r="F14" s="270" t="s">
        <v>367</v>
      </c>
      <c r="G14" s="203">
        <v>23130614.77999999</v>
      </c>
      <c r="H14" s="202">
        <v>2232027.92</v>
      </c>
      <c r="I14" s="203">
        <v>4603508.0199999996</v>
      </c>
      <c r="J14" s="202">
        <v>75900</v>
      </c>
      <c r="K14" s="202">
        <v>1332029.7100000002</v>
      </c>
      <c r="L14" s="203">
        <v>3849570.8900000006</v>
      </c>
      <c r="M14" s="202">
        <v>478857</v>
      </c>
      <c r="N14" s="203">
        <v>2714.5</v>
      </c>
      <c r="O14" s="202">
        <v>645846.06000000006</v>
      </c>
      <c r="P14" s="203">
        <v>7127</v>
      </c>
      <c r="Q14" s="202">
        <v>1504348.25</v>
      </c>
      <c r="R14" s="203">
        <v>22337.73</v>
      </c>
      <c r="S14" s="202">
        <v>3873929.64</v>
      </c>
      <c r="T14" s="203">
        <v>1174084.74</v>
      </c>
      <c r="U14" s="202">
        <v>101310</v>
      </c>
      <c r="V14" s="203">
        <v>26026935.260000002</v>
      </c>
      <c r="W14" s="202">
        <v>1056199.49</v>
      </c>
      <c r="X14" s="203">
        <v>0</v>
      </c>
      <c r="Y14" s="202">
        <v>4951663.8</v>
      </c>
      <c r="Z14" s="64">
        <f t="shared" si="0"/>
        <v>75069004.789999992</v>
      </c>
    </row>
    <row r="15" spans="1:26">
      <c r="A15" s="280">
        <v>5</v>
      </c>
      <c r="B15" s="225">
        <v>12</v>
      </c>
      <c r="C15" s="225">
        <v>2</v>
      </c>
      <c r="D15" s="202" t="s">
        <v>51</v>
      </c>
      <c r="E15" s="202" t="s">
        <v>169</v>
      </c>
      <c r="F15" s="270" t="s">
        <v>377</v>
      </c>
      <c r="G15" s="203">
        <v>24331148.809999999</v>
      </c>
      <c r="H15" s="202">
        <v>2866406.7199999997</v>
      </c>
      <c r="I15" s="203">
        <v>8571835.5899999999</v>
      </c>
      <c r="J15" s="202">
        <v>84600</v>
      </c>
      <c r="K15" s="202">
        <v>495010.4499999999</v>
      </c>
      <c r="L15" s="203">
        <v>3264932.08</v>
      </c>
      <c r="M15" s="202">
        <v>319947.5</v>
      </c>
      <c r="N15" s="203">
        <v>0</v>
      </c>
      <c r="O15" s="202">
        <v>579059.51</v>
      </c>
      <c r="P15" s="203">
        <v>34805</v>
      </c>
      <c r="Q15" s="202">
        <v>978195.8</v>
      </c>
      <c r="R15" s="203">
        <v>6283.04</v>
      </c>
      <c r="S15" s="202">
        <v>1331091.3999999999</v>
      </c>
      <c r="T15" s="203">
        <v>3939200</v>
      </c>
      <c r="U15" s="202">
        <v>292056</v>
      </c>
      <c r="V15" s="203">
        <v>30200479.75</v>
      </c>
      <c r="W15" s="202">
        <v>1315609.06</v>
      </c>
      <c r="X15" s="203">
        <v>0</v>
      </c>
      <c r="Y15" s="202">
        <v>4115706.1499999994</v>
      </c>
      <c r="Z15" s="64">
        <f t="shared" si="0"/>
        <v>82726366.859999999</v>
      </c>
    </row>
    <row r="16" spans="1:26">
      <c r="A16" s="280">
        <v>58</v>
      </c>
      <c r="B16" s="225">
        <v>13</v>
      </c>
      <c r="C16" s="225">
        <v>2</v>
      </c>
      <c r="D16" s="202" t="s">
        <v>47</v>
      </c>
      <c r="E16" s="202" t="s">
        <v>167</v>
      </c>
      <c r="F16" s="270" t="s">
        <v>351</v>
      </c>
      <c r="G16" s="203">
        <v>36940709.970000006</v>
      </c>
      <c r="H16" s="202">
        <v>1170749.71</v>
      </c>
      <c r="I16" s="203">
        <v>6583177.5999999996</v>
      </c>
      <c r="J16" s="202">
        <v>214800</v>
      </c>
      <c r="K16" s="202">
        <v>1485056.6400000001</v>
      </c>
      <c r="L16" s="203">
        <v>3235835.4599999995</v>
      </c>
      <c r="M16" s="202">
        <v>488550.5</v>
      </c>
      <c r="N16" s="203">
        <v>13500</v>
      </c>
      <c r="O16" s="202">
        <v>395786.25</v>
      </c>
      <c r="P16" s="203">
        <v>0</v>
      </c>
      <c r="Q16" s="202">
        <v>1573240.4</v>
      </c>
      <c r="R16" s="203">
        <v>12711.7</v>
      </c>
      <c r="S16" s="202">
        <v>3000000</v>
      </c>
      <c r="T16" s="203">
        <v>10720112.18</v>
      </c>
      <c r="U16" s="202">
        <v>88910</v>
      </c>
      <c r="V16" s="203">
        <v>24375896.57</v>
      </c>
      <c r="W16" s="202">
        <v>992188.68</v>
      </c>
      <c r="X16" s="203">
        <v>0</v>
      </c>
      <c r="Y16" s="202">
        <v>2916845.41</v>
      </c>
      <c r="Z16" s="64">
        <f t="shared" si="0"/>
        <v>94208071.070000023</v>
      </c>
    </row>
    <row r="17" spans="1:26">
      <c r="A17" s="280">
        <v>87</v>
      </c>
      <c r="B17" s="225">
        <v>14</v>
      </c>
      <c r="C17" s="225">
        <v>2</v>
      </c>
      <c r="D17" s="202" t="s">
        <v>45</v>
      </c>
      <c r="E17" s="202" t="s">
        <v>165</v>
      </c>
      <c r="F17" s="270" t="s">
        <v>330</v>
      </c>
      <c r="G17" s="203">
        <v>24389471.699999996</v>
      </c>
      <c r="H17" s="202">
        <v>4555746.88</v>
      </c>
      <c r="I17" s="203">
        <v>12084942.129999999</v>
      </c>
      <c r="J17" s="202">
        <v>70100</v>
      </c>
      <c r="K17" s="202">
        <v>1563835.2799999998</v>
      </c>
      <c r="L17" s="203">
        <v>4678484.29</v>
      </c>
      <c r="M17" s="202">
        <v>405874</v>
      </c>
      <c r="N17" s="203">
        <v>5903</v>
      </c>
      <c r="O17" s="202">
        <v>840065.84000000008</v>
      </c>
      <c r="P17" s="203">
        <v>0</v>
      </c>
      <c r="Q17" s="202">
        <v>1198836</v>
      </c>
      <c r="R17" s="203">
        <v>0</v>
      </c>
      <c r="S17" s="202">
        <v>2074377.35</v>
      </c>
      <c r="T17" s="203">
        <v>1656062.54</v>
      </c>
      <c r="U17" s="202">
        <v>0</v>
      </c>
      <c r="V17" s="203">
        <v>17321768.280000001</v>
      </c>
      <c r="W17" s="202">
        <v>708185.08000000007</v>
      </c>
      <c r="X17" s="203">
        <v>0</v>
      </c>
      <c r="Y17" s="202">
        <v>6508310.4800000004</v>
      </c>
      <c r="Z17" s="64">
        <f t="shared" si="0"/>
        <v>78061962.849999994</v>
      </c>
    </row>
    <row r="18" spans="1:26">
      <c r="A18" s="280">
        <v>60</v>
      </c>
      <c r="B18" s="225">
        <v>15</v>
      </c>
      <c r="C18" s="225">
        <v>2</v>
      </c>
      <c r="D18" s="202" t="s">
        <v>47</v>
      </c>
      <c r="E18" s="202" t="s">
        <v>219</v>
      </c>
      <c r="F18" s="270" t="s">
        <v>353</v>
      </c>
      <c r="G18" s="203">
        <v>52598004.279999986</v>
      </c>
      <c r="H18" s="202">
        <v>2608683.25</v>
      </c>
      <c r="I18" s="203">
        <v>3646966.9600000004</v>
      </c>
      <c r="J18" s="202">
        <v>156450</v>
      </c>
      <c r="K18" s="202">
        <v>726586.63</v>
      </c>
      <c r="L18" s="203">
        <v>3615191.55</v>
      </c>
      <c r="M18" s="202">
        <v>860390</v>
      </c>
      <c r="N18" s="203">
        <v>0</v>
      </c>
      <c r="O18" s="202">
        <v>721442.04999999993</v>
      </c>
      <c r="P18" s="203">
        <v>0</v>
      </c>
      <c r="Q18" s="202">
        <v>2021488</v>
      </c>
      <c r="R18" s="203">
        <v>1236.5999999999999</v>
      </c>
      <c r="S18" s="202">
        <v>4280024.0599999996</v>
      </c>
      <c r="T18" s="203">
        <v>125000</v>
      </c>
      <c r="U18" s="202">
        <v>176282</v>
      </c>
      <c r="V18" s="203">
        <v>19881492.629999999</v>
      </c>
      <c r="W18" s="202">
        <v>907297.41</v>
      </c>
      <c r="X18" s="203">
        <v>0</v>
      </c>
      <c r="Y18" s="202">
        <v>5122625.62</v>
      </c>
      <c r="Z18" s="64">
        <f t="shared" si="0"/>
        <v>97449161.039999977</v>
      </c>
    </row>
    <row r="19" spans="1:26">
      <c r="A19" s="280">
        <v>61</v>
      </c>
      <c r="B19" s="225">
        <v>16</v>
      </c>
      <c r="C19" s="225">
        <v>2</v>
      </c>
      <c r="D19" s="202" t="s">
        <v>47</v>
      </c>
      <c r="E19" s="202" t="s">
        <v>220</v>
      </c>
      <c r="F19" s="270" t="s">
        <v>354</v>
      </c>
      <c r="G19" s="203">
        <v>33562057.640000001</v>
      </c>
      <c r="H19" s="202">
        <v>2978667.22</v>
      </c>
      <c r="I19" s="203">
        <v>5945043.7599999998</v>
      </c>
      <c r="J19" s="202">
        <v>67150</v>
      </c>
      <c r="K19" s="202">
        <v>925204.97000000009</v>
      </c>
      <c r="L19" s="203">
        <v>4263498.97</v>
      </c>
      <c r="M19" s="202">
        <v>666253</v>
      </c>
      <c r="N19" s="203">
        <v>120820.5</v>
      </c>
      <c r="O19" s="202">
        <v>1034829.1100000001</v>
      </c>
      <c r="P19" s="203">
        <v>54534</v>
      </c>
      <c r="Q19" s="202">
        <v>2099722</v>
      </c>
      <c r="R19" s="203">
        <v>1060</v>
      </c>
      <c r="S19" s="202">
        <v>4205315.78</v>
      </c>
      <c r="T19" s="203">
        <v>438081</v>
      </c>
      <c r="U19" s="202">
        <v>51420</v>
      </c>
      <c r="V19" s="203">
        <v>18001666.920000002</v>
      </c>
      <c r="W19" s="202">
        <v>775184.02999999991</v>
      </c>
      <c r="X19" s="203">
        <v>0</v>
      </c>
      <c r="Y19" s="202">
        <v>9211231.540000001</v>
      </c>
      <c r="Z19" s="64">
        <f t="shared" si="0"/>
        <v>84401740.440000013</v>
      </c>
    </row>
    <row r="20" spans="1:26">
      <c r="A20" s="280">
        <v>34</v>
      </c>
      <c r="B20" s="225">
        <v>17</v>
      </c>
      <c r="C20" s="225">
        <v>2</v>
      </c>
      <c r="D20" s="202" t="s">
        <v>53</v>
      </c>
      <c r="E20" s="202" t="s">
        <v>213</v>
      </c>
      <c r="F20" s="270" t="s">
        <v>345</v>
      </c>
      <c r="G20" s="203">
        <v>25795654.339999989</v>
      </c>
      <c r="H20" s="202">
        <v>4226400.67</v>
      </c>
      <c r="I20" s="203">
        <v>3881575.87</v>
      </c>
      <c r="J20" s="202">
        <v>723250</v>
      </c>
      <c r="K20" s="202">
        <v>844439.90000000014</v>
      </c>
      <c r="L20" s="203">
        <v>3325993.8</v>
      </c>
      <c r="M20" s="202">
        <v>294429</v>
      </c>
      <c r="N20" s="203">
        <v>67.5</v>
      </c>
      <c r="O20" s="202">
        <v>925650.18</v>
      </c>
      <c r="P20" s="203">
        <v>21144.999999999996</v>
      </c>
      <c r="Q20" s="202">
        <v>2048051.25</v>
      </c>
      <c r="R20" s="203">
        <v>1631.36</v>
      </c>
      <c r="S20" s="202">
        <v>1814494.99</v>
      </c>
      <c r="T20" s="203">
        <v>2429186</v>
      </c>
      <c r="U20" s="202">
        <v>77860</v>
      </c>
      <c r="V20" s="203">
        <v>22063558.390000001</v>
      </c>
      <c r="W20" s="202">
        <v>778531.72</v>
      </c>
      <c r="X20" s="203">
        <v>0</v>
      </c>
      <c r="Y20" s="202">
        <v>6329012.1400000006</v>
      </c>
      <c r="Z20" s="64">
        <f t="shared" si="0"/>
        <v>75580932.109999985</v>
      </c>
    </row>
    <row r="21" spans="1:26">
      <c r="A21" s="280">
        <v>75</v>
      </c>
      <c r="B21" s="225">
        <v>18</v>
      </c>
      <c r="C21" s="225">
        <v>3</v>
      </c>
      <c r="D21" s="202" t="s">
        <v>45</v>
      </c>
      <c r="E21" s="202" t="s">
        <v>189</v>
      </c>
      <c r="F21" s="270" t="s">
        <v>318</v>
      </c>
      <c r="G21" s="203">
        <v>31468268.009999994</v>
      </c>
      <c r="H21" s="202">
        <v>1838619.56</v>
      </c>
      <c r="I21" s="203">
        <v>6603427.6799999997</v>
      </c>
      <c r="J21" s="202">
        <v>353800</v>
      </c>
      <c r="K21" s="202">
        <v>1222170.9000000001</v>
      </c>
      <c r="L21" s="203">
        <v>4776411.4799999995</v>
      </c>
      <c r="M21" s="202">
        <v>314501</v>
      </c>
      <c r="N21" s="203">
        <v>22719</v>
      </c>
      <c r="O21" s="202">
        <v>964129.14</v>
      </c>
      <c r="P21" s="203">
        <v>6493</v>
      </c>
      <c r="Q21" s="202">
        <v>1274882.8</v>
      </c>
      <c r="R21" s="203">
        <v>618.29999999999995</v>
      </c>
      <c r="S21" s="202">
        <v>1856935.19</v>
      </c>
      <c r="T21" s="203">
        <v>1943463.04</v>
      </c>
      <c r="U21" s="202">
        <v>28399</v>
      </c>
      <c r="V21" s="203">
        <v>30484122.469999999</v>
      </c>
      <c r="W21" s="202">
        <v>1323648.8900000001</v>
      </c>
      <c r="X21" s="203">
        <v>0</v>
      </c>
      <c r="Y21" s="202">
        <v>4260990.76</v>
      </c>
      <c r="Z21" s="64">
        <f t="shared" si="0"/>
        <v>88743600.219999984</v>
      </c>
    </row>
    <row r="22" spans="1:26">
      <c r="A22" s="280">
        <v>76</v>
      </c>
      <c r="B22" s="225">
        <v>19</v>
      </c>
      <c r="C22" s="225">
        <v>3</v>
      </c>
      <c r="D22" s="202" t="s">
        <v>45</v>
      </c>
      <c r="E22" s="202" t="s">
        <v>190</v>
      </c>
      <c r="F22" s="270" t="s">
        <v>319</v>
      </c>
      <c r="G22" s="203">
        <v>36264840.770000003</v>
      </c>
      <c r="H22" s="202">
        <v>2813952.48</v>
      </c>
      <c r="I22" s="203">
        <v>8874522.879999999</v>
      </c>
      <c r="J22" s="202">
        <v>223250</v>
      </c>
      <c r="K22" s="202">
        <v>1232083.69</v>
      </c>
      <c r="L22" s="203">
        <v>3912010.6700000004</v>
      </c>
      <c r="M22" s="202">
        <v>321815</v>
      </c>
      <c r="N22" s="203">
        <v>10965</v>
      </c>
      <c r="O22" s="202">
        <v>645048.87</v>
      </c>
      <c r="P22" s="203">
        <v>5656</v>
      </c>
      <c r="Q22" s="202">
        <v>2160543.4</v>
      </c>
      <c r="R22" s="203">
        <v>4328.13</v>
      </c>
      <c r="S22" s="202">
        <v>2708072.8</v>
      </c>
      <c r="T22" s="203">
        <v>3958228.51</v>
      </c>
      <c r="U22" s="202">
        <v>4030</v>
      </c>
      <c r="V22" s="203">
        <v>30046099</v>
      </c>
      <c r="W22" s="202">
        <v>1392019.31</v>
      </c>
      <c r="X22" s="203">
        <v>0</v>
      </c>
      <c r="Y22" s="202">
        <v>6761536.3799999999</v>
      </c>
      <c r="Z22" s="64">
        <f t="shared" si="0"/>
        <v>101339002.88999999</v>
      </c>
    </row>
    <row r="23" spans="1:26">
      <c r="A23" s="280">
        <v>82</v>
      </c>
      <c r="B23" s="225">
        <v>20</v>
      </c>
      <c r="C23" s="225">
        <v>3</v>
      </c>
      <c r="D23" s="202" t="s">
        <v>45</v>
      </c>
      <c r="E23" s="202" t="s">
        <v>196</v>
      </c>
      <c r="F23" s="270" t="s">
        <v>325</v>
      </c>
      <c r="G23" s="203">
        <v>28323104.010000005</v>
      </c>
      <c r="H23" s="202">
        <v>6054946.21</v>
      </c>
      <c r="I23" s="203">
        <v>8793724.0300000012</v>
      </c>
      <c r="J23" s="202">
        <v>267300</v>
      </c>
      <c r="K23" s="202">
        <v>1224662</v>
      </c>
      <c r="L23" s="203">
        <v>7104545.7300000004</v>
      </c>
      <c r="M23" s="202">
        <v>180379</v>
      </c>
      <c r="N23" s="203">
        <v>7197</v>
      </c>
      <c r="O23" s="202">
        <v>1121187.05</v>
      </c>
      <c r="P23" s="203">
        <v>4960</v>
      </c>
      <c r="Q23" s="202">
        <v>1510706</v>
      </c>
      <c r="R23" s="203">
        <v>9411.7900000000009</v>
      </c>
      <c r="S23" s="202">
        <v>1712391.52</v>
      </c>
      <c r="T23" s="203">
        <v>3261457.16</v>
      </c>
      <c r="U23" s="202">
        <v>0</v>
      </c>
      <c r="V23" s="203">
        <v>24221940.760000002</v>
      </c>
      <c r="W23" s="202">
        <v>990440.17999999993</v>
      </c>
      <c r="X23" s="203">
        <v>0</v>
      </c>
      <c r="Y23" s="202">
        <v>5893531.3399999999</v>
      </c>
      <c r="Z23" s="64">
        <f t="shared" si="0"/>
        <v>90681883.780000016</v>
      </c>
    </row>
    <row r="24" spans="1:26">
      <c r="A24" s="280">
        <v>85</v>
      </c>
      <c r="B24" s="225">
        <v>21</v>
      </c>
      <c r="C24" s="225">
        <v>3</v>
      </c>
      <c r="D24" s="202" t="s">
        <v>45</v>
      </c>
      <c r="E24" s="202" t="s">
        <v>199</v>
      </c>
      <c r="F24" s="270" t="s">
        <v>328</v>
      </c>
      <c r="G24" s="203">
        <v>24793347.5</v>
      </c>
      <c r="H24" s="202">
        <v>5195984.97</v>
      </c>
      <c r="I24" s="203">
        <v>6666869.9299999997</v>
      </c>
      <c r="J24" s="202">
        <v>114900</v>
      </c>
      <c r="K24" s="202">
        <v>1460003</v>
      </c>
      <c r="L24" s="203">
        <v>4234858.54</v>
      </c>
      <c r="M24" s="202">
        <v>258008</v>
      </c>
      <c r="N24" s="203">
        <v>0</v>
      </c>
      <c r="O24" s="202">
        <v>1108350.56</v>
      </c>
      <c r="P24" s="203">
        <v>1241</v>
      </c>
      <c r="Q24" s="202">
        <v>1137793.5</v>
      </c>
      <c r="R24" s="203">
        <v>0</v>
      </c>
      <c r="S24" s="202">
        <v>3568497.89</v>
      </c>
      <c r="T24" s="203">
        <v>1956274.67</v>
      </c>
      <c r="U24" s="202">
        <v>12350</v>
      </c>
      <c r="V24" s="203">
        <v>28741727.02</v>
      </c>
      <c r="W24" s="202">
        <v>1172364.8499999999</v>
      </c>
      <c r="X24" s="203">
        <v>0</v>
      </c>
      <c r="Y24" s="202">
        <v>4253827.4399999995</v>
      </c>
      <c r="Z24" s="64">
        <f t="shared" si="0"/>
        <v>84676398.86999999</v>
      </c>
    </row>
    <row r="25" spans="1:26">
      <c r="A25" s="280">
        <v>22</v>
      </c>
      <c r="B25" s="225">
        <v>22</v>
      </c>
      <c r="C25" s="225">
        <v>3</v>
      </c>
      <c r="D25" s="202" t="s">
        <v>53</v>
      </c>
      <c r="E25" s="202" t="s">
        <v>202</v>
      </c>
      <c r="F25" s="270" t="s">
        <v>333</v>
      </c>
      <c r="G25" s="203">
        <v>35165994.269999996</v>
      </c>
      <c r="H25" s="202">
        <v>1213059.1800000004</v>
      </c>
      <c r="I25" s="203">
        <v>6333976.7699999996</v>
      </c>
      <c r="J25" s="202">
        <v>286400</v>
      </c>
      <c r="K25" s="202">
        <v>1286148.0399999998</v>
      </c>
      <c r="L25" s="203">
        <v>3563242.3499999996</v>
      </c>
      <c r="M25" s="202">
        <v>442577.3</v>
      </c>
      <c r="N25" s="203">
        <v>10154</v>
      </c>
      <c r="O25" s="202">
        <v>838078.16999999993</v>
      </c>
      <c r="P25" s="203">
        <v>18844.96</v>
      </c>
      <c r="Q25" s="202">
        <v>2266797.44</v>
      </c>
      <c r="R25" s="203">
        <v>173750.68999999997</v>
      </c>
      <c r="S25" s="202">
        <v>3489090.26</v>
      </c>
      <c r="T25" s="203">
        <v>1158251.1499999999</v>
      </c>
      <c r="U25" s="202">
        <v>129990</v>
      </c>
      <c r="V25" s="203">
        <v>26465678.710000001</v>
      </c>
      <c r="W25" s="202">
        <v>1059304.46</v>
      </c>
      <c r="X25" s="203">
        <v>0</v>
      </c>
      <c r="Y25" s="202">
        <v>17067877.690000001</v>
      </c>
      <c r="Z25" s="64">
        <f t="shared" si="0"/>
        <v>100969215.43999998</v>
      </c>
    </row>
    <row r="26" spans="1:26">
      <c r="A26" s="280">
        <v>26</v>
      </c>
      <c r="B26" s="225">
        <v>23</v>
      </c>
      <c r="C26" s="225">
        <v>3</v>
      </c>
      <c r="D26" s="202" t="s">
        <v>53</v>
      </c>
      <c r="E26" s="202" t="s">
        <v>205</v>
      </c>
      <c r="F26" s="270" t="s">
        <v>337</v>
      </c>
      <c r="G26" s="203">
        <v>22409865.25</v>
      </c>
      <c r="H26" s="202">
        <v>2514060.0700000003</v>
      </c>
      <c r="I26" s="203">
        <v>6143090.0600000005</v>
      </c>
      <c r="J26" s="202">
        <v>143400</v>
      </c>
      <c r="K26" s="202">
        <v>1639995.4</v>
      </c>
      <c r="L26" s="203">
        <v>4600909.3900000006</v>
      </c>
      <c r="M26" s="202">
        <v>371159</v>
      </c>
      <c r="N26" s="203">
        <v>69507.5</v>
      </c>
      <c r="O26" s="202">
        <v>1466975.11</v>
      </c>
      <c r="P26" s="203">
        <v>73345.239999999991</v>
      </c>
      <c r="Q26" s="202">
        <v>2205455.7000000002</v>
      </c>
      <c r="R26" s="203">
        <v>241172.59</v>
      </c>
      <c r="S26" s="202">
        <v>1711241.62</v>
      </c>
      <c r="T26" s="203">
        <v>1435813</v>
      </c>
      <c r="U26" s="202">
        <v>48010</v>
      </c>
      <c r="V26" s="203">
        <v>27834181.030000001</v>
      </c>
      <c r="W26" s="202">
        <v>878010.87</v>
      </c>
      <c r="X26" s="203">
        <v>0</v>
      </c>
      <c r="Y26" s="202">
        <v>7809440.3599999994</v>
      </c>
      <c r="Z26" s="64">
        <f t="shared" si="0"/>
        <v>81595632.190000013</v>
      </c>
    </row>
    <row r="27" spans="1:26">
      <c r="A27" s="280">
        <v>37</v>
      </c>
      <c r="B27" s="225">
        <v>24</v>
      </c>
      <c r="C27" s="225">
        <v>3</v>
      </c>
      <c r="D27" s="202" t="s">
        <v>49</v>
      </c>
      <c r="E27" s="202" t="s">
        <v>223</v>
      </c>
      <c r="F27" s="270" t="s">
        <v>357</v>
      </c>
      <c r="G27" s="203">
        <v>31241535.860000003</v>
      </c>
      <c r="H27" s="202">
        <v>3144562.52</v>
      </c>
      <c r="I27" s="203">
        <v>7664844.8799999999</v>
      </c>
      <c r="J27" s="202">
        <v>113850</v>
      </c>
      <c r="K27" s="202">
        <v>1148378.25</v>
      </c>
      <c r="L27" s="203">
        <v>9611842.6900000013</v>
      </c>
      <c r="M27" s="202">
        <v>312743</v>
      </c>
      <c r="N27" s="203">
        <v>12847</v>
      </c>
      <c r="O27" s="202">
        <v>2768969.05</v>
      </c>
      <c r="P27" s="203">
        <v>8299</v>
      </c>
      <c r="Q27" s="202">
        <v>1082445</v>
      </c>
      <c r="R27" s="203">
        <v>617.98</v>
      </c>
      <c r="S27" s="202">
        <v>4146054.9</v>
      </c>
      <c r="T27" s="203">
        <v>1767859.63</v>
      </c>
      <c r="U27" s="202">
        <v>34110</v>
      </c>
      <c r="V27" s="203">
        <v>30533507.300000001</v>
      </c>
      <c r="W27" s="202">
        <v>1373196.64</v>
      </c>
      <c r="X27" s="203">
        <v>0</v>
      </c>
      <c r="Y27" s="202">
        <v>4702087.96</v>
      </c>
      <c r="Z27" s="64">
        <f t="shared" si="0"/>
        <v>99667751.659999996</v>
      </c>
    </row>
    <row r="28" spans="1:26">
      <c r="A28" s="280">
        <v>46</v>
      </c>
      <c r="B28" s="225">
        <v>25</v>
      </c>
      <c r="C28" s="225">
        <v>3</v>
      </c>
      <c r="D28" s="202" t="s">
        <v>49</v>
      </c>
      <c r="E28" s="202" t="s">
        <v>231</v>
      </c>
      <c r="F28" s="270" t="s">
        <v>366</v>
      </c>
      <c r="G28" s="203">
        <v>33033472.579999994</v>
      </c>
      <c r="H28" s="202">
        <v>1530702.1099999999</v>
      </c>
      <c r="I28" s="203">
        <v>8798967.4699999988</v>
      </c>
      <c r="J28" s="202">
        <v>683400</v>
      </c>
      <c r="K28" s="202">
        <v>979398.13999999966</v>
      </c>
      <c r="L28" s="203">
        <v>6765487.2700000005</v>
      </c>
      <c r="M28" s="202">
        <v>474570</v>
      </c>
      <c r="N28" s="203">
        <v>19472.5</v>
      </c>
      <c r="O28" s="202">
        <v>1374753.44</v>
      </c>
      <c r="P28" s="203">
        <v>14142.32</v>
      </c>
      <c r="Q28" s="202">
        <v>3206227.99</v>
      </c>
      <c r="R28" s="203">
        <v>0</v>
      </c>
      <c r="S28" s="202">
        <v>2805808.83</v>
      </c>
      <c r="T28" s="203">
        <v>1883086.48</v>
      </c>
      <c r="U28" s="202">
        <v>47290</v>
      </c>
      <c r="V28" s="203">
        <v>35808870.32</v>
      </c>
      <c r="W28" s="202">
        <v>1343901.24</v>
      </c>
      <c r="X28" s="203">
        <v>0</v>
      </c>
      <c r="Y28" s="202">
        <v>23248278.399999999</v>
      </c>
      <c r="Z28" s="64">
        <f t="shared" si="0"/>
        <v>122017829.08999997</v>
      </c>
    </row>
    <row r="29" spans="1:26">
      <c r="A29" s="280">
        <v>49</v>
      </c>
      <c r="B29" s="225">
        <v>26</v>
      </c>
      <c r="C29" s="225">
        <v>3</v>
      </c>
      <c r="D29" s="202" t="s">
        <v>49</v>
      </c>
      <c r="E29" s="202" t="s">
        <v>233</v>
      </c>
      <c r="F29" s="270" t="s">
        <v>369</v>
      </c>
      <c r="G29" s="203">
        <v>39541972.06000001</v>
      </c>
      <c r="H29" s="202">
        <v>4132738.4400000004</v>
      </c>
      <c r="I29" s="203">
        <v>14875332.17</v>
      </c>
      <c r="J29" s="202">
        <v>141750</v>
      </c>
      <c r="K29" s="202">
        <v>705516.07</v>
      </c>
      <c r="L29" s="203">
        <v>11301804.499999998</v>
      </c>
      <c r="M29" s="202">
        <v>635881</v>
      </c>
      <c r="N29" s="203">
        <v>8224</v>
      </c>
      <c r="O29" s="202">
        <v>4063140.09</v>
      </c>
      <c r="P29" s="203">
        <v>18532</v>
      </c>
      <c r="Q29" s="202">
        <v>1433821.5</v>
      </c>
      <c r="R29" s="203">
        <v>5847.74</v>
      </c>
      <c r="S29" s="202">
        <v>1872371.74</v>
      </c>
      <c r="T29" s="203">
        <v>2030344.22</v>
      </c>
      <c r="U29" s="202">
        <v>26590</v>
      </c>
      <c r="V29" s="203">
        <v>32533066.719999999</v>
      </c>
      <c r="W29" s="202">
        <v>1211410.04</v>
      </c>
      <c r="X29" s="203">
        <v>0</v>
      </c>
      <c r="Y29" s="202">
        <v>7242784.4600000009</v>
      </c>
      <c r="Z29" s="64">
        <f t="shared" si="0"/>
        <v>121781126.75</v>
      </c>
    </row>
    <row r="30" spans="1:26">
      <c r="A30" s="280">
        <v>50</v>
      </c>
      <c r="B30" s="225">
        <v>27</v>
      </c>
      <c r="C30" s="225">
        <v>3</v>
      </c>
      <c r="D30" s="202" t="s">
        <v>49</v>
      </c>
      <c r="E30" s="202" t="s">
        <v>234</v>
      </c>
      <c r="F30" s="270" t="s">
        <v>370</v>
      </c>
      <c r="G30" s="203">
        <v>32822139.630000014</v>
      </c>
      <c r="H30" s="202">
        <v>1596971.08</v>
      </c>
      <c r="I30" s="203">
        <v>4644246.3499999996</v>
      </c>
      <c r="J30" s="202">
        <v>52450</v>
      </c>
      <c r="K30" s="202">
        <v>1725988.49</v>
      </c>
      <c r="L30" s="203">
        <v>5768345.7300000004</v>
      </c>
      <c r="M30" s="202">
        <v>502902</v>
      </c>
      <c r="N30" s="203">
        <v>26758</v>
      </c>
      <c r="O30" s="202">
        <v>1550051.22</v>
      </c>
      <c r="P30" s="203">
        <v>9497</v>
      </c>
      <c r="Q30" s="202">
        <v>1411680</v>
      </c>
      <c r="R30" s="203">
        <v>3091.91</v>
      </c>
      <c r="S30" s="202">
        <v>1564573.13</v>
      </c>
      <c r="T30" s="203">
        <v>1841674.54</v>
      </c>
      <c r="U30" s="202">
        <v>0</v>
      </c>
      <c r="V30" s="203">
        <v>28840975.809999999</v>
      </c>
      <c r="W30" s="202">
        <v>1337955.45</v>
      </c>
      <c r="X30" s="203">
        <v>0</v>
      </c>
      <c r="Y30" s="202">
        <v>5761703.6899999995</v>
      </c>
      <c r="Z30" s="64">
        <f t="shared" si="0"/>
        <v>89461004.030000016</v>
      </c>
    </row>
    <row r="31" spans="1:26" s="167" customFormat="1">
      <c r="A31" s="280">
        <v>2</v>
      </c>
      <c r="B31" s="225">
        <v>28</v>
      </c>
      <c r="C31" s="225">
        <v>3</v>
      </c>
      <c r="D31" s="202" t="s">
        <v>51</v>
      </c>
      <c r="E31" s="202" t="s">
        <v>238</v>
      </c>
      <c r="F31" s="270" t="s">
        <v>374</v>
      </c>
      <c r="G31" s="203">
        <v>32253621.760000002</v>
      </c>
      <c r="H31" s="202">
        <v>9453355.8599999994</v>
      </c>
      <c r="I31" s="203">
        <v>5532829.4100000001</v>
      </c>
      <c r="J31" s="202">
        <v>151150</v>
      </c>
      <c r="K31" s="202">
        <v>1745212.6900000004</v>
      </c>
      <c r="L31" s="203">
        <v>9430128.1500000004</v>
      </c>
      <c r="M31" s="202">
        <v>183919.75</v>
      </c>
      <c r="N31" s="203">
        <v>0</v>
      </c>
      <c r="O31" s="202">
        <v>1938231.9100000001</v>
      </c>
      <c r="P31" s="203">
        <v>44195</v>
      </c>
      <c r="Q31" s="202">
        <v>1549990.73</v>
      </c>
      <c r="R31" s="203">
        <v>27282.559999999998</v>
      </c>
      <c r="S31" s="202">
        <v>2781697.74</v>
      </c>
      <c r="T31" s="203">
        <v>790107</v>
      </c>
      <c r="U31" s="202">
        <v>0</v>
      </c>
      <c r="V31" s="203">
        <v>39743552.829999998</v>
      </c>
      <c r="W31" s="202">
        <v>1521110</v>
      </c>
      <c r="X31" s="203">
        <v>0</v>
      </c>
      <c r="Y31" s="202">
        <v>15344215.010000002</v>
      </c>
      <c r="Z31" s="64">
        <f t="shared" si="0"/>
        <v>122490600.40000001</v>
      </c>
    </row>
    <row r="32" spans="1:26">
      <c r="A32" s="280">
        <v>3</v>
      </c>
      <c r="B32" s="225">
        <v>29</v>
      </c>
      <c r="C32" s="225">
        <v>3</v>
      </c>
      <c r="D32" s="202" t="s">
        <v>51</v>
      </c>
      <c r="E32" s="202" t="s">
        <v>239</v>
      </c>
      <c r="F32" s="270" t="s">
        <v>375</v>
      </c>
      <c r="G32" s="203">
        <v>37983833.199999988</v>
      </c>
      <c r="H32" s="202">
        <v>1346877.5599999998</v>
      </c>
      <c r="I32" s="203">
        <v>8652429.629999999</v>
      </c>
      <c r="J32" s="202">
        <v>307900</v>
      </c>
      <c r="K32" s="202">
        <v>1111171.7</v>
      </c>
      <c r="L32" s="203">
        <v>6965062.4400000004</v>
      </c>
      <c r="M32" s="202">
        <v>132150</v>
      </c>
      <c r="N32" s="203">
        <v>0</v>
      </c>
      <c r="O32" s="202">
        <v>897863.70000000007</v>
      </c>
      <c r="P32" s="203">
        <v>355454</v>
      </c>
      <c r="Q32" s="202">
        <v>2125897</v>
      </c>
      <c r="R32" s="203">
        <v>468639.42000000004</v>
      </c>
      <c r="S32" s="202">
        <v>1871835.64</v>
      </c>
      <c r="T32" s="203">
        <v>840107</v>
      </c>
      <c r="U32" s="202">
        <v>4960</v>
      </c>
      <c r="V32" s="203">
        <v>41849550.670000002</v>
      </c>
      <c r="W32" s="202">
        <v>1774817.1800000002</v>
      </c>
      <c r="X32" s="203">
        <v>0</v>
      </c>
      <c r="Y32" s="202">
        <v>9664747.5899999999</v>
      </c>
      <c r="Z32" s="64">
        <f t="shared" si="0"/>
        <v>116353296.73</v>
      </c>
    </row>
    <row r="33" spans="1:26">
      <c r="A33" s="280">
        <v>52</v>
      </c>
      <c r="B33" s="225">
        <v>30</v>
      </c>
      <c r="C33" s="225">
        <v>3</v>
      </c>
      <c r="D33" s="202" t="s">
        <v>49</v>
      </c>
      <c r="E33" s="202" t="s">
        <v>236</v>
      </c>
      <c r="F33" s="270" t="s">
        <v>372</v>
      </c>
      <c r="G33" s="203">
        <v>33829735.750000007</v>
      </c>
      <c r="H33" s="202">
        <v>5978946.7199999997</v>
      </c>
      <c r="I33" s="203">
        <v>3658336.83</v>
      </c>
      <c r="J33" s="202">
        <v>277950</v>
      </c>
      <c r="K33" s="202">
        <v>1435238.0599999998</v>
      </c>
      <c r="L33" s="203">
        <v>5202525.5</v>
      </c>
      <c r="M33" s="202">
        <v>307339</v>
      </c>
      <c r="N33" s="203">
        <v>10995.73</v>
      </c>
      <c r="O33" s="202">
        <v>1362211.2199999997</v>
      </c>
      <c r="P33" s="203">
        <v>11799.189999999999</v>
      </c>
      <c r="Q33" s="202">
        <v>1814390.5</v>
      </c>
      <c r="R33" s="203">
        <v>14660.02</v>
      </c>
      <c r="S33" s="202">
        <v>2527863.92</v>
      </c>
      <c r="T33" s="203">
        <v>1969245.03</v>
      </c>
      <c r="U33" s="202">
        <v>46980</v>
      </c>
      <c r="V33" s="203">
        <v>28418857.129999999</v>
      </c>
      <c r="W33" s="202">
        <v>1326543.45</v>
      </c>
      <c r="X33" s="203">
        <v>0</v>
      </c>
      <c r="Y33" s="202">
        <v>13985687.340000002</v>
      </c>
      <c r="Z33" s="64">
        <f t="shared" si="0"/>
        <v>102179305.39000002</v>
      </c>
    </row>
    <row r="34" spans="1:26">
      <c r="A34" s="280">
        <v>27</v>
      </c>
      <c r="B34" s="225">
        <v>31</v>
      </c>
      <c r="C34" s="225">
        <v>4</v>
      </c>
      <c r="D34" s="202" t="s">
        <v>53</v>
      </c>
      <c r="E34" s="202" t="s">
        <v>206</v>
      </c>
      <c r="F34" s="270" t="s">
        <v>338</v>
      </c>
      <c r="G34" s="203">
        <v>20499888.600000001</v>
      </c>
      <c r="H34" s="202">
        <v>1033861.16</v>
      </c>
      <c r="I34" s="203">
        <v>5441000.0099999998</v>
      </c>
      <c r="J34" s="202">
        <v>117500</v>
      </c>
      <c r="K34" s="202">
        <v>793130.25</v>
      </c>
      <c r="L34" s="203">
        <v>6788054.2600000007</v>
      </c>
      <c r="M34" s="202">
        <v>227389.5</v>
      </c>
      <c r="N34" s="203">
        <v>48071</v>
      </c>
      <c r="O34" s="202">
        <v>1615364.08</v>
      </c>
      <c r="P34" s="203">
        <v>31139</v>
      </c>
      <c r="Q34" s="202">
        <v>9563238</v>
      </c>
      <c r="R34" s="203">
        <v>1680210.5</v>
      </c>
      <c r="S34" s="202">
        <v>1913810.38</v>
      </c>
      <c r="T34" s="203">
        <v>4026534.92</v>
      </c>
      <c r="U34" s="202">
        <v>59464</v>
      </c>
      <c r="V34" s="203">
        <v>31866416.140000001</v>
      </c>
      <c r="W34" s="202">
        <v>1092778.28</v>
      </c>
      <c r="X34" s="203">
        <v>0</v>
      </c>
      <c r="Y34" s="202">
        <v>2863421.96</v>
      </c>
      <c r="Z34" s="64">
        <f t="shared" si="0"/>
        <v>89661272.040000007</v>
      </c>
    </row>
    <row r="35" spans="1:26">
      <c r="A35" s="280">
        <v>29</v>
      </c>
      <c r="B35" s="225">
        <v>32</v>
      </c>
      <c r="C35" s="225">
        <v>4</v>
      </c>
      <c r="D35" s="202" t="s">
        <v>53</v>
      </c>
      <c r="E35" s="202" t="s">
        <v>208</v>
      </c>
      <c r="F35" s="270" t="s">
        <v>340</v>
      </c>
      <c r="G35" s="203">
        <v>33018556.930000003</v>
      </c>
      <c r="H35" s="202">
        <v>1197676.3500000001</v>
      </c>
      <c r="I35" s="203">
        <v>4263190.12</v>
      </c>
      <c r="J35" s="202">
        <v>537700</v>
      </c>
      <c r="K35" s="202">
        <v>1267287.46</v>
      </c>
      <c r="L35" s="203">
        <v>4288138.7600000007</v>
      </c>
      <c r="M35" s="202">
        <v>392239</v>
      </c>
      <c r="N35" s="203">
        <v>323889.15000000002</v>
      </c>
      <c r="O35" s="202">
        <v>881179.15</v>
      </c>
      <c r="P35" s="203">
        <v>21664</v>
      </c>
      <c r="Q35" s="202">
        <v>2102657</v>
      </c>
      <c r="R35" s="203">
        <v>3835.73</v>
      </c>
      <c r="S35" s="202">
        <v>2154637.67</v>
      </c>
      <c r="T35" s="203">
        <v>1523813</v>
      </c>
      <c r="U35" s="202">
        <v>36312</v>
      </c>
      <c r="V35" s="203">
        <v>33462924</v>
      </c>
      <c r="W35" s="202">
        <v>1185810.02</v>
      </c>
      <c r="X35" s="203">
        <v>0</v>
      </c>
      <c r="Y35" s="202">
        <v>6070305.7200000007</v>
      </c>
      <c r="Z35" s="64">
        <f t="shared" si="0"/>
        <v>92731816.059999987</v>
      </c>
    </row>
    <row r="36" spans="1:26">
      <c r="A36" s="280">
        <v>30</v>
      </c>
      <c r="B36" s="225">
        <v>33</v>
      </c>
      <c r="C36" s="225">
        <v>4</v>
      </c>
      <c r="D36" s="202" t="s">
        <v>53</v>
      </c>
      <c r="E36" s="202" t="s">
        <v>209</v>
      </c>
      <c r="F36" s="270" t="s">
        <v>341</v>
      </c>
      <c r="G36" s="203">
        <v>35412718.579999998</v>
      </c>
      <c r="H36" s="202">
        <v>1097976.3700000001</v>
      </c>
      <c r="I36" s="203">
        <v>9340646.3500000015</v>
      </c>
      <c r="J36" s="202">
        <v>254450</v>
      </c>
      <c r="K36" s="202">
        <v>1496962.2899999996</v>
      </c>
      <c r="L36" s="203">
        <v>5168714.5200000005</v>
      </c>
      <c r="M36" s="202">
        <v>360074.75</v>
      </c>
      <c r="N36" s="203">
        <v>69606</v>
      </c>
      <c r="O36" s="202">
        <v>1294009.79</v>
      </c>
      <c r="P36" s="203">
        <v>31852.989999999998</v>
      </c>
      <c r="Q36" s="202">
        <v>2475407</v>
      </c>
      <c r="R36" s="203">
        <v>0</v>
      </c>
      <c r="S36" s="202">
        <v>1972984.59</v>
      </c>
      <c r="T36" s="203">
        <v>6029897.4900000002</v>
      </c>
      <c r="U36" s="202">
        <v>50400</v>
      </c>
      <c r="V36" s="203">
        <v>30355330.66</v>
      </c>
      <c r="W36" s="202">
        <v>1211897.58</v>
      </c>
      <c r="X36" s="203">
        <v>0</v>
      </c>
      <c r="Y36" s="202">
        <v>3824744.79</v>
      </c>
      <c r="Z36" s="64">
        <f t="shared" ref="Z36:Z67" si="1">SUM(G36:Y36)</f>
        <v>100447673.75000001</v>
      </c>
    </row>
    <row r="37" spans="1:26">
      <c r="A37" s="280">
        <v>56</v>
      </c>
      <c r="B37" s="225">
        <v>34</v>
      </c>
      <c r="C37" s="225">
        <v>4</v>
      </c>
      <c r="D37" s="202" t="s">
        <v>47</v>
      </c>
      <c r="E37" s="202" t="s">
        <v>217</v>
      </c>
      <c r="F37" s="270" t="s">
        <v>349</v>
      </c>
      <c r="G37" s="203">
        <v>31820134.469999995</v>
      </c>
      <c r="H37" s="202">
        <v>12918788.790000001</v>
      </c>
      <c r="I37" s="203">
        <v>9978363.4800000004</v>
      </c>
      <c r="J37" s="202">
        <v>44700</v>
      </c>
      <c r="K37" s="202">
        <v>2022823.4500000004</v>
      </c>
      <c r="L37" s="203">
        <v>8470679.7200000007</v>
      </c>
      <c r="M37" s="202">
        <v>511634.5</v>
      </c>
      <c r="N37" s="203">
        <v>29567.25</v>
      </c>
      <c r="O37" s="202">
        <v>1681996.9000000001</v>
      </c>
      <c r="P37" s="203">
        <v>81463.709999999992</v>
      </c>
      <c r="Q37" s="202">
        <v>2724552.5</v>
      </c>
      <c r="R37" s="203">
        <v>165180.36000000002</v>
      </c>
      <c r="S37" s="202">
        <v>1096400.1499999999</v>
      </c>
      <c r="T37" s="203">
        <v>10622814</v>
      </c>
      <c r="U37" s="202">
        <v>125554</v>
      </c>
      <c r="V37" s="203">
        <v>31765781.82</v>
      </c>
      <c r="W37" s="202">
        <v>1301631.08</v>
      </c>
      <c r="X37" s="203">
        <v>0</v>
      </c>
      <c r="Y37" s="202">
        <v>20364758.91</v>
      </c>
      <c r="Z37" s="64">
        <f t="shared" si="1"/>
        <v>135726825.09</v>
      </c>
    </row>
    <row r="38" spans="1:26">
      <c r="A38" s="280">
        <v>19</v>
      </c>
      <c r="B38" s="225">
        <v>35</v>
      </c>
      <c r="C38" s="225">
        <v>4</v>
      </c>
      <c r="D38" s="202" t="s">
        <v>55</v>
      </c>
      <c r="E38" s="202" t="s">
        <v>176</v>
      </c>
      <c r="F38" s="270" t="s">
        <v>303</v>
      </c>
      <c r="G38" s="203">
        <v>34597708.519999988</v>
      </c>
      <c r="H38" s="202">
        <v>3425490.34</v>
      </c>
      <c r="I38" s="203">
        <v>6976418.0600000005</v>
      </c>
      <c r="J38" s="202">
        <v>206800</v>
      </c>
      <c r="K38" s="202">
        <v>1371422.9499999995</v>
      </c>
      <c r="L38" s="203">
        <v>7321058.8799999999</v>
      </c>
      <c r="M38" s="202">
        <v>666270</v>
      </c>
      <c r="N38" s="203">
        <v>4518.6899999999996</v>
      </c>
      <c r="O38" s="202">
        <v>1642340.94</v>
      </c>
      <c r="P38" s="203">
        <v>25328.28</v>
      </c>
      <c r="Q38" s="202">
        <v>2779585</v>
      </c>
      <c r="R38" s="203">
        <v>5540</v>
      </c>
      <c r="S38" s="202">
        <v>1120495.6100000001</v>
      </c>
      <c r="T38" s="203">
        <v>1773357.13</v>
      </c>
      <c r="U38" s="202">
        <v>82460</v>
      </c>
      <c r="V38" s="203">
        <v>36398271.359999999</v>
      </c>
      <c r="W38" s="202">
        <v>1506726.6500000001</v>
      </c>
      <c r="X38" s="203">
        <v>0</v>
      </c>
      <c r="Y38" s="202">
        <v>6829153.5099999998</v>
      </c>
      <c r="Z38" s="64">
        <f t="shared" si="1"/>
        <v>106732945.92</v>
      </c>
    </row>
    <row r="39" spans="1:26">
      <c r="A39" s="280">
        <v>36</v>
      </c>
      <c r="B39" s="225">
        <v>36</v>
      </c>
      <c r="C39" s="225">
        <v>4</v>
      </c>
      <c r="D39" s="202" t="s">
        <v>49</v>
      </c>
      <c r="E39" s="202" t="s">
        <v>222</v>
      </c>
      <c r="F39" s="270" t="s">
        <v>356</v>
      </c>
      <c r="G39" s="203">
        <v>53098559.93</v>
      </c>
      <c r="H39" s="202">
        <v>2489341</v>
      </c>
      <c r="I39" s="203">
        <v>9648030.3000000007</v>
      </c>
      <c r="J39" s="202">
        <v>91850</v>
      </c>
      <c r="K39" s="202">
        <v>1791334.5799999998</v>
      </c>
      <c r="L39" s="203">
        <v>6565369.4000000004</v>
      </c>
      <c r="M39" s="202">
        <v>437224</v>
      </c>
      <c r="N39" s="203">
        <v>0</v>
      </c>
      <c r="O39" s="202">
        <v>1585668.74</v>
      </c>
      <c r="P39" s="203">
        <v>12838</v>
      </c>
      <c r="Q39" s="202">
        <v>1279826</v>
      </c>
      <c r="R39" s="203">
        <v>53313</v>
      </c>
      <c r="S39" s="202">
        <v>5472008.0999999996</v>
      </c>
      <c r="T39" s="203">
        <v>2477454.0299999998</v>
      </c>
      <c r="U39" s="202">
        <v>109290</v>
      </c>
      <c r="V39" s="203">
        <v>37099312.939999998</v>
      </c>
      <c r="W39" s="202">
        <v>1724077.04</v>
      </c>
      <c r="X39" s="203">
        <v>0</v>
      </c>
      <c r="Y39" s="202">
        <v>13472260.789999999</v>
      </c>
      <c r="Z39" s="64">
        <f t="shared" si="1"/>
        <v>137407757.84999999</v>
      </c>
    </row>
    <row r="40" spans="1:26">
      <c r="A40" s="280">
        <v>40</v>
      </c>
      <c r="B40" s="225">
        <v>37</v>
      </c>
      <c r="C40" s="225">
        <v>4</v>
      </c>
      <c r="D40" s="202" t="s">
        <v>49</v>
      </c>
      <c r="E40" s="202" t="s">
        <v>226</v>
      </c>
      <c r="F40" s="270" t="s">
        <v>360</v>
      </c>
      <c r="G40" s="203">
        <v>31469640.640000008</v>
      </c>
      <c r="H40" s="202">
        <v>3053089.8699999996</v>
      </c>
      <c r="I40" s="203">
        <v>8554055.0999999996</v>
      </c>
      <c r="J40" s="202">
        <v>338700</v>
      </c>
      <c r="K40" s="202">
        <v>1125463.7300000002</v>
      </c>
      <c r="L40" s="203">
        <v>14560282.26</v>
      </c>
      <c r="M40" s="202">
        <v>736920</v>
      </c>
      <c r="N40" s="203">
        <v>46166</v>
      </c>
      <c r="O40" s="202">
        <v>2960973.8000000003</v>
      </c>
      <c r="P40" s="203">
        <v>7300</v>
      </c>
      <c r="Q40" s="202">
        <v>2580457.42</v>
      </c>
      <c r="R40" s="203">
        <v>6800.8099999999995</v>
      </c>
      <c r="S40" s="202">
        <v>6095605.3399999999</v>
      </c>
      <c r="T40" s="203">
        <v>4157831.86</v>
      </c>
      <c r="U40" s="202">
        <v>28510</v>
      </c>
      <c r="V40" s="203">
        <v>37597817.850000001</v>
      </c>
      <c r="W40" s="202">
        <v>1597177.17</v>
      </c>
      <c r="X40" s="203">
        <v>0</v>
      </c>
      <c r="Y40" s="202">
        <v>9687901.3800000008</v>
      </c>
      <c r="Z40" s="64">
        <f t="shared" si="1"/>
        <v>124604693.23</v>
      </c>
    </row>
    <row r="41" spans="1:26">
      <c r="A41" s="280">
        <v>43</v>
      </c>
      <c r="B41" s="225">
        <v>38</v>
      </c>
      <c r="C41" s="225">
        <v>4</v>
      </c>
      <c r="D41" s="202" t="s">
        <v>49</v>
      </c>
      <c r="E41" s="202" t="s">
        <v>228</v>
      </c>
      <c r="F41" s="270" t="s">
        <v>363</v>
      </c>
      <c r="G41" s="203">
        <v>47469068.780000001</v>
      </c>
      <c r="H41" s="202">
        <v>1066330.9200000002</v>
      </c>
      <c r="I41" s="203">
        <v>5186988.47</v>
      </c>
      <c r="J41" s="202">
        <v>378700</v>
      </c>
      <c r="K41" s="202">
        <v>1557871.1400000001</v>
      </c>
      <c r="L41" s="203">
        <v>7574636.4500000002</v>
      </c>
      <c r="M41" s="202">
        <v>455380.75</v>
      </c>
      <c r="N41" s="203">
        <v>55442.5</v>
      </c>
      <c r="O41" s="202">
        <v>2525969.08</v>
      </c>
      <c r="P41" s="203">
        <v>14268.75</v>
      </c>
      <c r="Q41" s="202">
        <v>2641743</v>
      </c>
      <c r="R41" s="203">
        <v>0</v>
      </c>
      <c r="S41" s="202">
        <v>1621570.78</v>
      </c>
      <c r="T41" s="203">
        <v>2574728.44</v>
      </c>
      <c r="U41" s="202">
        <v>0</v>
      </c>
      <c r="V41" s="203">
        <v>35146750.960000001</v>
      </c>
      <c r="W41" s="202">
        <v>1477729.61</v>
      </c>
      <c r="X41" s="203">
        <v>0</v>
      </c>
      <c r="Y41" s="202">
        <v>7468178.4500000002</v>
      </c>
      <c r="Z41" s="64">
        <f t="shared" si="1"/>
        <v>117215358.08000001</v>
      </c>
    </row>
    <row r="42" spans="1:26">
      <c r="A42" s="280">
        <v>4</v>
      </c>
      <c r="B42" s="225">
        <v>39</v>
      </c>
      <c r="C42" s="225">
        <v>4</v>
      </c>
      <c r="D42" s="202" t="s">
        <v>51</v>
      </c>
      <c r="E42" s="202" t="s">
        <v>240</v>
      </c>
      <c r="F42" s="270" t="s">
        <v>376</v>
      </c>
      <c r="G42" s="203">
        <v>28874745.249999993</v>
      </c>
      <c r="H42" s="202">
        <v>1653688.73</v>
      </c>
      <c r="I42" s="203">
        <v>7960171.3000000007</v>
      </c>
      <c r="J42" s="202">
        <v>123950</v>
      </c>
      <c r="K42" s="202">
        <v>1078815.95</v>
      </c>
      <c r="L42" s="203">
        <v>7144611.1399999997</v>
      </c>
      <c r="M42" s="202">
        <v>94818</v>
      </c>
      <c r="N42" s="203">
        <v>159621</v>
      </c>
      <c r="O42" s="202">
        <v>1059967.92</v>
      </c>
      <c r="P42" s="203">
        <v>57428.200000000012</v>
      </c>
      <c r="Q42" s="202">
        <v>5803213</v>
      </c>
      <c r="R42" s="203">
        <v>176848.36</v>
      </c>
      <c r="S42" s="202">
        <v>1521034.35</v>
      </c>
      <c r="T42" s="203">
        <v>1174872.6499999999</v>
      </c>
      <c r="U42" s="202">
        <v>0</v>
      </c>
      <c r="V42" s="203">
        <v>43391717.450000003</v>
      </c>
      <c r="W42" s="202">
        <v>1970461.6099999999</v>
      </c>
      <c r="X42" s="203">
        <v>0</v>
      </c>
      <c r="Y42" s="202">
        <v>7811802.1400000006</v>
      </c>
      <c r="Z42" s="64">
        <f t="shared" si="1"/>
        <v>110057767.05000001</v>
      </c>
    </row>
    <row r="43" spans="1:26">
      <c r="A43" s="280">
        <v>9</v>
      </c>
      <c r="B43" s="225">
        <v>40</v>
      </c>
      <c r="C43" s="225">
        <v>4</v>
      </c>
      <c r="D43" s="202" t="s">
        <v>51</v>
      </c>
      <c r="E43" s="202" t="s">
        <v>244</v>
      </c>
      <c r="F43" s="270" t="s">
        <v>381</v>
      </c>
      <c r="G43" s="203">
        <v>43976361.379999995</v>
      </c>
      <c r="H43" s="202">
        <v>3706568.92</v>
      </c>
      <c r="I43" s="203">
        <v>7156825.4199999999</v>
      </c>
      <c r="J43" s="202">
        <v>185300</v>
      </c>
      <c r="K43" s="202">
        <v>846478.6</v>
      </c>
      <c r="L43" s="203">
        <v>6329821.7299999995</v>
      </c>
      <c r="M43" s="202">
        <v>234368.64000000001</v>
      </c>
      <c r="N43" s="203">
        <v>10623</v>
      </c>
      <c r="O43" s="202">
        <v>1194601.8599999999</v>
      </c>
      <c r="P43" s="203">
        <v>23199.09</v>
      </c>
      <c r="Q43" s="202">
        <v>2035620.36</v>
      </c>
      <c r="R43" s="203">
        <v>-9038.4399999999987</v>
      </c>
      <c r="S43" s="202">
        <v>2815095.85</v>
      </c>
      <c r="T43" s="203">
        <v>1790107</v>
      </c>
      <c r="U43" s="202">
        <v>0</v>
      </c>
      <c r="V43" s="203">
        <v>40549811.450000003</v>
      </c>
      <c r="W43" s="202">
        <v>1657874.77</v>
      </c>
      <c r="X43" s="203">
        <v>0</v>
      </c>
      <c r="Y43" s="202">
        <v>9457678.6899999995</v>
      </c>
      <c r="Z43" s="64">
        <f t="shared" si="1"/>
        <v>121961298.31999999</v>
      </c>
    </row>
    <row r="44" spans="1:26">
      <c r="A44" s="280">
        <v>33</v>
      </c>
      <c r="B44" s="225">
        <v>41</v>
      </c>
      <c r="C44" s="225">
        <v>4</v>
      </c>
      <c r="D44" s="202" t="s">
        <v>53</v>
      </c>
      <c r="E44" s="202" t="s">
        <v>212</v>
      </c>
      <c r="F44" s="270" t="s">
        <v>344</v>
      </c>
      <c r="G44" s="203">
        <v>37201947.95000001</v>
      </c>
      <c r="H44" s="202">
        <v>2444119.08</v>
      </c>
      <c r="I44" s="203">
        <v>3882853.3100000005</v>
      </c>
      <c r="J44" s="202">
        <v>234850</v>
      </c>
      <c r="K44" s="202">
        <v>1326533.8800000001</v>
      </c>
      <c r="L44" s="203">
        <v>4893695.2399999993</v>
      </c>
      <c r="M44" s="202">
        <v>408019.5</v>
      </c>
      <c r="N44" s="203">
        <v>39543</v>
      </c>
      <c r="O44" s="202">
        <v>1083074.9900000002</v>
      </c>
      <c r="P44" s="203">
        <v>91686</v>
      </c>
      <c r="Q44" s="202">
        <v>2178312.5</v>
      </c>
      <c r="R44" s="203">
        <v>195214.38</v>
      </c>
      <c r="S44" s="202">
        <v>2346911.46</v>
      </c>
      <c r="T44" s="203">
        <v>2476040</v>
      </c>
      <c r="U44" s="202">
        <v>55810</v>
      </c>
      <c r="V44" s="203">
        <v>31656496.16</v>
      </c>
      <c r="W44" s="202">
        <v>1223551.1200000001</v>
      </c>
      <c r="X44" s="203">
        <v>0</v>
      </c>
      <c r="Y44" s="202">
        <v>4963235.3100000005</v>
      </c>
      <c r="Z44" s="64">
        <f t="shared" si="1"/>
        <v>96701893.880000025</v>
      </c>
    </row>
    <row r="45" spans="1:26">
      <c r="A45" s="280">
        <v>67</v>
      </c>
      <c r="B45" s="225">
        <v>42</v>
      </c>
      <c r="C45" s="225">
        <v>4</v>
      </c>
      <c r="D45" s="202" t="s">
        <v>88</v>
      </c>
      <c r="E45" s="202" t="s">
        <v>182</v>
      </c>
      <c r="F45" s="270" t="s">
        <v>310</v>
      </c>
      <c r="G45" s="203">
        <v>39097177.720000006</v>
      </c>
      <c r="H45" s="202">
        <v>6514924.9399999995</v>
      </c>
      <c r="I45" s="203">
        <v>6401153.6399999997</v>
      </c>
      <c r="J45" s="202">
        <v>193850</v>
      </c>
      <c r="K45" s="202">
        <v>893838.5</v>
      </c>
      <c r="L45" s="203">
        <v>5452142.1200000001</v>
      </c>
      <c r="M45" s="202">
        <v>261839</v>
      </c>
      <c r="N45" s="203">
        <v>0</v>
      </c>
      <c r="O45" s="202">
        <v>1291757.04</v>
      </c>
      <c r="P45" s="203">
        <v>46714</v>
      </c>
      <c r="Q45" s="202">
        <v>3013453.42</v>
      </c>
      <c r="R45" s="203">
        <v>20341</v>
      </c>
      <c r="S45" s="202">
        <v>1534736.37</v>
      </c>
      <c r="T45" s="203">
        <v>4856835.2300000004</v>
      </c>
      <c r="U45" s="202">
        <v>0</v>
      </c>
      <c r="V45" s="203">
        <v>28812740.629999999</v>
      </c>
      <c r="W45" s="202">
        <v>1285035.25</v>
      </c>
      <c r="X45" s="203">
        <v>0</v>
      </c>
      <c r="Y45" s="202">
        <v>6455889.8599999994</v>
      </c>
      <c r="Z45" s="64">
        <f t="shared" si="1"/>
        <v>106132428.72</v>
      </c>
    </row>
    <row r="46" spans="1:26">
      <c r="A46" s="280">
        <v>77</v>
      </c>
      <c r="B46" s="225">
        <v>43</v>
      </c>
      <c r="C46" s="225">
        <v>5</v>
      </c>
      <c r="D46" s="202" t="s">
        <v>45</v>
      </c>
      <c r="E46" s="202" t="s">
        <v>191</v>
      </c>
      <c r="F46" s="270" t="s">
        <v>320</v>
      </c>
      <c r="G46" s="203">
        <v>34796071.710000001</v>
      </c>
      <c r="H46" s="202">
        <v>4891510.8600000003</v>
      </c>
      <c r="I46" s="203">
        <v>7352959.9099999992</v>
      </c>
      <c r="J46" s="202">
        <v>126650</v>
      </c>
      <c r="K46" s="202">
        <v>1394559.98</v>
      </c>
      <c r="L46" s="203">
        <v>9023778.9499999993</v>
      </c>
      <c r="M46" s="202">
        <v>467134</v>
      </c>
      <c r="N46" s="203">
        <v>4295</v>
      </c>
      <c r="O46" s="202">
        <v>1246302.73</v>
      </c>
      <c r="P46" s="203">
        <v>13595</v>
      </c>
      <c r="Q46" s="202">
        <v>1547938</v>
      </c>
      <c r="R46" s="203">
        <v>0</v>
      </c>
      <c r="S46" s="202">
        <v>4050462.78</v>
      </c>
      <c r="T46" s="203">
        <v>10719252.880000001</v>
      </c>
      <c r="U46" s="202">
        <v>113350</v>
      </c>
      <c r="V46" s="203">
        <v>41145750.770000003</v>
      </c>
      <c r="W46" s="202">
        <v>2182511.2400000002</v>
      </c>
      <c r="X46" s="203">
        <v>0</v>
      </c>
      <c r="Y46" s="202">
        <v>9639788.1099999994</v>
      </c>
      <c r="Z46" s="64">
        <f t="shared" si="1"/>
        <v>128715911.91999999</v>
      </c>
    </row>
    <row r="47" spans="1:26">
      <c r="A47" s="280">
        <v>17</v>
      </c>
      <c r="B47" s="225">
        <v>44</v>
      </c>
      <c r="C47" s="225">
        <v>5</v>
      </c>
      <c r="D47" s="202" t="s">
        <v>55</v>
      </c>
      <c r="E47" s="202" t="s">
        <v>174</v>
      </c>
      <c r="F47" s="270" t="s">
        <v>301</v>
      </c>
      <c r="G47" s="203">
        <v>34713507.369999997</v>
      </c>
      <c r="H47" s="202">
        <v>7148238.7599999998</v>
      </c>
      <c r="I47" s="203">
        <v>10141140.080000002</v>
      </c>
      <c r="J47" s="202">
        <v>111300</v>
      </c>
      <c r="K47" s="202">
        <v>1745370.0400000003</v>
      </c>
      <c r="L47" s="203">
        <v>9358382.0199999996</v>
      </c>
      <c r="M47" s="202">
        <v>907443.25</v>
      </c>
      <c r="N47" s="203">
        <v>56640</v>
      </c>
      <c r="O47" s="202">
        <v>1469045.1400000001</v>
      </c>
      <c r="P47" s="203">
        <v>71126</v>
      </c>
      <c r="Q47" s="202">
        <v>3262276.79</v>
      </c>
      <c r="R47" s="203">
        <v>717465.99</v>
      </c>
      <c r="S47" s="202">
        <v>2115069.7999999998</v>
      </c>
      <c r="T47" s="203">
        <v>2053659</v>
      </c>
      <c r="U47" s="202">
        <v>45400</v>
      </c>
      <c r="V47" s="203">
        <v>37597982.670000002</v>
      </c>
      <c r="W47" s="202">
        <v>1589650.79</v>
      </c>
      <c r="X47" s="203">
        <v>0</v>
      </c>
      <c r="Y47" s="202">
        <v>6507991.9400000004</v>
      </c>
      <c r="Z47" s="64">
        <f t="shared" si="1"/>
        <v>119611689.64</v>
      </c>
    </row>
    <row r="48" spans="1:26">
      <c r="A48" s="280">
        <v>18</v>
      </c>
      <c r="B48" s="225">
        <v>45</v>
      </c>
      <c r="C48" s="225">
        <v>5</v>
      </c>
      <c r="D48" s="202" t="s">
        <v>55</v>
      </c>
      <c r="E48" s="202" t="s">
        <v>175</v>
      </c>
      <c r="F48" s="270" t="s">
        <v>302</v>
      </c>
      <c r="G48" s="203">
        <v>44801535.090000004</v>
      </c>
      <c r="H48" s="202">
        <v>2721025.5</v>
      </c>
      <c r="I48" s="203">
        <v>11588380.010000002</v>
      </c>
      <c r="J48" s="202">
        <v>121300</v>
      </c>
      <c r="K48" s="202">
        <v>1725544.2199999997</v>
      </c>
      <c r="L48" s="203">
        <v>12352335.400000002</v>
      </c>
      <c r="M48" s="202">
        <v>742194.47</v>
      </c>
      <c r="N48" s="203">
        <v>127529.5</v>
      </c>
      <c r="O48" s="202">
        <v>2148121.0799999996</v>
      </c>
      <c r="P48" s="203">
        <v>17721</v>
      </c>
      <c r="Q48" s="202">
        <v>7127326.9500000002</v>
      </c>
      <c r="R48" s="203">
        <v>81605.61</v>
      </c>
      <c r="S48" s="202">
        <v>3571434.69</v>
      </c>
      <c r="T48" s="203">
        <v>419849</v>
      </c>
      <c r="U48" s="202">
        <v>166259.5</v>
      </c>
      <c r="V48" s="203">
        <v>35006570.380000003</v>
      </c>
      <c r="W48" s="202">
        <v>1417495.46</v>
      </c>
      <c r="X48" s="203">
        <v>0</v>
      </c>
      <c r="Y48" s="202">
        <v>9975004.2699999996</v>
      </c>
      <c r="Z48" s="64">
        <f t="shared" si="1"/>
        <v>134111232.13</v>
      </c>
    </row>
    <row r="49" spans="1:26">
      <c r="A49" s="280">
        <v>48</v>
      </c>
      <c r="B49" s="225">
        <v>46</v>
      </c>
      <c r="C49" s="225">
        <v>5</v>
      </c>
      <c r="D49" s="202" t="s">
        <v>49</v>
      </c>
      <c r="E49" s="202" t="s">
        <v>232</v>
      </c>
      <c r="F49" s="270" t="s">
        <v>368</v>
      </c>
      <c r="G49" s="203">
        <v>31098102.659999996</v>
      </c>
      <c r="H49" s="202">
        <v>6733534.8899999987</v>
      </c>
      <c r="I49" s="203">
        <v>8152931.5</v>
      </c>
      <c r="J49" s="202">
        <v>99700</v>
      </c>
      <c r="K49" s="202">
        <v>2159793.4</v>
      </c>
      <c r="L49" s="203">
        <v>10387075.07</v>
      </c>
      <c r="M49" s="202">
        <v>431227</v>
      </c>
      <c r="N49" s="203">
        <v>33350</v>
      </c>
      <c r="O49" s="202">
        <v>1589981.6500000001</v>
      </c>
      <c r="P49" s="203">
        <v>15084</v>
      </c>
      <c r="Q49" s="202">
        <v>2821566.25</v>
      </c>
      <c r="R49" s="203">
        <v>617.98</v>
      </c>
      <c r="S49" s="202">
        <v>1544845.7</v>
      </c>
      <c r="T49" s="203">
        <v>2148029.04</v>
      </c>
      <c r="U49" s="202">
        <v>82490</v>
      </c>
      <c r="V49" s="203">
        <v>47200625.420000002</v>
      </c>
      <c r="W49" s="202">
        <v>2175658.85</v>
      </c>
      <c r="X49" s="203">
        <v>0</v>
      </c>
      <c r="Y49" s="202">
        <v>9037103.3699999992</v>
      </c>
      <c r="Z49" s="64">
        <f t="shared" si="1"/>
        <v>125711716.78</v>
      </c>
    </row>
    <row r="50" spans="1:26">
      <c r="A50" s="280">
        <v>6</v>
      </c>
      <c r="B50" s="225">
        <v>47</v>
      </c>
      <c r="C50" s="225">
        <v>5</v>
      </c>
      <c r="D50" s="202" t="s">
        <v>51</v>
      </c>
      <c r="E50" s="202" t="s">
        <v>241</v>
      </c>
      <c r="F50" s="270" t="s">
        <v>378</v>
      </c>
      <c r="G50" s="203">
        <v>23621170.460000001</v>
      </c>
      <c r="H50" s="202">
        <v>10825037.85</v>
      </c>
      <c r="I50" s="203">
        <v>10108284.83</v>
      </c>
      <c r="J50" s="202">
        <v>202750</v>
      </c>
      <c r="K50" s="202">
        <v>2208988.2399999998</v>
      </c>
      <c r="L50" s="203">
        <v>18528621.59</v>
      </c>
      <c r="M50" s="202">
        <v>369238</v>
      </c>
      <c r="N50" s="203">
        <v>86791.5</v>
      </c>
      <c r="O50" s="202">
        <v>2061019.9500000002</v>
      </c>
      <c r="P50" s="203">
        <v>111239.5</v>
      </c>
      <c r="Q50" s="202">
        <v>1710254</v>
      </c>
      <c r="R50" s="203">
        <v>50</v>
      </c>
      <c r="S50" s="202">
        <v>3184434.23</v>
      </c>
      <c r="T50" s="203">
        <v>8237479</v>
      </c>
      <c r="U50" s="202">
        <v>160156.25</v>
      </c>
      <c r="V50" s="203">
        <v>44719069.340000004</v>
      </c>
      <c r="W50" s="202">
        <v>1791531.84</v>
      </c>
      <c r="X50" s="203">
        <v>0</v>
      </c>
      <c r="Y50" s="202">
        <v>8074961.2599999998</v>
      </c>
      <c r="Z50" s="64">
        <f t="shared" si="1"/>
        <v>136001077.84</v>
      </c>
    </row>
    <row r="51" spans="1:26">
      <c r="A51" s="280">
        <v>10</v>
      </c>
      <c r="B51" s="225">
        <v>48</v>
      </c>
      <c r="C51" s="225">
        <v>5</v>
      </c>
      <c r="D51" s="202" t="s">
        <v>51</v>
      </c>
      <c r="E51" s="202" t="s">
        <v>245</v>
      </c>
      <c r="F51" s="270" t="s">
        <v>382</v>
      </c>
      <c r="G51" s="203">
        <v>46254929.590000018</v>
      </c>
      <c r="H51" s="202">
        <v>1556421.45</v>
      </c>
      <c r="I51" s="203">
        <v>14463706.15</v>
      </c>
      <c r="J51" s="202">
        <v>157750</v>
      </c>
      <c r="K51" s="202">
        <v>865791.22999999975</v>
      </c>
      <c r="L51" s="203">
        <v>5663589.2200000007</v>
      </c>
      <c r="M51" s="202">
        <v>675298</v>
      </c>
      <c r="N51" s="203">
        <v>0</v>
      </c>
      <c r="O51" s="202">
        <v>1021802.86</v>
      </c>
      <c r="P51" s="203">
        <v>19140</v>
      </c>
      <c r="Q51" s="202">
        <v>2109764.6799999997</v>
      </c>
      <c r="R51" s="203">
        <v>29592.870000000003</v>
      </c>
      <c r="S51" s="202">
        <v>3417982.09</v>
      </c>
      <c r="T51" s="203">
        <v>3263940</v>
      </c>
      <c r="U51" s="202">
        <v>502779.55</v>
      </c>
      <c r="V51" s="203">
        <v>38750094.18</v>
      </c>
      <c r="W51" s="202">
        <v>1707905.67</v>
      </c>
      <c r="X51" s="203">
        <v>0</v>
      </c>
      <c r="Y51" s="202">
        <v>11436458.57</v>
      </c>
      <c r="Z51" s="64">
        <f t="shared" si="1"/>
        <v>131896946.11000001</v>
      </c>
    </row>
    <row r="52" spans="1:26">
      <c r="A52" s="280">
        <v>64</v>
      </c>
      <c r="B52" s="225">
        <v>49</v>
      </c>
      <c r="C52" s="225">
        <v>6</v>
      </c>
      <c r="D52" s="202" t="s">
        <v>88</v>
      </c>
      <c r="E52" s="202" t="s">
        <v>179</v>
      </c>
      <c r="F52" s="270" t="s">
        <v>307</v>
      </c>
      <c r="G52" s="203">
        <v>48028553.640000008</v>
      </c>
      <c r="H52" s="202">
        <v>8718123.2399999984</v>
      </c>
      <c r="I52" s="203">
        <v>8626980.5899999999</v>
      </c>
      <c r="J52" s="202">
        <v>299900</v>
      </c>
      <c r="K52" s="202">
        <v>2501430.8899999997</v>
      </c>
      <c r="L52" s="203">
        <v>7606580.6200000001</v>
      </c>
      <c r="M52" s="202">
        <v>221120.25</v>
      </c>
      <c r="N52" s="203">
        <v>6825</v>
      </c>
      <c r="O52" s="202">
        <v>1853572.4000000001</v>
      </c>
      <c r="P52" s="203">
        <v>11181</v>
      </c>
      <c r="Q52" s="202">
        <v>2346310.7199999997</v>
      </c>
      <c r="R52" s="203">
        <v>4494</v>
      </c>
      <c r="S52" s="202">
        <v>1956505.51</v>
      </c>
      <c r="T52" s="203">
        <v>1917673.45</v>
      </c>
      <c r="U52" s="202">
        <v>76190</v>
      </c>
      <c r="V52" s="203">
        <v>45653184.740000002</v>
      </c>
      <c r="W52" s="202">
        <v>1988753.69</v>
      </c>
      <c r="X52" s="203">
        <v>0</v>
      </c>
      <c r="Y52" s="202">
        <v>9029673.4399999995</v>
      </c>
      <c r="Z52" s="64">
        <f t="shared" si="1"/>
        <v>140847053.18000004</v>
      </c>
    </row>
    <row r="53" spans="1:26">
      <c r="A53" s="280">
        <v>66</v>
      </c>
      <c r="B53" s="225">
        <v>50</v>
      </c>
      <c r="C53" s="225">
        <v>6</v>
      </c>
      <c r="D53" s="202" t="s">
        <v>88</v>
      </c>
      <c r="E53" s="202" t="s">
        <v>181</v>
      </c>
      <c r="F53" s="270" t="s">
        <v>309</v>
      </c>
      <c r="G53" s="203">
        <v>46709009.940000013</v>
      </c>
      <c r="H53" s="202">
        <v>1647293.57</v>
      </c>
      <c r="I53" s="203">
        <v>16012380.489999998</v>
      </c>
      <c r="J53" s="202">
        <v>304850</v>
      </c>
      <c r="K53" s="202">
        <v>1107948.2500000002</v>
      </c>
      <c r="L53" s="203">
        <v>5549790.9099999992</v>
      </c>
      <c r="M53" s="202">
        <v>582593.49</v>
      </c>
      <c r="N53" s="203">
        <v>7562</v>
      </c>
      <c r="O53" s="202">
        <v>1262014.9600000004</v>
      </c>
      <c r="P53" s="203">
        <v>34223</v>
      </c>
      <c r="Q53" s="202">
        <v>2092973.3900000001</v>
      </c>
      <c r="R53" s="203">
        <v>9592.9599999999991</v>
      </c>
      <c r="S53" s="202">
        <v>3936494.77</v>
      </c>
      <c r="T53" s="203">
        <v>6039804.8700000001</v>
      </c>
      <c r="U53" s="202">
        <v>114781</v>
      </c>
      <c r="V53" s="203">
        <v>45453540.310000002</v>
      </c>
      <c r="W53" s="202">
        <v>1880548.1400000001</v>
      </c>
      <c r="X53" s="203">
        <v>0</v>
      </c>
      <c r="Y53" s="202">
        <v>10504381.35</v>
      </c>
      <c r="Z53" s="64">
        <f t="shared" si="1"/>
        <v>143249783.40000001</v>
      </c>
    </row>
    <row r="54" spans="1:26">
      <c r="A54" s="280">
        <v>73</v>
      </c>
      <c r="B54" s="225">
        <v>51</v>
      </c>
      <c r="C54" s="225">
        <v>6</v>
      </c>
      <c r="D54" s="202" t="s">
        <v>45</v>
      </c>
      <c r="E54" s="202" t="s">
        <v>187</v>
      </c>
      <c r="F54" s="270" t="s">
        <v>316</v>
      </c>
      <c r="G54" s="203">
        <v>43716855.060000002</v>
      </c>
      <c r="H54" s="202">
        <v>1889636.05</v>
      </c>
      <c r="I54" s="203">
        <v>9422894.2899999991</v>
      </c>
      <c r="J54" s="202">
        <v>196750</v>
      </c>
      <c r="K54" s="202">
        <v>1666720</v>
      </c>
      <c r="L54" s="203">
        <v>7471172.3900000006</v>
      </c>
      <c r="M54" s="202">
        <v>368370</v>
      </c>
      <c r="N54" s="203">
        <v>36185</v>
      </c>
      <c r="O54" s="202">
        <v>908648.40999999992</v>
      </c>
      <c r="P54" s="203">
        <v>11248</v>
      </c>
      <c r="Q54" s="202">
        <v>2256068.25</v>
      </c>
      <c r="R54" s="203">
        <v>0</v>
      </c>
      <c r="S54" s="202">
        <v>2304103.52</v>
      </c>
      <c r="T54" s="203">
        <v>3760427.97</v>
      </c>
      <c r="U54" s="202">
        <v>113085</v>
      </c>
      <c r="V54" s="203">
        <v>39967936.100000001</v>
      </c>
      <c r="W54" s="202">
        <v>1793951.8699999999</v>
      </c>
      <c r="X54" s="203">
        <v>0</v>
      </c>
      <c r="Y54" s="202">
        <v>16132941.51</v>
      </c>
      <c r="Z54" s="64">
        <f t="shared" si="1"/>
        <v>132016993.42</v>
      </c>
    </row>
    <row r="55" spans="1:26">
      <c r="A55" s="280">
        <v>24</v>
      </c>
      <c r="B55" s="225">
        <v>52</v>
      </c>
      <c r="C55" s="225">
        <v>6</v>
      </c>
      <c r="D55" s="202" t="s">
        <v>53</v>
      </c>
      <c r="E55" s="202" t="s">
        <v>204</v>
      </c>
      <c r="F55" s="270" t="s">
        <v>335</v>
      </c>
      <c r="G55" s="203">
        <v>58513752.010000005</v>
      </c>
      <c r="H55" s="202">
        <v>2275839.35</v>
      </c>
      <c r="I55" s="203">
        <v>11570223.609999999</v>
      </c>
      <c r="J55" s="202">
        <v>516350</v>
      </c>
      <c r="K55" s="202">
        <v>1494947.58</v>
      </c>
      <c r="L55" s="203">
        <v>7577126.8300000001</v>
      </c>
      <c r="M55" s="202">
        <v>311888</v>
      </c>
      <c r="N55" s="203">
        <v>458690.87</v>
      </c>
      <c r="O55" s="202">
        <v>1241250.79</v>
      </c>
      <c r="P55" s="203">
        <v>416665</v>
      </c>
      <c r="Q55" s="202">
        <v>5958673.1899999995</v>
      </c>
      <c r="R55" s="203">
        <v>356492.98999999987</v>
      </c>
      <c r="S55" s="202">
        <v>3353026.77</v>
      </c>
      <c r="T55" s="203">
        <v>2500214</v>
      </c>
      <c r="U55" s="202">
        <v>102560</v>
      </c>
      <c r="V55" s="203">
        <v>34201048.369999997</v>
      </c>
      <c r="W55" s="202">
        <v>1440953.31</v>
      </c>
      <c r="X55" s="203">
        <v>0</v>
      </c>
      <c r="Y55" s="202">
        <v>4077345.08</v>
      </c>
      <c r="Z55" s="64">
        <f t="shared" si="1"/>
        <v>136367047.75</v>
      </c>
    </row>
    <row r="56" spans="1:26">
      <c r="A56" s="280">
        <v>14</v>
      </c>
      <c r="B56" s="225">
        <v>53</v>
      </c>
      <c r="C56" s="225">
        <v>6</v>
      </c>
      <c r="D56" s="202" t="s">
        <v>55</v>
      </c>
      <c r="E56" s="202" t="s">
        <v>171</v>
      </c>
      <c r="F56" s="270" t="s">
        <v>298</v>
      </c>
      <c r="G56" s="203">
        <v>44738493.189999983</v>
      </c>
      <c r="H56" s="202">
        <v>3021046.0700000003</v>
      </c>
      <c r="I56" s="203">
        <v>12607968.640000001</v>
      </c>
      <c r="J56" s="202">
        <v>342000</v>
      </c>
      <c r="K56" s="202">
        <v>1392108.4600000007</v>
      </c>
      <c r="L56" s="203">
        <v>9574583.25</v>
      </c>
      <c r="M56" s="202">
        <v>804882.14999999991</v>
      </c>
      <c r="N56" s="203">
        <v>5888.2</v>
      </c>
      <c r="O56" s="202">
        <v>2762233.3200000003</v>
      </c>
      <c r="P56" s="203">
        <v>55560.489999999991</v>
      </c>
      <c r="Q56" s="202">
        <v>3658633.67</v>
      </c>
      <c r="R56" s="203">
        <v>11671.21</v>
      </c>
      <c r="S56" s="202">
        <v>2660150.17</v>
      </c>
      <c r="T56" s="203">
        <v>2369155</v>
      </c>
      <c r="U56" s="202">
        <v>80410</v>
      </c>
      <c r="V56" s="203">
        <v>36029225.229999997</v>
      </c>
      <c r="W56" s="202">
        <v>1554729.6800000002</v>
      </c>
      <c r="X56" s="203">
        <v>0</v>
      </c>
      <c r="Y56" s="202">
        <v>8605824.6099999994</v>
      </c>
      <c r="Z56" s="64">
        <f t="shared" si="1"/>
        <v>130274563.33999999</v>
      </c>
    </row>
    <row r="57" spans="1:26">
      <c r="A57" s="280">
        <v>7</v>
      </c>
      <c r="B57" s="225">
        <v>54</v>
      </c>
      <c r="C57" s="225">
        <v>6</v>
      </c>
      <c r="D57" s="202" t="s">
        <v>51</v>
      </c>
      <c r="E57" s="202" t="s">
        <v>242</v>
      </c>
      <c r="F57" s="270" t="s">
        <v>379</v>
      </c>
      <c r="G57" s="203">
        <v>45561611.719999984</v>
      </c>
      <c r="H57" s="202">
        <v>5934471.0099999998</v>
      </c>
      <c r="I57" s="203">
        <v>16628070.82</v>
      </c>
      <c r="J57" s="202">
        <v>141850</v>
      </c>
      <c r="K57" s="202">
        <v>1334582.6500000004</v>
      </c>
      <c r="L57" s="203">
        <v>8298569.9899999993</v>
      </c>
      <c r="M57" s="202">
        <v>746400</v>
      </c>
      <c r="N57" s="203">
        <v>32194.75</v>
      </c>
      <c r="O57" s="202">
        <v>1535944.24</v>
      </c>
      <c r="P57" s="203">
        <v>74848.350000000006</v>
      </c>
      <c r="Q57" s="202">
        <v>2736249.5</v>
      </c>
      <c r="R57" s="203">
        <v>0</v>
      </c>
      <c r="S57" s="202">
        <v>5531348.5099999998</v>
      </c>
      <c r="T57" s="203">
        <v>4531133.62</v>
      </c>
      <c r="U57" s="202">
        <v>179858</v>
      </c>
      <c r="V57" s="203">
        <v>60303647.009999998</v>
      </c>
      <c r="W57" s="202">
        <v>2628762.1300000004</v>
      </c>
      <c r="X57" s="203">
        <v>0</v>
      </c>
      <c r="Y57" s="202">
        <v>10944816.35</v>
      </c>
      <c r="Z57" s="64">
        <f t="shared" si="1"/>
        <v>167144358.64999998</v>
      </c>
    </row>
    <row r="58" spans="1:26">
      <c r="A58" s="280">
        <v>69</v>
      </c>
      <c r="B58" s="225">
        <v>55</v>
      </c>
      <c r="C58" s="225">
        <v>7</v>
      </c>
      <c r="D58" s="202" t="s">
        <v>45</v>
      </c>
      <c r="E58" s="202" t="s">
        <v>184</v>
      </c>
      <c r="F58" s="270" t="s">
        <v>312</v>
      </c>
      <c r="G58" s="203">
        <v>50804268.099999972</v>
      </c>
      <c r="H58" s="202">
        <v>7530504.5499999998</v>
      </c>
      <c r="I58" s="203">
        <v>12628976.710000001</v>
      </c>
      <c r="J58" s="202">
        <v>317600</v>
      </c>
      <c r="K58" s="202">
        <v>3245045.16</v>
      </c>
      <c r="L58" s="203">
        <v>8378242.3599999994</v>
      </c>
      <c r="M58" s="202">
        <v>1329660.8</v>
      </c>
      <c r="N58" s="203">
        <v>17643</v>
      </c>
      <c r="O58" s="202">
        <v>1882717.73</v>
      </c>
      <c r="P58" s="203">
        <v>42003.3</v>
      </c>
      <c r="Q58" s="202">
        <v>2723589.9</v>
      </c>
      <c r="R58" s="203">
        <v>0</v>
      </c>
      <c r="S58" s="202">
        <v>3534739.49</v>
      </c>
      <c r="T58" s="203">
        <v>6898537.7199999997</v>
      </c>
      <c r="U58" s="202">
        <v>65010</v>
      </c>
      <c r="V58" s="203">
        <v>46942331.07</v>
      </c>
      <c r="W58" s="202">
        <v>2012389.6400000001</v>
      </c>
      <c r="X58" s="203">
        <v>0</v>
      </c>
      <c r="Y58" s="202">
        <v>11933510.66</v>
      </c>
      <c r="Z58" s="64">
        <f t="shared" si="1"/>
        <v>160286770.18999994</v>
      </c>
    </row>
    <row r="59" spans="1:26">
      <c r="A59" s="280">
        <v>70</v>
      </c>
      <c r="B59" s="225">
        <v>56</v>
      </c>
      <c r="C59" s="225">
        <v>7</v>
      </c>
      <c r="D59" s="202" t="s">
        <v>45</v>
      </c>
      <c r="E59" s="202" t="s">
        <v>185</v>
      </c>
      <c r="F59" s="270" t="s">
        <v>313</v>
      </c>
      <c r="G59" s="203">
        <v>45583570.790000007</v>
      </c>
      <c r="H59" s="202">
        <v>1761072.7000000004</v>
      </c>
      <c r="I59" s="203">
        <v>15658076.92</v>
      </c>
      <c r="J59" s="202">
        <v>208750</v>
      </c>
      <c r="K59" s="202">
        <v>2064929.4800000004</v>
      </c>
      <c r="L59" s="203">
        <v>6389763.4099999992</v>
      </c>
      <c r="M59" s="202">
        <v>311732</v>
      </c>
      <c r="N59" s="203">
        <v>44694.400000000001</v>
      </c>
      <c r="O59" s="202">
        <v>1198344.8700000001</v>
      </c>
      <c r="P59" s="203">
        <v>0</v>
      </c>
      <c r="Q59" s="202">
        <v>2956840.38</v>
      </c>
      <c r="R59" s="203">
        <v>8037.9500000000007</v>
      </c>
      <c r="S59" s="202">
        <v>2875916.11</v>
      </c>
      <c r="T59" s="203">
        <v>7932435.0499999998</v>
      </c>
      <c r="U59" s="202">
        <v>4500</v>
      </c>
      <c r="V59" s="203">
        <v>49228349.939999998</v>
      </c>
      <c r="W59" s="202">
        <v>2120986.9</v>
      </c>
      <c r="X59" s="203">
        <v>0</v>
      </c>
      <c r="Y59" s="202">
        <v>12224970.57</v>
      </c>
      <c r="Z59" s="64">
        <f t="shared" si="1"/>
        <v>150572971.47</v>
      </c>
    </row>
    <row r="60" spans="1:26">
      <c r="A60" s="280">
        <v>78</v>
      </c>
      <c r="B60" s="225">
        <v>57</v>
      </c>
      <c r="C60" s="225">
        <v>7</v>
      </c>
      <c r="D60" s="202" t="s">
        <v>45</v>
      </c>
      <c r="E60" s="202" t="s">
        <v>192</v>
      </c>
      <c r="F60" s="270" t="s">
        <v>321</v>
      </c>
      <c r="G60" s="203">
        <v>61127274.250000015</v>
      </c>
      <c r="H60" s="202">
        <v>17768875.529999997</v>
      </c>
      <c r="I60" s="203">
        <v>11531189.869999999</v>
      </c>
      <c r="J60" s="202">
        <v>179000</v>
      </c>
      <c r="K60" s="202">
        <v>1807051.49</v>
      </c>
      <c r="L60" s="203">
        <v>21362184.110000003</v>
      </c>
      <c r="M60" s="202">
        <v>596310</v>
      </c>
      <c r="N60" s="203">
        <v>137199</v>
      </c>
      <c r="O60" s="202">
        <v>5269007.12</v>
      </c>
      <c r="P60" s="203">
        <v>2990</v>
      </c>
      <c r="Q60" s="202">
        <v>2752801.46</v>
      </c>
      <c r="R60" s="203">
        <v>49529.47</v>
      </c>
      <c r="S60" s="202">
        <v>3448467.34</v>
      </c>
      <c r="T60" s="203">
        <v>9192251.7799999993</v>
      </c>
      <c r="U60" s="202">
        <v>0</v>
      </c>
      <c r="V60" s="203">
        <v>47199729.740000002</v>
      </c>
      <c r="W60" s="202">
        <v>2217228.4</v>
      </c>
      <c r="X60" s="203">
        <v>0</v>
      </c>
      <c r="Y60" s="202">
        <v>8050344.6799999997</v>
      </c>
      <c r="Z60" s="64">
        <f t="shared" si="1"/>
        <v>192691434.24000004</v>
      </c>
    </row>
    <row r="61" spans="1:26">
      <c r="A61" s="280">
        <v>80</v>
      </c>
      <c r="B61" s="225">
        <v>58</v>
      </c>
      <c r="C61" s="225">
        <v>7</v>
      </c>
      <c r="D61" s="202" t="s">
        <v>45</v>
      </c>
      <c r="E61" s="202" t="s">
        <v>194</v>
      </c>
      <c r="F61" s="270" t="s">
        <v>323</v>
      </c>
      <c r="G61" s="203">
        <v>55994192.140000001</v>
      </c>
      <c r="H61" s="202">
        <v>3742141.2200000007</v>
      </c>
      <c r="I61" s="203">
        <v>22538372.829999998</v>
      </c>
      <c r="J61" s="202">
        <v>68950</v>
      </c>
      <c r="K61" s="202">
        <v>2422219.9500000007</v>
      </c>
      <c r="L61" s="203">
        <v>6415896.3900000006</v>
      </c>
      <c r="M61" s="202">
        <v>506947</v>
      </c>
      <c r="N61" s="203">
        <v>25447</v>
      </c>
      <c r="O61" s="202">
        <v>1098423.8500000001</v>
      </c>
      <c r="P61" s="203">
        <v>16968</v>
      </c>
      <c r="Q61" s="202">
        <v>4533383.71</v>
      </c>
      <c r="R61" s="203">
        <v>82159.66</v>
      </c>
      <c r="S61" s="202">
        <v>4049392</v>
      </c>
      <c r="T61" s="203">
        <v>3259945.94</v>
      </c>
      <c r="U61" s="202">
        <v>309306</v>
      </c>
      <c r="V61" s="203">
        <v>50880713.409999996</v>
      </c>
      <c r="W61" s="202">
        <v>2172142.9</v>
      </c>
      <c r="X61" s="203">
        <v>0</v>
      </c>
      <c r="Y61" s="202">
        <v>7279444.5499999998</v>
      </c>
      <c r="Z61" s="64">
        <f t="shared" si="1"/>
        <v>165396046.54999998</v>
      </c>
    </row>
    <row r="62" spans="1:26">
      <c r="A62" s="280">
        <v>31</v>
      </c>
      <c r="B62" s="225">
        <v>59</v>
      </c>
      <c r="C62" s="225">
        <v>7</v>
      </c>
      <c r="D62" s="202" t="s">
        <v>53</v>
      </c>
      <c r="E62" s="202" t="s">
        <v>210</v>
      </c>
      <c r="F62" s="270" t="s">
        <v>342</v>
      </c>
      <c r="G62" s="203">
        <v>47851283.409999989</v>
      </c>
      <c r="H62" s="202">
        <v>4234041.91</v>
      </c>
      <c r="I62" s="203">
        <v>13895081.74</v>
      </c>
      <c r="J62" s="202">
        <v>425600</v>
      </c>
      <c r="K62" s="202">
        <v>1258601.8399999996</v>
      </c>
      <c r="L62" s="203">
        <v>4919925.6900000004</v>
      </c>
      <c r="M62" s="202">
        <v>355246.5</v>
      </c>
      <c r="N62" s="203">
        <v>36205.79</v>
      </c>
      <c r="O62" s="202">
        <v>844942.87</v>
      </c>
      <c r="P62" s="203">
        <v>43043.14</v>
      </c>
      <c r="Q62" s="202">
        <v>1782854.5</v>
      </c>
      <c r="R62" s="203">
        <v>114940.51999999999</v>
      </c>
      <c r="S62" s="202">
        <v>1730042.69</v>
      </c>
      <c r="T62" s="203">
        <v>5747876</v>
      </c>
      <c r="U62" s="202">
        <v>50300</v>
      </c>
      <c r="V62" s="203">
        <v>35603147.780000001</v>
      </c>
      <c r="W62" s="202">
        <v>1586806.61</v>
      </c>
      <c r="X62" s="203">
        <v>0</v>
      </c>
      <c r="Y62" s="202">
        <v>15394128.51</v>
      </c>
      <c r="Z62" s="64">
        <f t="shared" si="1"/>
        <v>135874069.5</v>
      </c>
    </row>
    <row r="63" spans="1:26">
      <c r="A63" s="280">
        <v>63</v>
      </c>
      <c r="B63" s="225">
        <v>60</v>
      </c>
      <c r="C63" s="225">
        <v>8</v>
      </c>
      <c r="D63" s="202" t="s">
        <v>88</v>
      </c>
      <c r="E63" s="202" t="s">
        <v>178</v>
      </c>
      <c r="F63" s="270" t="s">
        <v>306</v>
      </c>
      <c r="G63" s="203">
        <v>64262953.030000001</v>
      </c>
      <c r="H63" s="202">
        <v>2589972.2599999998</v>
      </c>
      <c r="I63" s="203">
        <v>13003557.319999998</v>
      </c>
      <c r="J63" s="202">
        <v>360800</v>
      </c>
      <c r="K63" s="202">
        <v>2773114.4299999992</v>
      </c>
      <c r="L63" s="203">
        <v>11006227.639999999</v>
      </c>
      <c r="M63" s="202">
        <v>181454.2</v>
      </c>
      <c r="N63" s="203">
        <v>0</v>
      </c>
      <c r="O63" s="202">
        <v>1800461.28</v>
      </c>
      <c r="P63" s="203">
        <v>106727.62</v>
      </c>
      <c r="Q63" s="202">
        <v>5196812.75</v>
      </c>
      <c r="R63" s="203">
        <v>34879.5</v>
      </c>
      <c r="S63" s="202">
        <v>7010392.8300000001</v>
      </c>
      <c r="T63" s="203">
        <v>6451595.5</v>
      </c>
      <c r="U63" s="202">
        <v>177580</v>
      </c>
      <c r="V63" s="203">
        <v>59212996.600000001</v>
      </c>
      <c r="W63" s="202">
        <v>2601878.4900000002</v>
      </c>
      <c r="X63" s="203">
        <v>0</v>
      </c>
      <c r="Y63" s="202">
        <v>11647949.98</v>
      </c>
      <c r="Z63" s="64">
        <f t="shared" si="1"/>
        <v>188419353.43000001</v>
      </c>
    </row>
    <row r="64" spans="1:26">
      <c r="A64" s="280">
        <v>23</v>
      </c>
      <c r="B64" s="225">
        <v>61</v>
      </c>
      <c r="C64" s="225">
        <v>8</v>
      </c>
      <c r="D64" s="202" t="s">
        <v>53</v>
      </c>
      <c r="E64" s="202" t="s">
        <v>203</v>
      </c>
      <c r="F64" s="270" t="s">
        <v>334</v>
      </c>
      <c r="G64" s="203">
        <v>53288033.230000019</v>
      </c>
      <c r="H64" s="202">
        <v>4797744.32</v>
      </c>
      <c r="I64" s="203">
        <v>8603624.5399999991</v>
      </c>
      <c r="J64" s="202">
        <v>875800</v>
      </c>
      <c r="K64" s="202">
        <v>2443834.98</v>
      </c>
      <c r="L64" s="203">
        <v>10711257.959999999</v>
      </c>
      <c r="M64" s="202">
        <v>1569815</v>
      </c>
      <c r="N64" s="203">
        <v>41148</v>
      </c>
      <c r="O64" s="202">
        <v>2142197.9300000002</v>
      </c>
      <c r="P64" s="203">
        <v>217570</v>
      </c>
      <c r="Q64" s="202">
        <v>9967685.1500000004</v>
      </c>
      <c r="R64" s="203">
        <v>1414264.95</v>
      </c>
      <c r="S64" s="202">
        <v>4240666.29</v>
      </c>
      <c r="T64" s="203">
        <v>3309668</v>
      </c>
      <c r="U64" s="202">
        <v>83090</v>
      </c>
      <c r="V64" s="203">
        <v>44291934.640000001</v>
      </c>
      <c r="W64" s="202">
        <v>1850096.26</v>
      </c>
      <c r="X64" s="203">
        <v>0</v>
      </c>
      <c r="Y64" s="202">
        <v>16029713.18</v>
      </c>
      <c r="Z64" s="64">
        <f t="shared" si="1"/>
        <v>165878144.43000004</v>
      </c>
    </row>
    <row r="65" spans="1:26">
      <c r="A65" s="280">
        <v>15</v>
      </c>
      <c r="B65" s="225">
        <v>62</v>
      </c>
      <c r="C65" s="225">
        <v>8</v>
      </c>
      <c r="D65" s="202" t="s">
        <v>55</v>
      </c>
      <c r="E65" s="202" t="s">
        <v>172</v>
      </c>
      <c r="F65" s="270" t="s">
        <v>299</v>
      </c>
      <c r="G65" s="203">
        <v>71441472.460000008</v>
      </c>
      <c r="H65" s="202">
        <v>23815830.34</v>
      </c>
      <c r="I65" s="203">
        <v>12835460.35</v>
      </c>
      <c r="J65" s="202">
        <v>343200</v>
      </c>
      <c r="K65" s="202">
        <v>5174075.2200000007</v>
      </c>
      <c r="L65" s="203">
        <v>15251761.539999999</v>
      </c>
      <c r="M65" s="202">
        <v>1165211.25</v>
      </c>
      <c r="N65" s="203">
        <v>7811</v>
      </c>
      <c r="O65" s="202">
        <v>3361683.8699999996</v>
      </c>
      <c r="P65" s="203">
        <v>48135</v>
      </c>
      <c r="Q65" s="202">
        <v>3026008.38</v>
      </c>
      <c r="R65" s="203">
        <v>14271.560000000001</v>
      </c>
      <c r="S65" s="202">
        <v>4550127</v>
      </c>
      <c r="T65" s="203">
        <v>16986584.16</v>
      </c>
      <c r="U65" s="202">
        <v>126000</v>
      </c>
      <c r="V65" s="203">
        <v>36411042.030000001</v>
      </c>
      <c r="W65" s="202">
        <v>1441802.32</v>
      </c>
      <c r="X65" s="203">
        <v>0</v>
      </c>
      <c r="Y65" s="202">
        <v>14592587.68</v>
      </c>
      <c r="Z65" s="64">
        <f t="shared" si="1"/>
        <v>210593064.16</v>
      </c>
    </row>
    <row r="66" spans="1:26" ht="26.4" customHeight="1">
      <c r="A66" s="280">
        <v>38</v>
      </c>
      <c r="B66" s="225">
        <v>63</v>
      </c>
      <c r="C66" s="225">
        <v>8</v>
      </c>
      <c r="D66" s="202" t="s">
        <v>49</v>
      </c>
      <c r="E66" s="202" t="s">
        <v>224</v>
      </c>
      <c r="F66" s="270" t="s">
        <v>358</v>
      </c>
      <c r="G66" s="203">
        <v>57626079.469999984</v>
      </c>
      <c r="H66" s="202">
        <v>31284418.02</v>
      </c>
      <c r="I66" s="203">
        <v>14734691.850000001</v>
      </c>
      <c r="J66" s="202">
        <v>315150</v>
      </c>
      <c r="K66" s="202">
        <v>2358403.6399999997</v>
      </c>
      <c r="L66" s="203">
        <v>24149432.18</v>
      </c>
      <c r="M66" s="202">
        <v>863181.5199999999</v>
      </c>
      <c r="N66" s="203">
        <v>188404.75</v>
      </c>
      <c r="O66" s="202">
        <v>6522887.79</v>
      </c>
      <c r="P66" s="203">
        <v>65712</v>
      </c>
      <c r="Q66" s="202">
        <v>13494811.390000001</v>
      </c>
      <c r="R66" s="203">
        <v>19167.45</v>
      </c>
      <c r="S66" s="202">
        <v>5478864.4299999997</v>
      </c>
      <c r="T66" s="203">
        <v>4161917.07</v>
      </c>
      <c r="U66" s="202">
        <v>15244445.01</v>
      </c>
      <c r="V66" s="203">
        <v>66630711.509999998</v>
      </c>
      <c r="W66" s="202">
        <v>2550870.52</v>
      </c>
      <c r="X66" s="203">
        <v>0</v>
      </c>
      <c r="Y66" s="202">
        <v>68335591.320000008</v>
      </c>
      <c r="Z66" s="64">
        <f t="shared" si="1"/>
        <v>314024739.91999996</v>
      </c>
    </row>
    <row r="67" spans="1:26">
      <c r="A67" s="280">
        <v>44</v>
      </c>
      <c r="B67" s="225">
        <v>64</v>
      </c>
      <c r="C67" s="225">
        <v>8</v>
      </c>
      <c r="D67" s="202" t="s">
        <v>49</v>
      </c>
      <c r="E67" s="202" t="s">
        <v>229</v>
      </c>
      <c r="F67" s="270" t="s">
        <v>364</v>
      </c>
      <c r="G67" s="203">
        <v>82629491.590000004</v>
      </c>
      <c r="H67" s="202">
        <v>8335210.6099999994</v>
      </c>
      <c r="I67" s="203">
        <v>26398066.380000003</v>
      </c>
      <c r="J67" s="202">
        <v>570300</v>
      </c>
      <c r="K67" s="202">
        <v>3798039.77</v>
      </c>
      <c r="L67" s="203">
        <v>22193938.680000003</v>
      </c>
      <c r="M67" s="202">
        <v>1264288</v>
      </c>
      <c r="N67" s="203">
        <v>51232</v>
      </c>
      <c r="O67" s="202">
        <v>7373518.8300000001</v>
      </c>
      <c r="P67" s="203">
        <v>56946.51</v>
      </c>
      <c r="Q67" s="202">
        <v>4644067</v>
      </c>
      <c r="R67" s="203">
        <v>0</v>
      </c>
      <c r="S67" s="202">
        <v>4678200.3099999996</v>
      </c>
      <c r="T67" s="203">
        <v>5191807.25</v>
      </c>
      <c r="U67" s="202">
        <v>0</v>
      </c>
      <c r="V67" s="203">
        <v>52597183.140000001</v>
      </c>
      <c r="W67" s="202">
        <v>2253931.64</v>
      </c>
      <c r="X67" s="203">
        <v>0</v>
      </c>
      <c r="Y67" s="202">
        <v>8578264.6799999997</v>
      </c>
      <c r="Z67" s="64">
        <f t="shared" si="1"/>
        <v>230614486.38999999</v>
      </c>
    </row>
    <row r="68" spans="1:26">
      <c r="A68" s="280">
        <v>32</v>
      </c>
      <c r="B68" s="225">
        <v>65</v>
      </c>
      <c r="C68" s="225">
        <v>8</v>
      </c>
      <c r="D68" s="202" t="s">
        <v>53</v>
      </c>
      <c r="E68" s="202" t="s">
        <v>211</v>
      </c>
      <c r="F68" s="270" t="s">
        <v>343</v>
      </c>
      <c r="G68" s="203">
        <v>43200453.049999997</v>
      </c>
      <c r="H68" s="202">
        <v>10080522.16</v>
      </c>
      <c r="I68" s="203">
        <v>14884157</v>
      </c>
      <c r="J68" s="202">
        <v>449300</v>
      </c>
      <c r="K68" s="202">
        <v>4634402.7</v>
      </c>
      <c r="L68" s="203">
        <v>19600036.959999997</v>
      </c>
      <c r="M68" s="202">
        <v>496046</v>
      </c>
      <c r="N68" s="203">
        <v>65470</v>
      </c>
      <c r="O68" s="202">
        <v>2841843.55</v>
      </c>
      <c r="P68" s="203">
        <v>248487.16</v>
      </c>
      <c r="Q68" s="202">
        <v>12239748</v>
      </c>
      <c r="R68" s="203">
        <v>44913.350000000006</v>
      </c>
      <c r="S68" s="202">
        <v>4334091.4800000004</v>
      </c>
      <c r="T68" s="203">
        <v>9733239.0899999999</v>
      </c>
      <c r="U68" s="202">
        <v>227170</v>
      </c>
      <c r="V68" s="203">
        <v>59827263.780000001</v>
      </c>
      <c r="W68" s="202">
        <v>2489155.75</v>
      </c>
      <c r="X68" s="203">
        <v>0</v>
      </c>
      <c r="Y68" s="202">
        <v>19813320.240000002</v>
      </c>
      <c r="Z68" s="64">
        <f t="shared" ref="Z68:Z91" si="2">SUM(G68:Y68)</f>
        <v>205209620.26999998</v>
      </c>
    </row>
    <row r="69" spans="1:26">
      <c r="A69" s="280">
        <v>65</v>
      </c>
      <c r="B69" s="225">
        <v>66</v>
      </c>
      <c r="C69" s="225">
        <v>9</v>
      </c>
      <c r="D69" s="202" t="s">
        <v>88</v>
      </c>
      <c r="E69" s="202" t="s">
        <v>180</v>
      </c>
      <c r="F69" s="270" t="s">
        <v>308</v>
      </c>
      <c r="G69" s="203">
        <v>82232715.629999995</v>
      </c>
      <c r="H69" s="202">
        <v>3457655.5900000003</v>
      </c>
      <c r="I69" s="203">
        <v>16454749.039999999</v>
      </c>
      <c r="J69" s="202">
        <v>148500</v>
      </c>
      <c r="K69" s="202">
        <v>2826120</v>
      </c>
      <c r="L69" s="203">
        <v>13023456.390000001</v>
      </c>
      <c r="M69" s="202">
        <v>1313124</v>
      </c>
      <c r="N69" s="203">
        <v>76859.5</v>
      </c>
      <c r="O69" s="202">
        <v>3084852.97</v>
      </c>
      <c r="P69" s="203">
        <v>7527</v>
      </c>
      <c r="Q69" s="202">
        <v>6116474.9000000004</v>
      </c>
      <c r="R69" s="203">
        <v>10635</v>
      </c>
      <c r="S69" s="202">
        <v>4860000</v>
      </c>
      <c r="T69" s="203">
        <v>10653808.59</v>
      </c>
      <c r="U69" s="202">
        <v>164451</v>
      </c>
      <c r="V69" s="203">
        <v>64196764.130000003</v>
      </c>
      <c r="W69" s="202">
        <v>2887110.77</v>
      </c>
      <c r="X69" s="203">
        <v>0</v>
      </c>
      <c r="Y69" s="202">
        <v>25695342.260000002</v>
      </c>
      <c r="Z69" s="64">
        <f t="shared" si="2"/>
        <v>237210146.76999998</v>
      </c>
    </row>
    <row r="70" spans="1:26">
      <c r="A70" s="280">
        <v>16</v>
      </c>
      <c r="B70" s="225">
        <v>67</v>
      </c>
      <c r="C70" s="225">
        <v>9</v>
      </c>
      <c r="D70" s="202" t="s">
        <v>55</v>
      </c>
      <c r="E70" s="202" t="s">
        <v>173</v>
      </c>
      <c r="F70" s="270" t="s">
        <v>300</v>
      </c>
      <c r="G70" s="203">
        <v>47250020.160000011</v>
      </c>
      <c r="H70" s="202">
        <v>9715230.6699999999</v>
      </c>
      <c r="I70" s="203">
        <v>14150368.27</v>
      </c>
      <c r="J70" s="202">
        <v>61900</v>
      </c>
      <c r="K70" s="202">
        <v>3014324.1900000004</v>
      </c>
      <c r="L70" s="203">
        <v>30702960.490000002</v>
      </c>
      <c r="M70" s="202">
        <v>801638.25</v>
      </c>
      <c r="N70" s="203">
        <v>219736</v>
      </c>
      <c r="O70" s="202">
        <v>8073609.6499999994</v>
      </c>
      <c r="P70" s="203">
        <v>124220.45999999999</v>
      </c>
      <c r="Q70" s="202">
        <v>9164717.25</v>
      </c>
      <c r="R70" s="203">
        <v>22082.71</v>
      </c>
      <c r="S70" s="202">
        <v>5593694.6600000001</v>
      </c>
      <c r="T70" s="203">
        <v>1856841.44</v>
      </c>
      <c r="U70" s="202">
        <v>100472</v>
      </c>
      <c r="V70" s="203">
        <v>61591412.560000002</v>
      </c>
      <c r="W70" s="202">
        <v>2700377.88</v>
      </c>
      <c r="X70" s="203">
        <v>0</v>
      </c>
      <c r="Y70" s="202">
        <v>10127531.98</v>
      </c>
      <c r="Z70" s="64">
        <f t="shared" si="2"/>
        <v>205271138.61999997</v>
      </c>
    </row>
    <row r="71" spans="1:26">
      <c r="A71" s="280">
        <v>39</v>
      </c>
      <c r="B71" s="225">
        <v>68</v>
      </c>
      <c r="C71" s="225">
        <v>9</v>
      </c>
      <c r="D71" s="202" t="s">
        <v>49</v>
      </c>
      <c r="E71" s="202" t="s">
        <v>225</v>
      </c>
      <c r="F71" s="270" t="s">
        <v>359</v>
      </c>
      <c r="G71" s="203">
        <v>57259025.560000002</v>
      </c>
      <c r="H71" s="202">
        <v>6971040.5300000003</v>
      </c>
      <c r="I71" s="203">
        <v>9082071.9399999995</v>
      </c>
      <c r="J71" s="202">
        <v>611750</v>
      </c>
      <c r="K71" s="202">
        <v>5467115.2999999998</v>
      </c>
      <c r="L71" s="203">
        <v>23045404.09</v>
      </c>
      <c r="M71" s="202">
        <v>1966688.2</v>
      </c>
      <c r="N71" s="203">
        <v>501058</v>
      </c>
      <c r="O71" s="202">
        <v>5070506.9399999995</v>
      </c>
      <c r="P71" s="203">
        <v>50370.03</v>
      </c>
      <c r="Q71" s="202">
        <v>11382553.970000001</v>
      </c>
      <c r="R71" s="203">
        <v>45942.53</v>
      </c>
      <c r="S71" s="202">
        <v>7568675.5599999996</v>
      </c>
      <c r="T71" s="203">
        <v>4529986.99</v>
      </c>
      <c r="U71" s="202">
        <v>181000</v>
      </c>
      <c r="V71" s="203">
        <v>63205661.229999997</v>
      </c>
      <c r="W71" s="202">
        <v>2635584.13</v>
      </c>
      <c r="X71" s="203">
        <v>0</v>
      </c>
      <c r="Y71" s="202">
        <v>16706153.93</v>
      </c>
      <c r="Z71" s="64">
        <f t="shared" si="2"/>
        <v>216280588.93000001</v>
      </c>
    </row>
    <row r="72" spans="1:26">
      <c r="A72" s="280">
        <v>45</v>
      </c>
      <c r="B72" s="225">
        <v>69</v>
      </c>
      <c r="C72" s="225">
        <v>9</v>
      </c>
      <c r="D72" s="202" t="s">
        <v>49</v>
      </c>
      <c r="E72" s="202" t="s">
        <v>230</v>
      </c>
      <c r="F72" s="270" t="s">
        <v>365</v>
      </c>
      <c r="G72" s="203">
        <v>62838212.690000005</v>
      </c>
      <c r="H72" s="202">
        <v>4784787.79</v>
      </c>
      <c r="I72" s="203">
        <v>14075658.130000001</v>
      </c>
      <c r="J72" s="202">
        <v>438400</v>
      </c>
      <c r="K72" s="202">
        <v>2937989.3599999994</v>
      </c>
      <c r="L72" s="203">
        <v>19163434.669999998</v>
      </c>
      <c r="M72" s="202">
        <v>838412.7</v>
      </c>
      <c r="N72" s="203">
        <v>27955.91</v>
      </c>
      <c r="O72" s="202">
        <v>4280875.6000000006</v>
      </c>
      <c r="P72" s="203">
        <v>100032.96000000001</v>
      </c>
      <c r="Q72" s="202">
        <v>4309874.42</v>
      </c>
      <c r="R72" s="203">
        <v>15370.32</v>
      </c>
      <c r="S72" s="202">
        <v>4560721.58</v>
      </c>
      <c r="T72" s="203">
        <v>5789718.7000000002</v>
      </c>
      <c r="U72" s="202">
        <v>0</v>
      </c>
      <c r="V72" s="203">
        <v>70537473.670000002</v>
      </c>
      <c r="W72" s="202">
        <v>3082268.42</v>
      </c>
      <c r="X72" s="203">
        <v>0</v>
      </c>
      <c r="Y72" s="202">
        <v>14954827.16</v>
      </c>
      <c r="Z72" s="64">
        <f t="shared" si="2"/>
        <v>212736014.07999998</v>
      </c>
    </row>
    <row r="73" spans="1:26">
      <c r="A73" s="280">
        <v>8</v>
      </c>
      <c r="B73" s="225">
        <v>70</v>
      </c>
      <c r="C73" s="225">
        <v>9</v>
      </c>
      <c r="D73" s="202" t="s">
        <v>51</v>
      </c>
      <c r="E73" s="202" t="s">
        <v>243</v>
      </c>
      <c r="F73" s="270" t="s">
        <v>380</v>
      </c>
      <c r="G73" s="203">
        <v>62926053.980000004</v>
      </c>
      <c r="H73" s="202">
        <v>47581927.379999995</v>
      </c>
      <c r="I73" s="203">
        <v>15178093.779999999</v>
      </c>
      <c r="J73" s="202">
        <v>287450</v>
      </c>
      <c r="K73" s="202">
        <v>5695625.6799999988</v>
      </c>
      <c r="L73" s="203">
        <v>22961427.530000001</v>
      </c>
      <c r="M73" s="202">
        <v>499398</v>
      </c>
      <c r="N73" s="203">
        <v>109648</v>
      </c>
      <c r="O73" s="202">
        <v>5505880.9800000004</v>
      </c>
      <c r="P73" s="203">
        <v>178568.8</v>
      </c>
      <c r="Q73" s="202">
        <v>7339399.79</v>
      </c>
      <c r="R73" s="203">
        <v>59714.92</v>
      </c>
      <c r="S73" s="202">
        <v>5455721.7599999998</v>
      </c>
      <c r="T73" s="203">
        <v>2723969.78</v>
      </c>
      <c r="U73" s="202">
        <v>82810</v>
      </c>
      <c r="V73" s="203">
        <v>60850097.729999997</v>
      </c>
      <c r="W73" s="202">
        <v>2627924.7000000002</v>
      </c>
      <c r="X73" s="203">
        <v>0</v>
      </c>
      <c r="Y73" s="202">
        <v>27435004.32</v>
      </c>
      <c r="Z73" s="64">
        <f t="shared" si="2"/>
        <v>267498717.12999994</v>
      </c>
    </row>
    <row r="74" spans="1:26">
      <c r="A74" s="280">
        <v>74</v>
      </c>
      <c r="B74" s="225">
        <v>71</v>
      </c>
      <c r="C74" s="225">
        <v>10</v>
      </c>
      <c r="D74" s="202" t="s">
        <v>45</v>
      </c>
      <c r="E74" s="202" t="s">
        <v>188</v>
      </c>
      <c r="F74" s="270" t="s">
        <v>317</v>
      </c>
      <c r="G74" s="203">
        <v>132406056.14000002</v>
      </c>
      <c r="H74" s="202">
        <v>24233665.75</v>
      </c>
      <c r="I74" s="203">
        <v>29085274.960000001</v>
      </c>
      <c r="J74" s="202">
        <v>899100</v>
      </c>
      <c r="K74" s="202">
        <v>6913202.5099999998</v>
      </c>
      <c r="L74" s="203">
        <v>33107038.710000001</v>
      </c>
      <c r="M74" s="202">
        <v>4316899.5</v>
      </c>
      <c r="N74" s="203">
        <v>230587.16</v>
      </c>
      <c r="O74" s="202">
        <v>4748934.7700000005</v>
      </c>
      <c r="P74" s="203">
        <v>16404</v>
      </c>
      <c r="Q74" s="202">
        <v>17232325.100000001</v>
      </c>
      <c r="R74" s="203">
        <v>13115.25</v>
      </c>
      <c r="S74" s="202">
        <v>8931736.8399999999</v>
      </c>
      <c r="T74" s="203">
        <v>12624073.52</v>
      </c>
      <c r="U74" s="202">
        <v>665555</v>
      </c>
      <c r="V74" s="203">
        <v>89434614.140000001</v>
      </c>
      <c r="W74" s="202">
        <v>3782104.86</v>
      </c>
      <c r="X74" s="203">
        <v>0</v>
      </c>
      <c r="Y74" s="202">
        <v>25005141.590000004</v>
      </c>
      <c r="Z74" s="64">
        <f t="shared" si="2"/>
        <v>393645829.80000007</v>
      </c>
    </row>
    <row r="75" spans="1:26">
      <c r="A75" s="280">
        <v>79</v>
      </c>
      <c r="B75" s="225">
        <v>72</v>
      </c>
      <c r="C75" s="225">
        <v>10</v>
      </c>
      <c r="D75" s="202" t="s">
        <v>45</v>
      </c>
      <c r="E75" s="202" t="s">
        <v>193</v>
      </c>
      <c r="F75" s="270" t="s">
        <v>322</v>
      </c>
      <c r="G75" s="203">
        <v>110719644.01000001</v>
      </c>
      <c r="H75" s="202">
        <v>11078666.789999999</v>
      </c>
      <c r="I75" s="203">
        <v>16936588.630000003</v>
      </c>
      <c r="J75" s="202">
        <v>373950</v>
      </c>
      <c r="K75" s="202">
        <v>7155163.9699999997</v>
      </c>
      <c r="L75" s="203">
        <v>29361356.41</v>
      </c>
      <c r="M75" s="202">
        <v>2842747</v>
      </c>
      <c r="N75" s="203">
        <v>245282</v>
      </c>
      <c r="O75" s="202">
        <v>5161730.9399999995</v>
      </c>
      <c r="P75" s="203">
        <v>139889</v>
      </c>
      <c r="Q75" s="202">
        <v>11714212.9</v>
      </c>
      <c r="R75" s="203">
        <v>35246.5</v>
      </c>
      <c r="S75" s="202">
        <v>5872184.71</v>
      </c>
      <c r="T75" s="203">
        <v>10965421.83</v>
      </c>
      <c r="U75" s="202">
        <v>221185</v>
      </c>
      <c r="V75" s="203">
        <v>85484759.969999999</v>
      </c>
      <c r="W75" s="202">
        <v>3680019.41</v>
      </c>
      <c r="X75" s="203">
        <v>0</v>
      </c>
      <c r="Y75" s="202">
        <v>19329418.940000001</v>
      </c>
      <c r="Z75" s="64">
        <f t="shared" si="2"/>
        <v>321317468.01000005</v>
      </c>
    </row>
    <row r="76" spans="1:26">
      <c r="A76" s="280">
        <v>81</v>
      </c>
      <c r="B76" s="225">
        <v>73</v>
      </c>
      <c r="C76" s="225">
        <v>10</v>
      </c>
      <c r="D76" s="202" t="s">
        <v>45</v>
      </c>
      <c r="E76" s="202" t="s">
        <v>195</v>
      </c>
      <c r="F76" s="270" t="s">
        <v>324</v>
      </c>
      <c r="G76" s="203">
        <v>93140120.039999992</v>
      </c>
      <c r="H76" s="202">
        <v>11367409.339999998</v>
      </c>
      <c r="I76" s="203">
        <v>15762250.9</v>
      </c>
      <c r="J76" s="202">
        <v>226700</v>
      </c>
      <c r="K76" s="202">
        <v>8928151.1099999994</v>
      </c>
      <c r="L76" s="203">
        <v>23682045.810000002</v>
      </c>
      <c r="M76" s="202">
        <v>1374403.5</v>
      </c>
      <c r="N76" s="203">
        <v>122897</v>
      </c>
      <c r="O76" s="202">
        <v>3447049.3600000003</v>
      </c>
      <c r="P76" s="203">
        <v>67507.78</v>
      </c>
      <c r="Q76" s="202">
        <v>9382618.9499999993</v>
      </c>
      <c r="R76" s="203">
        <v>986.94</v>
      </c>
      <c r="S76" s="202">
        <v>9008669.1500000004</v>
      </c>
      <c r="T76" s="203">
        <v>8893114.4100000001</v>
      </c>
      <c r="U76" s="202">
        <v>210515</v>
      </c>
      <c r="V76" s="203">
        <v>68842369.310000002</v>
      </c>
      <c r="W76" s="202">
        <v>2918320.86</v>
      </c>
      <c r="X76" s="203">
        <v>0</v>
      </c>
      <c r="Y76" s="202">
        <v>18846169.149999999</v>
      </c>
      <c r="Z76" s="64">
        <f t="shared" si="2"/>
        <v>276221298.61000001</v>
      </c>
    </row>
    <row r="77" spans="1:26">
      <c r="A77" s="280">
        <v>28</v>
      </c>
      <c r="B77" s="225">
        <v>74</v>
      </c>
      <c r="C77" s="225">
        <v>10</v>
      </c>
      <c r="D77" s="202" t="s">
        <v>53</v>
      </c>
      <c r="E77" s="202" t="s">
        <v>207</v>
      </c>
      <c r="F77" s="270" t="s">
        <v>339</v>
      </c>
      <c r="G77" s="203">
        <v>99274664.910000026</v>
      </c>
      <c r="H77" s="202">
        <v>7237562.5</v>
      </c>
      <c r="I77" s="203">
        <v>21062991.670000002</v>
      </c>
      <c r="J77" s="202">
        <v>1168050</v>
      </c>
      <c r="K77" s="202">
        <v>5846199.7999999998</v>
      </c>
      <c r="L77" s="203">
        <v>26769344.109999999</v>
      </c>
      <c r="M77" s="202">
        <v>2193297.5</v>
      </c>
      <c r="N77" s="203">
        <v>181247</v>
      </c>
      <c r="O77" s="202">
        <v>5749720.5600000005</v>
      </c>
      <c r="P77" s="203">
        <v>292694.46000000002</v>
      </c>
      <c r="Q77" s="202">
        <v>11615744.5</v>
      </c>
      <c r="R77" s="203">
        <v>96429.15</v>
      </c>
      <c r="S77" s="202">
        <v>9753509.8300000001</v>
      </c>
      <c r="T77" s="203">
        <v>38081614.420000002</v>
      </c>
      <c r="U77" s="202">
        <v>358650</v>
      </c>
      <c r="V77" s="203">
        <v>96074849.560000002</v>
      </c>
      <c r="W77" s="202">
        <v>3569660.02</v>
      </c>
      <c r="X77" s="203">
        <v>0</v>
      </c>
      <c r="Y77" s="202">
        <v>27639676.379999999</v>
      </c>
      <c r="Z77" s="64">
        <f t="shared" si="2"/>
        <v>356965906.37</v>
      </c>
    </row>
    <row r="78" spans="1:26" s="179" customFormat="1">
      <c r="A78" s="280">
        <v>54</v>
      </c>
      <c r="B78" s="225">
        <v>75</v>
      </c>
      <c r="C78" s="225">
        <v>10</v>
      </c>
      <c r="D78" s="202" t="s">
        <v>47</v>
      </c>
      <c r="E78" s="202" t="s">
        <v>215</v>
      </c>
      <c r="F78" s="270" t="s">
        <v>347</v>
      </c>
      <c r="G78" s="203">
        <v>68627791.610000044</v>
      </c>
      <c r="H78" s="202">
        <v>13029117.640000001</v>
      </c>
      <c r="I78" s="203">
        <v>14360183.539999999</v>
      </c>
      <c r="J78" s="202">
        <v>343850</v>
      </c>
      <c r="K78" s="202">
        <v>2489836.7199999997</v>
      </c>
      <c r="L78" s="203">
        <v>25387758.170000002</v>
      </c>
      <c r="M78" s="202">
        <v>1641441.04</v>
      </c>
      <c r="N78" s="203">
        <v>500264.95</v>
      </c>
      <c r="O78" s="202">
        <v>3646099.27</v>
      </c>
      <c r="P78" s="203">
        <v>53216.290000000023</v>
      </c>
      <c r="Q78" s="202">
        <v>13133851.27</v>
      </c>
      <c r="R78" s="203">
        <v>1233206.1100000001</v>
      </c>
      <c r="S78" s="202">
        <v>4344433.09</v>
      </c>
      <c r="T78" s="203">
        <v>22296194</v>
      </c>
      <c r="U78" s="202">
        <v>641207</v>
      </c>
      <c r="V78" s="203">
        <v>87886621.510000005</v>
      </c>
      <c r="W78" s="202">
        <v>3665554.18</v>
      </c>
      <c r="X78" s="203">
        <v>0</v>
      </c>
      <c r="Y78" s="202">
        <v>55285934.410000004</v>
      </c>
      <c r="Z78" s="64">
        <f t="shared" si="2"/>
        <v>318566560.80000013</v>
      </c>
    </row>
    <row r="79" spans="1:26">
      <c r="A79" s="280">
        <v>86</v>
      </c>
      <c r="B79" s="225">
        <v>76</v>
      </c>
      <c r="C79" s="225">
        <v>10</v>
      </c>
      <c r="D79" s="202" t="s">
        <v>45</v>
      </c>
      <c r="E79" s="202" t="s">
        <v>200</v>
      </c>
      <c r="F79" s="270" t="s">
        <v>329</v>
      </c>
      <c r="G79" s="203">
        <v>137047299.19999999</v>
      </c>
      <c r="H79" s="202">
        <v>37229696.909999996</v>
      </c>
      <c r="I79" s="203">
        <v>28284809.129999999</v>
      </c>
      <c r="J79" s="202">
        <v>436800</v>
      </c>
      <c r="K79" s="202">
        <v>10229470.950000001</v>
      </c>
      <c r="L79" s="203">
        <v>34773715.920000002</v>
      </c>
      <c r="M79" s="202">
        <v>4752207.3</v>
      </c>
      <c r="N79" s="203">
        <v>543722</v>
      </c>
      <c r="O79" s="202">
        <v>6477513.9399999995</v>
      </c>
      <c r="P79" s="203">
        <v>14917.560000000001</v>
      </c>
      <c r="Q79" s="202">
        <v>13146042.1</v>
      </c>
      <c r="R79" s="203">
        <v>85210.57</v>
      </c>
      <c r="S79" s="202">
        <v>8576701.6099999994</v>
      </c>
      <c r="T79" s="203">
        <v>25215864.25</v>
      </c>
      <c r="U79" s="202">
        <v>491054</v>
      </c>
      <c r="V79" s="203">
        <v>81422668.170000002</v>
      </c>
      <c r="W79" s="202">
        <v>3709427.36</v>
      </c>
      <c r="X79" s="203">
        <v>0</v>
      </c>
      <c r="Y79" s="202">
        <v>30560830.789999999</v>
      </c>
      <c r="Z79" s="64">
        <f t="shared" si="2"/>
        <v>422997951.76000005</v>
      </c>
    </row>
    <row r="80" spans="1:26">
      <c r="A80" s="280">
        <v>11</v>
      </c>
      <c r="B80" s="225">
        <v>77</v>
      </c>
      <c r="C80" s="225">
        <v>10</v>
      </c>
      <c r="D80" s="202" t="s">
        <v>51</v>
      </c>
      <c r="E80" s="202" t="s">
        <v>246</v>
      </c>
      <c r="F80" s="270" t="s">
        <v>383</v>
      </c>
      <c r="G80" s="203">
        <v>84349504.00000003</v>
      </c>
      <c r="H80" s="202">
        <v>18940029.110000003</v>
      </c>
      <c r="I80" s="203">
        <v>12794433.289999999</v>
      </c>
      <c r="J80" s="202">
        <v>657450</v>
      </c>
      <c r="K80" s="202">
        <v>6764667.2999999998</v>
      </c>
      <c r="L80" s="203">
        <v>47242070.340000004</v>
      </c>
      <c r="M80" s="202">
        <v>2004806</v>
      </c>
      <c r="N80" s="203">
        <v>742419.5</v>
      </c>
      <c r="O80" s="202">
        <v>5522596.2400000002</v>
      </c>
      <c r="P80" s="203">
        <v>85444.440000000017</v>
      </c>
      <c r="Q80" s="202">
        <v>20726364.5</v>
      </c>
      <c r="R80" s="203">
        <v>556585.96</v>
      </c>
      <c r="S80" s="202">
        <v>3677974.27</v>
      </c>
      <c r="T80" s="203">
        <v>36295722.350000001</v>
      </c>
      <c r="U80" s="202">
        <v>144390</v>
      </c>
      <c r="V80" s="203">
        <v>82798774.870000005</v>
      </c>
      <c r="W80" s="202">
        <v>3673658.49</v>
      </c>
      <c r="X80" s="203">
        <v>0</v>
      </c>
      <c r="Y80" s="202">
        <v>106739667.40000001</v>
      </c>
      <c r="Z80" s="64">
        <f t="shared" si="2"/>
        <v>433716558.06000006</v>
      </c>
    </row>
    <row r="81" spans="1:26">
      <c r="A81" s="280">
        <v>71</v>
      </c>
      <c r="B81" s="225">
        <v>78</v>
      </c>
      <c r="C81" s="225">
        <v>11</v>
      </c>
      <c r="D81" s="202" t="s">
        <v>45</v>
      </c>
      <c r="E81" s="202" t="s">
        <v>186</v>
      </c>
      <c r="F81" s="270" t="s">
        <v>314</v>
      </c>
      <c r="G81" s="203">
        <v>192990415.49000004</v>
      </c>
      <c r="H81" s="202">
        <v>72332976.839999989</v>
      </c>
      <c r="I81" s="203">
        <v>30136847.66</v>
      </c>
      <c r="J81" s="202">
        <v>1265350</v>
      </c>
      <c r="K81" s="202">
        <v>18333462.650000002</v>
      </c>
      <c r="L81" s="203">
        <v>78120103.579999998</v>
      </c>
      <c r="M81" s="202">
        <v>8198654.5800000001</v>
      </c>
      <c r="N81" s="203">
        <v>1049171</v>
      </c>
      <c r="O81" s="202">
        <v>14329851.819999998</v>
      </c>
      <c r="P81" s="203">
        <v>161101</v>
      </c>
      <c r="Q81" s="202">
        <v>25323394.960000001</v>
      </c>
      <c r="R81" s="203">
        <v>492914.06</v>
      </c>
      <c r="S81" s="202">
        <v>7204961.0700000003</v>
      </c>
      <c r="T81" s="203">
        <v>6703153.54</v>
      </c>
      <c r="U81" s="202">
        <v>821220</v>
      </c>
      <c r="V81" s="203">
        <v>153532409.19999999</v>
      </c>
      <c r="W81" s="202">
        <v>26453323.510000002</v>
      </c>
      <c r="X81" s="203">
        <v>64750</v>
      </c>
      <c r="Y81" s="202">
        <v>23201361.710000001</v>
      </c>
      <c r="Z81" s="64">
        <f t="shared" si="2"/>
        <v>660715422.67000008</v>
      </c>
    </row>
    <row r="82" spans="1:26">
      <c r="A82" s="280">
        <v>13</v>
      </c>
      <c r="B82" s="225">
        <v>79</v>
      </c>
      <c r="C82" s="225">
        <v>11</v>
      </c>
      <c r="D82" s="202" t="s">
        <v>55</v>
      </c>
      <c r="E82" s="202" t="s">
        <v>170</v>
      </c>
      <c r="F82" s="270" t="s">
        <v>297</v>
      </c>
      <c r="G82" s="203">
        <v>152328281.43000001</v>
      </c>
      <c r="H82" s="202">
        <v>111684210.08</v>
      </c>
      <c r="I82" s="203">
        <v>54574829.189999998</v>
      </c>
      <c r="J82" s="202">
        <v>819150</v>
      </c>
      <c r="K82" s="202">
        <v>18432975.260000002</v>
      </c>
      <c r="L82" s="203">
        <v>84449491.539999992</v>
      </c>
      <c r="M82" s="202">
        <v>9895234.040000001</v>
      </c>
      <c r="N82" s="203">
        <v>1487357.1</v>
      </c>
      <c r="O82" s="202">
        <v>19270253.210000001</v>
      </c>
      <c r="P82" s="203">
        <v>423024.5500000001</v>
      </c>
      <c r="Q82" s="202">
        <v>34327442.650000006</v>
      </c>
      <c r="R82" s="203">
        <v>513107.00999999995</v>
      </c>
      <c r="S82" s="202">
        <v>9272729.4700000007</v>
      </c>
      <c r="T82" s="203">
        <v>9536153</v>
      </c>
      <c r="U82" s="202">
        <v>1679039</v>
      </c>
      <c r="V82" s="203">
        <v>148463646.22999999</v>
      </c>
      <c r="W82" s="202">
        <v>26329872.649999999</v>
      </c>
      <c r="X82" s="203">
        <v>18000</v>
      </c>
      <c r="Y82" s="202">
        <v>344766686.69999993</v>
      </c>
      <c r="Z82" s="64">
        <f t="shared" si="2"/>
        <v>1028271483.11</v>
      </c>
    </row>
    <row r="83" spans="1:26">
      <c r="A83" s="280">
        <v>42</v>
      </c>
      <c r="B83" s="225">
        <v>80</v>
      </c>
      <c r="C83" s="225">
        <v>11</v>
      </c>
      <c r="D83" s="202" t="s">
        <v>49</v>
      </c>
      <c r="E83" s="202" t="s">
        <v>227</v>
      </c>
      <c r="F83" s="270" t="s">
        <v>362</v>
      </c>
      <c r="G83" s="203">
        <v>170934958.97</v>
      </c>
      <c r="H83" s="202">
        <v>86619960.930000007</v>
      </c>
      <c r="I83" s="203">
        <v>35915959.020000003</v>
      </c>
      <c r="J83" s="202">
        <v>1008500</v>
      </c>
      <c r="K83" s="202">
        <v>21778541.34</v>
      </c>
      <c r="L83" s="203">
        <v>90397348.5</v>
      </c>
      <c r="M83" s="202">
        <v>8215289.3600000003</v>
      </c>
      <c r="N83" s="203">
        <v>264176</v>
      </c>
      <c r="O83" s="202">
        <v>15236449.960000001</v>
      </c>
      <c r="P83" s="203">
        <v>83320.69</v>
      </c>
      <c r="Q83" s="202">
        <v>34037320.829999998</v>
      </c>
      <c r="R83" s="203">
        <v>33858</v>
      </c>
      <c r="S83" s="202">
        <v>6192582.9500000002</v>
      </c>
      <c r="T83" s="203">
        <v>4824948.92</v>
      </c>
      <c r="U83" s="202">
        <v>301657</v>
      </c>
      <c r="V83" s="203">
        <v>112201352.63</v>
      </c>
      <c r="W83" s="202">
        <v>15935862.470000001</v>
      </c>
      <c r="X83" s="203">
        <v>243550</v>
      </c>
      <c r="Y83" s="202">
        <v>21665566.239999998</v>
      </c>
      <c r="Z83" s="64">
        <f t="shared" si="2"/>
        <v>625891203.80999994</v>
      </c>
    </row>
    <row r="84" spans="1:26">
      <c r="A84" s="280">
        <v>57</v>
      </c>
      <c r="B84" s="225">
        <v>81</v>
      </c>
      <c r="C84" s="225">
        <v>11</v>
      </c>
      <c r="D84" s="202" t="s">
        <v>47</v>
      </c>
      <c r="E84" s="202" t="s">
        <v>218</v>
      </c>
      <c r="F84" s="270" t="s">
        <v>350</v>
      </c>
      <c r="G84" s="203">
        <v>167187986.24999997</v>
      </c>
      <c r="H84" s="202">
        <v>91555709.010000005</v>
      </c>
      <c r="I84" s="203">
        <v>16402432.369999997</v>
      </c>
      <c r="J84" s="202">
        <v>240800</v>
      </c>
      <c r="K84" s="202">
        <v>23059676.780000005</v>
      </c>
      <c r="L84" s="203">
        <v>104012866.61000001</v>
      </c>
      <c r="M84" s="202">
        <v>4001072.47</v>
      </c>
      <c r="N84" s="203">
        <v>5562116.54</v>
      </c>
      <c r="O84" s="202">
        <v>23746127.810000002</v>
      </c>
      <c r="P84" s="203">
        <v>499403.96</v>
      </c>
      <c r="Q84" s="202">
        <v>91272213.24000001</v>
      </c>
      <c r="R84" s="203">
        <v>4017423.73</v>
      </c>
      <c r="S84" s="202">
        <v>6518347.0999999996</v>
      </c>
      <c r="T84" s="203">
        <v>2198884</v>
      </c>
      <c r="U84" s="202">
        <v>2052110</v>
      </c>
      <c r="V84" s="203">
        <v>159948546.03999999</v>
      </c>
      <c r="W84" s="202">
        <v>6988380.5499999998</v>
      </c>
      <c r="X84" s="203">
        <v>0</v>
      </c>
      <c r="Y84" s="202">
        <v>343954772.72000003</v>
      </c>
      <c r="Z84" s="64">
        <f t="shared" si="2"/>
        <v>1053218869.1800001</v>
      </c>
    </row>
    <row r="85" spans="1:26">
      <c r="A85" s="280">
        <v>51</v>
      </c>
      <c r="B85" s="225">
        <v>82</v>
      </c>
      <c r="C85" s="225">
        <v>11</v>
      </c>
      <c r="D85" s="202" t="s">
        <v>49</v>
      </c>
      <c r="E85" s="202" t="s">
        <v>235</v>
      </c>
      <c r="F85" s="270" t="s">
        <v>371</v>
      </c>
      <c r="G85" s="203">
        <v>157056620.46999994</v>
      </c>
      <c r="H85" s="202">
        <v>94976522.060000002</v>
      </c>
      <c r="I85" s="203">
        <v>27845686.120000001</v>
      </c>
      <c r="J85" s="202">
        <v>966000</v>
      </c>
      <c r="K85" s="202">
        <v>23953883.919999994</v>
      </c>
      <c r="L85" s="203">
        <v>88839130.749999985</v>
      </c>
      <c r="M85" s="202">
        <v>7586022.5</v>
      </c>
      <c r="N85" s="203">
        <v>1108543.75</v>
      </c>
      <c r="O85" s="202">
        <v>16156147.68</v>
      </c>
      <c r="P85" s="203">
        <v>307416.67</v>
      </c>
      <c r="Q85" s="202">
        <v>31427695.939999998</v>
      </c>
      <c r="R85" s="203">
        <v>344204.61</v>
      </c>
      <c r="S85" s="202">
        <v>4727615.58</v>
      </c>
      <c r="T85" s="203">
        <v>11046197.609999999</v>
      </c>
      <c r="U85" s="202">
        <v>1182970</v>
      </c>
      <c r="V85" s="203">
        <v>159653752.88999999</v>
      </c>
      <c r="W85" s="202">
        <v>70372864.719999999</v>
      </c>
      <c r="X85" s="203">
        <v>0</v>
      </c>
      <c r="Y85" s="202">
        <v>41425965.159999996</v>
      </c>
      <c r="Z85" s="64">
        <f t="shared" si="2"/>
        <v>738977240.42999995</v>
      </c>
    </row>
    <row r="86" spans="1:26">
      <c r="A86" s="280">
        <v>62</v>
      </c>
      <c r="B86" s="225">
        <v>83</v>
      </c>
      <c r="C86" s="225">
        <v>12</v>
      </c>
      <c r="D86" s="202" t="s">
        <v>88</v>
      </c>
      <c r="E86" s="202" t="s">
        <v>177</v>
      </c>
      <c r="F86" s="270" t="s">
        <v>305</v>
      </c>
      <c r="G86" s="203">
        <v>181684701.64000008</v>
      </c>
      <c r="H86" s="202">
        <v>148677040.50999999</v>
      </c>
      <c r="I86" s="203">
        <v>35770609.75</v>
      </c>
      <c r="J86" s="202">
        <v>2130750</v>
      </c>
      <c r="K86" s="202">
        <v>41445988.070000008</v>
      </c>
      <c r="L86" s="203">
        <v>111790546.69</v>
      </c>
      <c r="M86" s="202">
        <v>11266694</v>
      </c>
      <c r="N86" s="203">
        <v>1813181.69</v>
      </c>
      <c r="O86" s="202">
        <v>23619523.850000001</v>
      </c>
      <c r="P86" s="203">
        <v>307382.37</v>
      </c>
      <c r="Q86" s="202">
        <v>46733440.25</v>
      </c>
      <c r="R86" s="203">
        <v>112813.6</v>
      </c>
      <c r="S86" s="202">
        <v>9079122.1300000008</v>
      </c>
      <c r="T86" s="203">
        <v>35558702.640000001</v>
      </c>
      <c r="U86" s="202">
        <v>1743077.47</v>
      </c>
      <c r="V86" s="203">
        <v>239357662.15000001</v>
      </c>
      <c r="W86" s="202">
        <v>43113393.460000001</v>
      </c>
      <c r="X86" s="203">
        <v>200855454.93000001</v>
      </c>
      <c r="Y86" s="202">
        <v>38206491.170000002</v>
      </c>
      <c r="Z86" s="64">
        <f t="shared" si="2"/>
        <v>1173266576.3700001</v>
      </c>
    </row>
    <row r="87" spans="1:26">
      <c r="A87" s="280">
        <v>21</v>
      </c>
      <c r="B87" s="225">
        <v>84</v>
      </c>
      <c r="C87" s="225">
        <v>12</v>
      </c>
      <c r="D87" s="202" t="s">
        <v>53</v>
      </c>
      <c r="E87" s="202" t="s">
        <v>201</v>
      </c>
      <c r="F87" s="270" t="s">
        <v>332</v>
      </c>
      <c r="G87" s="203">
        <v>238073478.06999993</v>
      </c>
      <c r="H87" s="202">
        <v>222338503.67000005</v>
      </c>
      <c r="I87" s="203">
        <v>54668115.780000001</v>
      </c>
      <c r="J87" s="202">
        <v>1861900</v>
      </c>
      <c r="K87" s="202">
        <v>76702564.670000002</v>
      </c>
      <c r="L87" s="203">
        <v>177422400.15000001</v>
      </c>
      <c r="M87" s="202">
        <v>27449812.210000001</v>
      </c>
      <c r="N87" s="203">
        <v>2463822.14</v>
      </c>
      <c r="O87" s="202">
        <v>35440777.549999997</v>
      </c>
      <c r="P87" s="203">
        <v>1821109.27</v>
      </c>
      <c r="Q87" s="202">
        <v>100710201.34999999</v>
      </c>
      <c r="R87" s="203">
        <v>5495807.9100000001</v>
      </c>
      <c r="S87" s="202">
        <v>14966646.689999999</v>
      </c>
      <c r="T87" s="203">
        <v>42478255.899999999</v>
      </c>
      <c r="U87" s="202">
        <v>13261246</v>
      </c>
      <c r="V87" s="203">
        <v>357451636.98000002</v>
      </c>
      <c r="W87" s="202">
        <v>72427718.479999989</v>
      </c>
      <c r="X87" s="203">
        <v>0</v>
      </c>
      <c r="Y87" s="202">
        <v>501580971.22000003</v>
      </c>
      <c r="Z87" s="64">
        <f t="shared" si="2"/>
        <v>1946614968.04</v>
      </c>
    </row>
    <row r="88" spans="1:26">
      <c r="A88" s="280">
        <v>53</v>
      </c>
      <c r="B88" s="225">
        <v>85</v>
      </c>
      <c r="C88" s="225">
        <v>12</v>
      </c>
      <c r="D88" s="202" t="s">
        <v>47</v>
      </c>
      <c r="E88" s="202" t="s">
        <v>214</v>
      </c>
      <c r="F88" s="270" t="s">
        <v>346</v>
      </c>
      <c r="G88" s="203">
        <v>214605716.92000017</v>
      </c>
      <c r="H88" s="202">
        <v>160146242.13</v>
      </c>
      <c r="I88" s="203">
        <v>30786814.509999998</v>
      </c>
      <c r="J88" s="202">
        <v>906700</v>
      </c>
      <c r="K88" s="202">
        <v>94015653.540000007</v>
      </c>
      <c r="L88" s="203">
        <v>240801205.16</v>
      </c>
      <c r="M88" s="202">
        <v>20841823.73</v>
      </c>
      <c r="N88" s="203">
        <v>10365474.060000001</v>
      </c>
      <c r="O88" s="202">
        <v>32777681.530000001</v>
      </c>
      <c r="P88" s="203">
        <v>1031725.2799999999</v>
      </c>
      <c r="Q88" s="202">
        <v>128985271.47999999</v>
      </c>
      <c r="R88" s="203">
        <v>5513138.1600000001</v>
      </c>
      <c r="S88" s="202">
        <v>0</v>
      </c>
      <c r="T88" s="203">
        <v>13501394</v>
      </c>
      <c r="U88" s="202">
        <v>6241916</v>
      </c>
      <c r="V88" s="203">
        <v>314543480.07999998</v>
      </c>
      <c r="W88" s="202">
        <v>62199747.740000002</v>
      </c>
      <c r="X88" s="203">
        <v>0</v>
      </c>
      <c r="Y88" s="202">
        <v>57365862.379999995</v>
      </c>
      <c r="Z88" s="64">
        <f t="shared" si="2"/>
        <v>1394629846.7000003</v>
      </c>
    </row>
    <row r="89" spans="1:26">
      <c r="A89" s="280">
        <v>1</v>
      </c>
      <c r="B89" s="225">
        <v>86</v>
      </c>
      <c r="C89" s="225">
        <v>12</v>
      </c>
      <c r="D89" s="202" t="s">
        <v>51</v>
      </c>
      <c r="E89" s="202" t="s">
        <v>237</v>
      </c>
      <c r="F89" s="270" t="s">
        <v>373</v>
      </c>
      <c r="G89" s="203">
        <v>237923471.37999991</v>
      </c>
      <c r="H89" s="202">
        <v>54843349.009999983</v>
      </c>
      <c r="I89" s="203">
        <v>78893556.180000007</v>
      </c>
      <c r="J89" s="202">
        <v>2456828</v>
      </c>
      <c r="K89" s="202">
        <v>82581382.390000015</v>
      </c>
      <c r="L89" s="203">
        <v>142938499.31999996</v>
      </c>
      <c r="M89" s="202">
        <v>17357975.530000001</v>
      </c>
      <c r="N89" s="203">
        <v>3015725.75</v>
      </c>
      <c r="O89" s="202">
        <v>21573510.620000001</v>
      </c>
      <c r="P89" s="203">
        <v>1244984.43</v>
      </c>
      <c r="Q89" s="202">
        <v>73022249.549999997</v>
      </c>
      <c r="R89" s="203">
        <v>3888537.8</v>
      </c>
      <c r="S89" s="202">
        <v>8694582.4900000002</v>
      </c>
      <c r="T89" s="203">
        <v>4089305</v>
      </c>
      <c r="U89" s="202">
        <v>8065868</v>
      </c>
      <c r="V89" s="203">
        <v>306315462.38</v>
      </c>
      <c r="W89" s="202">
        <v>63916356.18</v>
      </c>
      <c r="X89" s="203">
        <v>105920266.09999999</v>
      </c>
      <c r="Y89" s="202">
        <v>35028730.600000001</v>
      </c>
      <c r="Z89" s="64">
        <f t="shared" si="2"/>
        <v>1251770640.7099996</v>
      </c>
    </row>
    <row r="90" spans="1:26">
      <c r="A90" s="280">
        <v>68</v>
      </c>
      <c r="B90" s="225">
        <v>87</v>
      </c>
      <c r="C90" s="225">
        <v>13</v>
      </c>
      <c r="D90" s="202" t="s">
        <v>45</v>
      </c>
      <c r="E90" s="202" t="s">
        <v>183</v>
      </c>
      <c r="F90" s="270" t="s">
        <v>311</v>
      </c>
      <c r="G90" s="203">
        <v>932579005.12000024</v>
      </c>
      <c r="H90" s="202">
        <v>599761879.24000001</v>
      </c>
      <c r="I90" s="203">
        <v>100143548.91</v>
      </c>
      <c r="J90" s="202">
        <v>2103250</v>
      </c>
      <c r="K90" s="202">
        <v>251070780.78999999</v>
      </c>
      <c r="L90" s="203">
        <v>768062170.83999991</v>
      </c>
      <c r="M90" s="202">
        <v>52795713.270000003</v>
      </c>
      <c r="N90" s="203">
        <v>13455234.039999999</v>
      </c>
      <c r="O90" s="202">
        <v>104453792.39999999</v>
      </c>
      <c r="P90" s="203">
        <v>848269.67</v>
      </c>
      <c r="Q90" s="202">
        <v>286810611.83000004</v>
      </c>
      <c r="R90" s="203">
        <v>6113369.4100000011</v>
      </c>
      <c r="S90" s="202">
        <v>35314722.270000003</v>
      </c>
      <c r="T90" s="203">
        <v>12432737</v>
      </c>
      <c r="U90" s="202">
        <v>7139592</v>
      </c>
      <c r="V90" s="203">
        <v>833396395.83000004</v>
      </c>
      <c r="W90" s="202">
        <v>194191260.87</v>
      </c>
      <c r="X90" s="203">
        <v>8832722.5</v>
      </c>
      <c r="Y90" s="202">
        <v>169472317.25</v>
      </c>
      <c r="Z90" s="64">
        <f t="shared" si="2"/>
        <v>4378977373.2399998</v>
      </c>
    </row>
    <row r="91" spans="1:26">
      <c r="A91" s="280">
        <v>35</v>
      </c>
      <c r="B91" s="225">
        <v>88</v>
      </c>
      <c r="C91" s="225">
        <v>13</v>
      </c>
      <c r="D91" s="202" t="s">
        <v>49</v>
      </c>
      <c r="E91" s="202" t="s">
        <v>221</v>
      </c>
      <c r="F91" s="270" t="s">
        <v>355</v>
      </c>
      <c r="G91" s="203">
        <v>499075415.86000025</v>
      </c>
      <c r="H91" s="202">
        <v>539784140.73000002</v>
      </c>
      <c r="I91" s="203">
        <v>116566567.36</v>
      </c>
      <c r="J91" s="202">
        <v>1818100</v>
      </c>
      <c r="K91" s="202">
        <v>202535554.86000001</v>
      </c>
      <c r="L91" s="203">
        <v>577605870.30999994</v>
      </c>
      <c r="M91" s="202">
        <v>32158054.239999998</v>
      </c>
      <c r="N91" s="203">
        <v>18211066.960000001</v>
      </c>
      <c r="O91" s="202">
        <v>102557336.59999999</v>
      </c>
      <c r="P91" s="203">
        <v>584428.44999999995</v>
      </c>
      <c r="Q91" s="202">
        <v>137106152.78999999</v>
      </c>
      <c r="R91" s="203">
        <v>1891316.5999999999</v>
      </c>
      <c r="S91" s="202">
        <v>24164824.239999998</v>
      </c>
      <c r="T91" s="203">
        <v>11498538.890000001</v>
      </c>
      <c r="U91" s="202">
        <v>18496788.789999999</v>
      </c>
      <c r="V91" s="203">
        <v>556678716.87</v>
      </c>
      <c r="W91" s="202">
        <v>111615873.09000002</v>
      </c>
      <c r="X91" s="203">
        <v>3063053</v>
      </c>
      <c r="Y91" s="202">
        <v>83049186.309999987</v>
      </c>
      <c r="Z91" s="64">
        <f t="shared" si="2"/>
        <v>3038460985.9499998</v>
      </c>
    </row>
    <row r="92" spans="1:26"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</row>
    <row r="93" spans="1:26"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</row>
  </sheetData>
  <autoFilter ref="A3:Z3">
    <sortState ref="A4:Z91">
      <sortCondition ref="B3"/>
    </sortState>
  </autoFilter>
  <sortState ref="A4:Z91">
    <sortCondition ref="B4:B91"/>
  </sortState>
  <mergeCells count="2">
    <mergeCell ref="G1:U1"/>
    <mergeCell ref="G2:J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1"/>
  <sheetViews>
    <sheetView zoomScale="70" zoomScaleNormal="70" workbookViewId="0">
      <selection activeCell="K12" sqref="K12"/>
    </sheetView>
  </sheetViews>
  <sheetFormatPr defaultColWidth="9" defaultRowHeight="24.6"/>
  <cols>
    <col min="1" max="1" width="8.6640625" style="162"/>
    <col min="2" max="2" width="11.6640625" style="278" customWidth="1"/>
    <col min="3" max="3" width="7.6640625" style="278" customWidth="1"/>
    <col min="4" max="5" width="15.44140625" style="176" customWidth="1"/>
    <col min="6" max="6" width="30" style="162" customWidth="1"/>
    <col min="7" max="7" width="15.6640625" style="172" customWidth="1"/>
    <col min="8" max="8" width="14" style="172" customWidth="1"/>
    <col min="9" max="9" width="15.88671875" style="172" customWidth="1"/>
    <col min="10" max="10" width="14.88671875" style="172" bestFit="1" customWidth="1"/>
    <col min="11" max="11" width="15.6640625" style="172" customWidth="1"/>
    <col min="12" max="12" width="14.88671875" style="172" bestFit="1" customWidth="1"/>
    <col min="13" max="13" width="16" style="172" customWidth="1"/>
    <col min="14" max="14" width="15" style="172" customWidth="1"/>
    <col min="15" max="15" width="16.6640625" style="172" customWidth="1"/>
    <col min="16" max="16" width="14.44140625" style="172" customWidth="1"/>
    <col min="17" max="17" width="15.109375" style="172" customWidth="1"/>
    <col min="18" max="18" width="15" style="172" customWidth="1"/>
    <col min="19" max="19" width="14.88671875" style="172" customWidth="1"/>
    <col min="20" max="20" width="16" style="172" bestFit="1" customWidth="1"/>
    <col min="21" max="25" width="14.88671875" style="172" bestFit="1" customWidth="1"/>
    <col min="26" max="26" width="15" style="172" customWidth="1"/>
    <col min="27" max="27" width="14.88671875" style="172" bestFit="1" customWidth="1"/>
    <col min="28" max="28" width="15.6640625" style="172" customWidth="1"/>
    <col min="29" max="29" width="17.21875" style="172" customWidth="1"/>
    <col min="30" max="30" width="16.44140625" style="172" customWidth="1"/>
    <col min="31" max="123" width="9" style="172"/>
    <col min="124" max="124" width="23.44140625" style="172" customWidth="1"/>
    <col min="125" max="125" width="13.109375" style="172" bestFit="1" customWidth="1"/>
    <col min="126" max="126" width="13.109375" style="172" customWidth="1"/>
    <col min="127" max="127" width="12.5546875" style="172" bestFit="1" customWidth="1"/>
    <col min="128" max="128" width="12.5546875" style="172" customWidth="1"/>
    <col min="129" max="129" width="12.6640625" style="172" bestFit="1" customWidth="1"/>
    <col min="130" max="130" width="13.109375" style="172" bestFit="1" customWidth="1"/>
    <col min="131" max="131" width="14.109375" style="172" bestFit="1" customWidth="1"/>
    <col min="132" max="132" width="13.109375" style="172" bestFit="1" customWidth="1"/>
    <col min="133" max="133" width="11.5546875" style="172" customWidth="1"/>
    <col min="134" max="134" width="12.5546875" style="172" bestFit="1" customWidth="1"/>
    <col min="135" max="135" width="12.109375" style="172" bestFit="1" customWidth="1"/>
    <col min="136" max="136" width="12.5546875" style="172" bestFit="1" customWidth="1"/>
    <col min="137" max="137" width="13.21875" style="172" customWidth="1"/>
    <col min="138" max="138" width="13.88671875" style="172" customWidth="1"/>
    <col min="139" max="139" width="12.5546875" style="172" bestFit="1" customWidth="1"/>
    <col min="140" max="142" width="12.109375" style="172" bestFit="1" customWidth="1"/>
    <col min="143" max="143" width="11.5546875" style="172" bestFit="1" customWidth="1"/>
    <col min="144" max="144" width="11.6640625" style="172" bestFit="1" customWidth="1"/>
    <col min="145" max="145" width="11.5546875" style="172" bestFit="1" customWidth="1"/>
    <col min="146" max="146" width="12.109375" style="172" bestFit="1" customWidth="1"/>
    <col min="147" max="147" width="13.5546875" style="172" customWidth="1"/>
    <col min="148" max="148" width="14.6640625" style="172" customWidth="1"/>
    <col min="149" max="379" width="9" style="172"/>
    <col min="380" max="380" width="23.44140625" style="172" customWidth="1"/>
    <col min="381" max="381" width="13.109375" style="172" bestFit="1" customWidth="1"/>
    <col min="382" max="382" width="13.109375" style="172" customWidth="1"/>
    <col min="383" max="383" width="12.5546875" style="172" bestFit="1" customWidth="1"/>
    <col min="384" max="384" width="12.5546875" style="172" customWidth="1"/>
    <col min="385" max="385" width="12.6640625" style="172" bestFit="1" customWidth="1"/>
    <col min="386" max="386" width="13.109375" style="172" bestFit="1" customWidth="1"/>
    <col min="387" max="387" width="14.109375" style="172" bestFit="1" customWidth="1"/>
    <col min="388" max="388" width="13.109375" style="172" bestFit="1" customWidth="1"/>
    <col min="389" max="389" width="11.5546875" style="172" customWidth="1"/>
    <col min="390" max="390" width="12.5546875" style="172" bestFit="1" customWidth="1"/>
    <col min="391" max="391" width="12.109375" style="172" bestFit="1" customWidth="1"/>
    <col min="392" max="392" width="12.5546875" style="172" bestFit="1" customWidth="1"/>
    <col min="393" max="393" width="13.21875" style="172" customWidth="1"/>
    <col min="394" max="394" width="13.88671875" style="172" customWidth="1"/>
    <col min="395" max="395" width="12.5546875" style="172" bestFit="1" customWidth="1"/>
    <col min="396" max="398" width="12.109375" style="172" bestFit="1" customWidth="1"/>
    <col min="399" max="399" width="11.5546875" style="172" bestFit="1" customWidth="1"/>
    <col min="400" max="400" width="11.6640625" style="172" bestFit="1" customWidth="1"/>
    <col min="401" max="401" width="11.5546875" style="172" bestFit="1" customWidth="1"/>
    <col min="402" max="402" width="12.109375" style="172" bestFit="1" customWidth="1"/>
    <col min="403" max="403" width="13.5546875" style="172" customWidth="1"/>
    <col min="404" max="404" width="14.6640625" style="172" customWidth="1"/>
    <col min="405" max="635" width="9" style="172"/>
    <col min="636" max="636" width="23.44140625" style="172" customWidth="1"/>
    <col min="637" max="637" width="13.109375" style="172" bestFit="1" customWidth="1"/>
    <col min="638" max="638" width="13.109375" style="172" customWidth="1"/>
    <col min="639" max="639" width="12.5546875" style="172" bestFit="1" customWidth="1"/>
    <col min="640" max="640" width="12.5546875" style="172" customWidth="1"/>
    <col min="641" max="641" width="12.6640625" style="172" bestFit="1" customWidth="1"/>
    <col min="642" max="642" width="13.109375" style="172" bestFit="1" customWidth="1"/>
    <col min="643" max="643" width="14.109375" style="172" bestFit="1" customWidth="1"/>
    <col min="644" max="644" width="13.109375" style="172" bestFit="1" customWidth="1"/>
    <col min="645" max="645" width="11.5546875" style="172" customWidth="1"/>
    <col min="646" max="646" width="12.5546875" style="172" bestFit="1" customWidth="1"/>
    <col min="647" max="647" width="12.109375" style="172" bestFit="1" customWidth="1"/>
    <col min="648" max="648" width="12.5546875" style="172" bestFit="1" customWidth="1"/>
    <col min="649" max="649" width="13.21875" style="172" customWidth="1"/>
    <col min="650" max="650" width="13.88671875" style="172" customWidth="1"/>
    <col min="651" max="651" width="12.5546875" style="172" bestFit="1" customWidth="1"/>
    <col min="652" max="654" width="12.109375" style="172" bestFit="1" customWidth="1"/>
    <col min="655" max="655" width="11.5546875" style="172" bestFit="1" customWidth="1"/>
    <col min="656" max="656" width="11.6640625" style="172" bestFit="1" customWidth="1"/>
    <col min="657" max="657" width="11.5546875" style="172" bestFit="1" customWidth="1"/>
    <col min="658" max="658" width="12.109375" style="172" bestFit="1" customWidth="1"/>
    <col min="659" max="659" width="13.5546875" style="172" customWidth="1"/>
    <col min="660" max="660" width="14.6640625" style="172" customWidth="1"/>
    <col min="661" max="891" width="9" style="172"/>
    <col min="892" max="892" width="23.44140625" style="172" customWidth="1"/>
    <col min="893" max="893" width="13.109375" style="172" bestFit="1" customWidth="1"/>
    <col min="894" max="894" width="13.109375" style="172" customWidth="1"/>
    <col min="895" max="895" width="12.5546875" style="172" bestFit="1" customWidth="1"/>
    <col min="896" max="896" width="12.5546875" style="172" customWidth="1"/>
    <col min="897" max="897" width="12.6640625" style="172" bestFit="1" customWidth="1"/>
    <col min="898" max="898" width="13.109375" style="172" bestFit="1" customWidth="1"/>
    <col min="899" max="899" width="14.109375" style="172" bestFit="1" customWidth="1"/>
    <col min="900" max="900" width="13.109375" style="172" bestFit="1" customWidth="1"/>
    <col min="901" max="901" width="11.5546875" style="172" customWidth="1"/>
    <col min="902" max="902" width="12.5546875" style="172" bestFit="1" customWidth="1"/>
    <col min="903" max="903" width="12.109375" style="172" bestFit="1" customWidth="1"/>
    <col min="904" max="904" width="12.5546875" style="172" bestFit="1" customWidth="1"/>
    <col min="905" max="905" width="13.21875" style="172" customWidth="1"/>
    <col min="906" max="906" width="13.88671875" style="172" customWidth="1"/>
    <col min="907" max="907" width="12.5546875" style="172" bestFit="1" customWidth="1"/>
    <col min="908" max="910" width="12.109375" style="172" bestFit="1" customWidth="1"/>
    <col min="911" max="911" width="11.5546875" style="172" bestFit="1" customWidth="1"/>
    <col min="912" max="912" width="11.6640625" style="172" bestFit="1" customWidth="1"/>
    <col min="913" max="913" width="11.5546875" style="172" bestFit="1" customWidth="1"/>
    <col min="914" max="914" width="12.109375" style="172" bestFit="1" customWidth="1"/>
    <col min="915" max="915" width="13.5546875" style="172" customWidth="1"/>
    <col min="916" max="916" width="14.6640625" style="172" customWidth="1"/>
    <col min="917" max="1147" width="9" style="172"/>
    <col min="1148" max="1148" width="23.44140625" style="172" customWidth="1"/>
    <col min="1149" max="1149" width="13.109375" style="172" bestFit="1" customWidth="1"/>
    <col min="1150" max="1150" width="13.109375" style="172" customWidth="1"/>
    <col min="1151" max="1151" width="12.5546875" style="172" bestFit="1" customWidth="1"/>
    <col min="1152" max="1152" width="12.5546875" style="172" customWidth="1"/>
    <col min="1153" max="1153" width="12.6640625" style="172" bestFit="1" customWidth="1"/>
    <col min="1154" max="1154" width="13.109375" style="172" bestFit="1" customWidth="1"/>
    <col min="1155" max="1155" width="14.109375" style="172" bestFit="1" customWidth="1"/>
    <col min="1156" max="1156" width="13.109375" style="172" bestFit="1" customWidth="1"/>
    <col min="1157" max="1157" width="11.5546875" style="172" customWidth="1"/>
    <col min="1158" max="1158" width="12.5546875" style="172" bestFit="1" customWidth="1"/>
    <col min="1159" max="1159" width="12.109375" style="172" bestFit="1" customWidth="1"/>
    <col min="1160" max="1160" width="12.5546875" style="172" bestFit="1" customWidth="1"/>
    <col min="1161" max="1161" width="13.21875" style="172" customWidth="1"/>
    <col min="1162" max="1162" width="13.88671875" style="172" customWidth="1"/>
    <col min="1163" max="1163" width="12.5546875" style="172" bestFit="1" customWidth="1"/>
    <col min="1164" max="1166" width="12.109375" style="172" bestFit="1" customWidth="1"/>
    <col min="1167" max="1167" width="11.5546875" style="172" bestFit="1" customWidth="1"/>
    <col min="1168" max="1168" width="11.6640625" style="172" bestFit="1" customWidth="1"/>
    <col min="1169" max="1169" width="11.5546875" style="172" bestFit="1" customWidth="1"/>
    <col min="1170" max="1170" width="12.109375" style="172" bestFit="1" customWidth="1"/>
    <col min="1171" max="1171" width="13.5546875" style="172" customWidth="1"/>
    <col min="1172" max="1172" width="14.6640625" style="172" customWidth="1"/>
    <col min="1173" max="1403" width="9" style="172"/>
    <col min="1404" max="1404" width="23.44140625" style="172" customWidth="1"/>
    <col min="1405" max="1405" width="13.109375" style="172" bestFit="1" customWidth="1"/>
    <col min="1406" max="1406" width="13.109375" style="172" customWidth="1"/>
    <col min="1407" max="1407" width="12.5546875" style="172" bestFit="1" customWidth="1"/>
    <col min="1408" max="1408" width="12.5546875" style="172" customWidth="1"/>
    <col min="1409" max="1409" width="12.6640625" style="172" bestFit="1" customWidth="1"/>
    <col min="1410" max="1410" width="13.109375" style="172" bestFit="1" customWidth="1"/>
    <col min="1411" max="1411" width="14.109375" style="172" bestFit="1" customWidth="1"/>
    <col min="1412" max="1412" width="13.109375" style="172" bestFit="1" customWidth="1"/>
    <col min="1413" max="1413" width="11.5546875" style="172" customWidth="1"/>
    <col min="1414" max="1414" width="12.5546875" style="172" bestFit="1" customWidth="1"/>
    <col min="1415" max="1415" width="12.109375" style="172" bestFit="1" customWidth="1"/>
    <col min="1416" max="1416" width="12.5546875" style="172" bestFit="1" customWidth="1"/>
    <col min="1417" max="1417" width="13.21875" style="172" customWidth="1"/>
    <col min="1418" max="1418" width="13.88671875" style="172" customWidth="1"/>
    <col min="1419" max="1419" width="12.5546875" style="172" bestFit="1" customWidth="1"/>
    <col min="1420" max="1422" width="12.109375" style="172" bestFit="1" customWidth="1"/>
    <col min="1423" max="1423" width="11.5546875" style="172" bestFit="1" customWidth="1"/>
    <col min="1424" max="1424" width="11.6640625" style="172" bestFit="1" customWidth="1"/>
    <col min="1425" max="1425" width="11.5546875" style="172" bestFit="1" customWidth="1"/>
    <col min="1426" max="1426" width="12.109375" style="172" bestFit="1" customWidth="1"/>
    <col min="1427" max="1427" width="13.5546875" style="172" customWidth="1"/>
    <col min="1428" max="1428" width="14.6640625" style="172" customWidth="1"/>
    <col min="1429" max="1659" width="9" style="172"/>
    <col min="1660" max="1660" width="23.44140625" style="172" customWidth="1"/>
    <col min="1661" max="1661" width="13.109375" style="172" bestFit="1" customWidth="1"/>
    <col min="1662" max="1662" width="13.109375" style="172" customWidth="1"/>
    <col min="1663" max="1663" width="12.5546875" style="172" bestFit="1" customWidth="1"/>
    <col min="1664" max="1664" width="12.5546875" style="172" customWidth="1"/>
    <col min="1665" max="1665" width="12.6640625" style="172" bestFit="1" customWidth="1"/>
    <col min="1666" max="1666" width="13.109375" style="172" bestFit="1" customWidth="1"/>
    <col min="1667" max="1667" width="14.109375" style="172" bestFit="1" customWidth="1"/>
    <col min="1668" max="1668" width="13.109375" style="172" bestFit="1" customWidth="1"/>
    <col min="1669" max="1669" width="11.5546875" style="172" customWidth="1"/>
    <col min="1670" max="1670" width="12.5546875" style="172" bestFit="1" customWidth="1"/>
    <col min="1671" max="1671" width="12.109375" style="172" bestFit="1" customWidth="1"/>
    <col min="1672" max="1672" width="12.5546875" style="172" bestFit="1" customWidth="1"/>
    <col min="1673" max="1673" width="13.21875" style="172" customWidth="1"/>
    <col min="1674" max="1674" width="13.88671875" style="172" customWidth="1"/>
    <col min="1675" max="1675" width="12.5546875" style="172" bestFit="1" customWidth="1"/>
    <col min="1676" max="1678" width="12.109375" style="172" bestFit="1" customWidth="1"/>
    <col min="1679" max="1679" width="11.5546875" style="172" bestFit="1" customWidth="1"/>
    <col min="1680" max="1680" width="11.6640625" style="172" bestFit="1" customWidth="1"/>
    <col min="1681" max="1681" width="11.5546875" style="172" bestFit="1" customWidth="1"/>
    <col min="1682" max="1682" width="12.109375" style="172" bestFit="1" customWidth="1"/>
    <col min="1683" max="1683" width="13.5546875" style="172" customWidth="1"/>
    <col min="1684" max="1684" width="14.6640625" style="172" customWidth="1"/>
    <col min="1685" max="1915" width="9" style="172"/>
    <col min="1916" max="1916" width="23.44140625" style="172" customWidth="1"/>
    <col min="1917" max="1917" width="13.109375" style="172" bestFit="1" customWidth="1"/>
    <col min="1918" max="1918" width="13.109375" style="172" customWidth="1"/>
    <col min="1919" max="1919" width="12.5546875" style="172" bestFit="1" customWidth="1"/>
    <col min="1920" max="1920" width="12.5546875" style="172" customWidth="1"/>
    <col min="1921" max="1921" width="12.6640625" style="172" bestFit="1" customWidth="1"/>
    <col min="1922" max="1922" width="13.109375" style="172" bestFit="1" customWidth="1"/>
    <col min="1923" max="1923" width="14.109375" style="172" bestFit="1" customWidth="1"/>
    <col min="1924" max="1924" width="13.109375" style="172" bestFit="1" customWidth="1"/>
    <col min="1925" max="1925" width="11.5546875" style="172" customWidth="1"/>
    <col min="1926" max="1926" width="12.5546875" style="172" bestFit="1" customWidth="1"/>
    <col min="1927" max="1927" width="12.109375" style="172" bestFit="1" customWidth="1"/>
    <col min="1928" max="1928" width="12.5546875" style="172" bestFit="1" customWidth="1"/>
    <col min="1929" max="1929" width="13.21875" style="172" customWidth="1"/>
    <col min="1930" max="1930" width="13.88671875" style="172" customWidth="1"/>
    <col min="1931" max="1931" width="12.5546875" style="172" bestFit="1" customWidth="1"/>
    <col min="1932" max="1934" width="12.109375" style="172" bestFit="1" customWidth="1"/>
    <col min="1935" max="1935" width="11.5546875" style="172" bestFit="1" customWidth="1"/>
    <col min="1936" max="1936" width="11.6640625" style="172" bestFit="1" customWidth="1"/>
    <col min="1937" max="1937" width="11.5546875" style="172" bestFit="1" customWidth="1"/>
    <col min="1938" max="1938" width="12.109375" style="172" bestFit="1" customWidth="1"/>
    <col min="1939" max="1939" width="13.5546875" style="172" customWidth="1"/>
    <col min="1940" max="1940" width="14.6640625" style="172" customWidth="1"/>
    <col min="1941" max="2171" width="9" style="172"/>
    <col min="2172" max="2172" width="23.44140625" style="172" customWidth="1"/>
    <col min="2173" max="2173" width="13.109375" style="172" bestFit="1" customWidth="1"/>
    <col min="2174" max="2174" width="13.109375" style="172" customWidth="1"/>
    <col min="2175" max="2175" width="12.5546875" style="172" bestFit="1" customWidth="1"/>
    <col min="2176" max="2176" width="12.5546875" style="172" customWidth="1"/>
    <col min="2177" max="2177" width="12.6640625" style="172" bestFit="1" customWidth="1"/>
    <col min="2178" max="2178" width="13.109375" style="172" bestFit="1" customWidth="1"/>
    <col min="2179" max="2179" width="14.109375" style="172" bestFit="1" customWidth="1"/>
    <col min="2180" max="2180" width="13.109375" style="172" bestFit="1" customWidth="1"/>
    <col min="2181" max="2181" width="11.5546875" style="172" customWidth="1"/>
    <col min="2182" max="2182" width="12.5546875" style="172" bestFit="1" customWidth="1"/>
    <col min="2183" max="2183" width="12.109375" style="172" bestFit="1" customWidth="1"/>
    <col min="2184" max="2184" width="12.5546875" style="172" bestFit="1" customWidth="1"/>
    <col min="2185" max="2185" width="13.21875" style="172" customWidth="1"/>
    <col min="2186" max="2186" width="13.88671875" style="172" customWidth="1"/>
    <col min="2187" max="2187" width="12.5546875" style="172" bestFit="1" customWidth="1"/>
    <col min="2188" max="2190" width="12.109375" style="172" bestFit="1" customWidth="1"/>
    <col min="2191" max="2191" width="11.5546875" style="172" bestFit="1" customWidth="1"/>
    <col min="2192" max="2192" width="11.6640625" style="172" bestFit="1" customWidth="1"/>
    <col min="2193" max="2193" width="11.5546875" style="172" bestFit="1" customWidth="1"/>
    <col min="2194" max="2194" width="12.109375" style="172" bestFit="1" customWidth="1"/>
    <col min="2195" max="2195" width="13.5546875" style="172" customWidth="1"/>
    <col min="2196" max="2196" width="14.6640625" style="172" customWidth="1"/>
    <col min="2197" max="2427" width="9" style="172"/>
    <col min="2428" max="2428" width="23.44140625" style="172" customWidth="1"/>
    <col min="2429" max="2429" width="13.109375" style="172" bestFit="1" customWidth="1"/>
    <col min="2430" max="2430" width="13.109375" style="172" customWidth="1"/>
    <col min="2431" max="2431" width="12.5546875" style="172" bestFit="1" customWidth="1"/>
    <col min="2432" max="2432" width="12.5546875" style="172" customWidth="1"/>
    <col min="2433" max="2433" width="12.6640625" style="172" bestFit="1" customWidth="1"/>
    <col min="2434" max="2434" width="13.109375" style="172" bestFit="1" customWidth="1"/>
    <col min="2435" max="2435" width="14.109375" style="172" bestFit="1" customWidth="1"/>
    <col min="2436" max="2436" width="13.109375" style="172" bestFit="1" customWidth="1"/>
    <col min="2437" max="2437" width="11.5546875" style="172" customWidth="1"/>
    <col min="2438" max="2438" width="12.5546875" style="172" bestFit="1" customWidth="1"/>
    <col min="2439" max="2439" width="12.109375" style="172" bestFit="1" customWidth="1"/>
    <col min="2440" max="2440" width="12.5546875" style="172" bestFit="1" customWidth="1"/>
    <col min="2441" max="2441" width="13.21875" style="172" customWidth="1"/>
    <col min="2442" max="2442" width="13.88671875" style="172" customWidth="1"/>
    <col min="2443" max="2443" width="12.5546875" style="172" bestFit="1" customWidth="1"/>
    <col min="2444" max="2446" width="12.109375" style="172" bestFit="1" customWidth="1"/>
    <col min="2447" max="2447" width="11.5546875" style="172" bestFit="1" customWidth="1"/>
    <col min="2448" max="2448" width="11.6640625" style="172" bestFit="1" customWidth="1"/>
    <col min="2449" max="2449" width="11.5546875" style="172" bestFit="1" customWidth="1"/>
    <col min="2450" max="2450" width="12.109375" style="172" bestFit="1" customWidth="1"/>
    <col min="2451" max="2451" width="13.5546875" style="172" customWidth="1"/>
    <col min="2452" max="2452" width="14.6640625" style="172" customWidth="1"/>
    <col min="2453" max="2683" width="9" style="172"/>
    <col min="2684" max="2684" width="23.44140625" style="172" customWidth="1"/>
    <col min="2685" max="2685" width="13.109375" style="172" bestFit="1" customWidth="1"/>
    <col min="2686" max="2686" width="13.109375" style="172" customWidth="1"/>
    <col min="2687" max="2687" width="12.5546875" style="172" bestFit="1" customWidth="1"/>
    <col min="2688" max="2688" width="12.5546875" style="172" customWidth="1"/>
    <col min="2689" max="2689" width="12.6640625" style="172" bestFit="1" customWidth="1"/>
    <col min="2690" max="2690" width="13.109375" style="172" bestFit="1" customWidth="1"/>
    <col min="2691" max="2691" width="14.109375" style="172" bestFit="1" customWidth="1"/>
    <col min="2692" max="2692" width="13.109375" style="172" bestFit="1" customWidth="1"/>
    <col min="2693" max="2693" width="11.5546875" style="172" customWidth="1"/>
    <col min="2694" max="2694" width="12.5546875" style="172" bestFit="1" customWidth="1"/>
    <col min="2695" max="2695" width="12.109375" style="172" bestFit="1" customWidth="1"/>
    <col min="2696" max="2696" width="12.5546875" style="172" bestFit="1" customWidth="1"/>
    <col min="2697" max="2697" width="13.21875" style="172" customWidth="1"/>
    <col min="2698" max="2698" width="13.88671875" style="172" customWidth="1"/>
    <col min="2699" max="2699" width="12.5546875" style="172" bestFit="1" customWidth="1"/>
    <col min="2700" max="2702" width="12.109375" style="172" bestFit="1" customWidth="1"/>
    <col min="2703" max="2703" width="11.5546875" style="172" bestFit="1" customWidth="1"/>
    <col min="2704" max="2704" width="11.6640625" style="172" bestFit="1" customWidth="1"/>
    <col min="2705" max="2705" width="11.5546875" style="172" bestFit="1" customWidth="1"/>
    <col min="2706" max="2706" width="12.109375" style="172" bestFit="1" customWidth="1"/>
    <col min="2707" max="2707" width="13.5546875" style="172" customWidth="1"/>
    <col min="2708" max="2708" width="14.6640625" style="172" customWidth="1"/>
    <col min="2709" max="2939" width="9" style="172"/>
    <col min="2940" max="2940" width="23.44140625" style="172" customWidth="1"/>
    <col min="2941" max="2941" width="13.109375" style="172" bestFit="1" customWidth="1"/>
    <col min="2942" max="2942" width="13.109375" style="172" customWidth="1"/>
    <col min="2943" max="2943" width="12.5546875" style="172" bestFit="1" customWidth="1"/>
    <col min="2944" max="2944" width="12.5546875" style="172" customWidth="1"/>
    <col min="2945" max="2945" width="12.6640625" style="172" bestFit="1" customWidth="1"/>
    <col min="2946" max="2946" width="13.109375" style="172" bestFit="1" customWidth="1"/>
    <col min="2947" max="2947" width="14.109375" style="172" bestFit="1" customWidth="1"/>
    <col min="2948" max="2948" width="13.109375" style="172" bestFit="1" customWidth="1"/>
    <col min="2949" max="2949" width="11.5546875" style="172" customWidth="1"/>
    <col min="2950" max="2950" width="12.5546875" style="172" bestFit="1" customWidth="1"/>
    <col min="2951" max="2951" width="12.109375" style="172" bestFit="1" customWidth="1"/>
    <col min="2952" max="2952" width="12.5546875" style="172" bestFit="1" customWidth="1"/>
    <col min="2953" max="2953" width="13.21875" style="172" customWidth="1"/>
    <col min="2954" max="2954" width="13.88671875" style="172" customWidth="1"/>
    <col min="2955" max="2955" width="12.5546875" style="172" bestFit="1" customWidth="1"/>
    <col min="2956" max="2958" width="12.109375" style="172" bestFit="1" customWidth="1"/>
    <col min="2959" max="2959" width="11.5546875" style="172" bestFit="1" customWidth="1"/>
    <col min="2960" max="2960" width="11.6640625" style="172" bestFit="1" customWidth="1"/>
    <col min="2961" max="2961" width="11.5546875" style="172" bestFit="1" customWidth="1"/>
    <col min="2962" max="2962" width="12.109375" style="172" bestFit="1" customWidth="1"/>
    <col min="2963" max="2963" width="13.5546875" style="172" customWidth="1"/>
    <col min="2964" max="2964" width="14.6640625" style="172" customWidth="1"/>
    <col min="2965" max="3195" width="9" style="172"/>
    <col min="3196" max="3196" width="23.44140625" style="172" customWidth="1"/>
    <col min="3197" max="3197" width="13.109375" style="172" bestFit="1" customWidth="1"/>
    <col min="3198" max="3198" width="13.109375" style="172" customWidth="1"/>
    <col min="3199" max="3199" width="12.5546875" style="172" bestFit="1" customWidth="1"/>
    <col min="3200" max="3200" width="12.5546875" style="172" customWidth="1"/>
    <col min="3201" max="3201" width="12.6640625" style="172" bestFit="1" customWidth="1"/>
    <col min="3202" max="3202" width="13.109375" style="172" bestFit="1" customWidth="1"/>
    <col min="3203" max="3203" width="14.109375" style="172" bestFit="1" customWidth="1"/>
    <col min="3204" max="3204" width="13.109375" style="172" bestFit="1" customWidth="1"/>
    <col min="3205" max="3205" width="11.5546875" style="172" customWidth="1"/>
    <col min="3206" max="3206" width="12.5546875" style="172" bestFit="1" customWidth="1"/>
    <col min="3207" max="3207" width="12.109375" style="172" bestFit="1" customWidth="1"/>
    <col min="3208" max="3208" width="12.5546875" style="172" bestFit="1" customWidth="1"/>
    <col min="3209" max="3209" width="13.21875" style="172" customWidth="1"/>
    <col min="3210" max="3210" width="13.88671875" style="172" customWidth="1"/>
    <col min="3211" max="3211" width="12.5546875" style="172" bestFit="1" customWidth="1"/>
    <col min="3212" max="3214" width="12.109375" style="172" bestFit="1" customWidth="1"/>
    <col min="3215" max="3215" width="11.5546875" style="172" bestFit="1" customWidth="1"/>
    <col min="3216" max="3216" width="11.6640625" style="172" bestFit="1" customWidth="1"/>
    <col min="3217" max="3217" width="11.5546875" style="172" bestFit="1" customWidth="1"/>
    <col min="3218" max="3218" width="12.109375" style="172" bestFit="1" customWidth="1"/>
    <col min="3219" max="3219" width="13.5546875" style="172" customWidth="1"/>
    <col min="3220" max="3220" width="14.6640625" style="172" customWidth="1"/>
    <col min="3221" max="3451" width="9" style="172"/>
    <col min="3452" max="3452" width="23.44140625" style="172" customWidth="1"/>
    <col min="3453" max="3453" width="13.109375" style="172" bestFit="1" customWidth="1"/>
    <col min="3454" max="3454" width="13.109375" style="172" customWidth="1"/>
    <col min="3455" max="3455" width="12.5546875" style="172" bestFit="1" customWidth="1"/>
    <col min="3456" max="3456" width="12.5546875" style="172" customWidth="1"/>
    <col min="3457" max="3457" width="12.6640625" style="172" bestFit="1" customWidth="1"/>
    <col min="3458" max="3458" width="13.109375" style="172" bestFit="1" customWidth="1"/>
    <col min="3459" max="3459" width="14.109375" style="172" bestFit="1" customWidth="1"/>
    <col min="3460" max="3460" width="13.109375" style="172" bestFit="1" customWidth="1"/>
    <col min="3461" max="3461" width="11.5546875" style="172" customWidth="1"/>
    <col min="3462" max="3462" width="12.5546875" style="172" bestFit="1" customWidth="1"/>
    <col min="3463" max="3463" width="12.109375" style="172" bestFit="1" customWidth="1"/>
    <col min="3464" max="3464" width="12.5546875" style="172" bestFit="1" customWidth="1"/>
    <col min="3465" max="3465" width="13.21875" style="172" customWidth="1"/>
    <col min="3466" max="3466" width="13.88671875" style="172" customWidth="1"/>
    <col min="3467" max="3467" width="12.5546875" style="172" bestFit="1" customWidth="1"/>
    <col min="3468" max="3470" width="12.109375" style="172" bestFit="1" customWidth="1"/>
    <col min="3471" max="3471" width="11.5546875" style="172" bestFit="1" customWidth="1"/>
    <col min="3472" max="3472" width="11.6640625" style="172" bestFit="1" customWidth="1"/>
    <col min="3473" max="3473" width="11.5546875" style="172" bestFit="1" customWidth="1"/>
    <col min="3474" max="3474" width="12.109375" style="172" bestFit="1" customWidth="1"/>
    <col min="3475" max="3475" width="13.5546875" style="172" customWidth="1"/>
    <col min="3476" max="3476" width="14.6640625" style="172" customWidth="1"/>
    <col min="3477" max="3707" width="9" style="172"/>
    <col min="3708" max="3708" width="23.44140625" style="172" customWidth="1"/>
    <col min="3709" max="3709" width="13.109375" style="172" bestFit="1" customWidth="1"/>
    <col min="3710" max="3710" width="13.109375" style="172" customWidth="1"/>
    <col min="3711" max="3711" width="12.5546875" style="172" bestFit="1" customWidth="1"/>
    <col min="3712" max="3712" width="12.5546875" style="172" customWidth="1"/>
    <col min="3713" max="3713" width="12.6640625" style="172" bestFit="1" customWidth="1"/>
    <col min="3714" max="3714" width="13.109375" style="172" bestFit="1" customWidth="1"/>
    <col min="3715" max="3715" width="14.109375" style="172" bestFit="1" customWidth="1"/>
    <col min="3716" max="3716" width="13.109375" style="172" bestFit="1" customWidth="1"/>
    <col min="3717" max="3717" width="11.5546875" style="172" customWidth="1"/>
    <col min="3718" max="3718" width="12.5546875" style="172" bestFit="1" customWidth="1"/>
    <col min="3719" max="3719" width="12.109375" style="172" bestFit="1" customWidth="1"/>
    <col min="3720" max="3720" width="12.5546875" style="172" bestFit="1" customWidth="1"/>
    <col min="3721" max="3721" width="13.21875" style="172" customWidth="1"/>
    <col min="3722" max="3722" width="13.88671875" style="172" customWidth="1"/>
    <col min="3723" max="3723" width="12.5546875" style="172" bestFit="1" customWidth="1"/>
    <col min="3724" max="3726" width="12.109375" style="172" bestFit="1" customWidth="1"/>
    <col min="3727" max="3727" width="11.5546875" style="172" bestFit="1" customWidth="1"/>
    <col min="3728" max="3728" width="11.6640625" style="172" bestFit="1" customWidth="1"/>
    <col min="3729" max="3729" width="11.5546875" style="172" bestFit="1" customWidth="1"/>
    <col min="3730" max="3730" width="12.109375" style="172" bestFit="1" customWidth="1"/>
    <col min="3731" max="3731" width="13.5546875" style="172" customWidth="1"/>
    <col min="3732" max="3732" width="14.6640625" style="172" customWidth="1"/>
    <col min="3733" max="3963" width="9" style="172"/>
    <col min="3964" max="3964" width="23.44140625" style="172" customWidth="1"/>
    <col min="3965" max="3965" width="13.109375" style="172" bestFit="1" customWidth="1"/>
    <col min="3966" max="3966" width="13.109375" style="172" customWidth="1"/>
    <col min="3967" max="3967" width="12.5546875" style="172" bestFit="1" customWidth="1"/>
    <col min="3968" max="3968" width="12.5546875" style="172" customWidth="1"/>
    <col min="3969" max="3969" width="12.6640625" style="172" bestFit="1" customWidth="1"/>
    <col min="3970" max="3970" width="13.109375" style="172" bestFit="1" customWidth="1"/>
    <col min="3971" max="3971" width="14.109375" style="172" bestFit="1" customWidth="1"/>
    <col min="3972" max="3972" width="13.109375" style="172" bestFit="1" customWidth="1"/>
    <col min="3973" max="3973" width="11.5546875" style="172" customWidth="1"/>
    <col min="3974" max="3974" width="12.5546875" style="172" bestFit="1" customWidth="1"/>
    <col min="3975" max="3975" width="12.109375" style="172" bestFit="1" customWidth="1"/>
    <col min="3976" max="3976" width="12.5546875" style="172" bestFit="1" customWidth="1"/>
    <col min="3977" max="3977" width="13.21875" style="172" customWidth="1"/>
    <col min="3978" max="3978" width="13.88671875" style="172" customWidth="1"/>
    <col min="3979" max="3979" width="12.5546875" style="172" bestFit="1" customWidth="1"/>
    <col min="3980" max="3982" width="12.109375" style="172" bestFit="1" customWidth="1"/>
    <col min="3983" max="3983" width="11.5546875" style="172" bestFit="1" customWidth="1"/>
    <col min="3984" max="3984" width="11.6640625" style="172" bestFit="1" customWidth="1"/>
    <col min="3985" max="3985" width="11.5546875" style="172" bestFit="1" customWidth="1"/>
    <col min="3986" max="3986" width="12.109375" style="172" bestFit="1" customWidth="1"/>
    <col min="3987" max="3987" width="13.5546875" style="172" customWidth="1"/>
    <col min="3988" max="3988" width="14.6640625" style="172" customWidth="1"/>
    <col min="3989" max="4219" width="9" style="172"/>
    <col min="4220" max="4220" width="23.44140625" style="172" customWidth="1"/>
    <col min="4221" max="4221" width="13.109375" style="172" bestFit="1" customWidth="1"/>
    <col min="4222" max="4222" width="13.109375" style="172" customWidth="1"/>
    <col min="4223" max="4223" width="12.5546875" style="172" bestFit="1" customWidth="1"/>
    <col min="4224" max="4224" width="12.5546875" style="172" customWidth="1"/>
    <col min="4225" max="4225" width="12.6640625" style="172" bestFit="1" customWidth="1"/>
    <col min="4226" max="4226" width="13.109375" style="172" bestFit="1" customWidth="1"/>
    <col min="4227" max="4227" width="14.109375" style="172" bestFit="1" customWidth="1"/>
    <col min="4228" max="4228" width="13.109375" style="172" bestFit="1" customWidth="1"/>
    <col min="4229" max="4229" width="11.5546875" style="172" customWidth="1"/>
    <col min="4230" max="4230" width="12.5546875" style="172" bestFit="1" customWidth="1"/>
    <col min="4231" max="4231" width="12.109375" style="172" bestFit="1" customWidth="1"/>
    <col min="4232" max="4232" width="12.5546875" style="172" bestFit="1" customWidth="1"/>
    <col min="4233" max="4233" width="13.21875" style="172" customWidth="1"/>
    <col min="4234" max="4234" width="13.88671875" style="172" customWidth="1"/>
    <col min="4235" max="4235" width="12.5546875" style="172" bestFit="1" customWidth="1"/>
    <col min="4236" max="4238" width="12.109375" style="172" bestFit="1" customWidth="1"/>
    <col min="4239" max="4239" width="11.5546875" style="172" bestFit="1" customWidth="1"/>
    <col min="4240" max="4240" width="11.6640625" style="172" bestFit="1" customWidth="1"/>
    <col min="4241" max="4241" width="11.5546875" style="172" bestFit="1" customWidth="1"/>
    <col min="4242" max="4242" width="12.109375" style="172" bestFit="1" customWidth="1"/>
    <col min="4243" max="4243" width="13.5546875" style="172" customWidth="1"/>
    <col min="4244" max="4244" width="14.6640625" style="172" customWidth="1"/>
    <col min="4245" max="4475" width="9" style="172"/>
    <col min="4476" max="4476" width="23.44140625" style="172" customWidth="1"/>
    <col min="4477" max="4477" width="13.109375" style="172" bestFit="1" customWidth="1"/>
    <col min="4478" max="4478" width="13.109375" style="172" customWidth="1"/>
    <col min="4479" max="4479" width="12.5546875" style="172" bestFit="1" customWidth="1"/>
    <col min="4480" max="4480" width="12.5546875" style="172" customWidth="1"/>
    <col min="4481" max="4481" width="12.6640625" style="172" bestFit="1" customWidth="1"/>
    <col min="4482" max="4482" width="13.109375" style="172" bestFit="1" customWidth="1"/>
    <col min="4483" max="4483" width="14.109375" style="172" bestFit="1" customWidth="1"/>
    <col min="4484" max="4484" width="13.109375" style="172" bestFit="1" customWidth="1"/>
    <col min="4485" max="4485" width="11.5546875" style="172" customWidth="1"/>
    <col min="4486" max="4486" width="12.5546875" style="172" bestFit="1" customWidth="1"/>
    <col min="4487" max="4487" width="12.109375" style="172" bestFit="1" customWidth="1"/>
    <col min="4488" max="4488" width="12.5546875" style="172" bestFit="1" customWidth="1"/>
    <col min="4489" max="4489" width="13.21875" style="172" customWidth="1"/>
    <col min="4490" max="4490" width="13.88671875" style="172" customWidth="1"/>
    <col min="4491" max="4491" width="12.5546875" style="172" bestFit="1" customWidth="1"/>
    <col min="4492" max="4494" width="12.109375" style="172" bestFit="1" customWidth="1"/>
    <col min="4495" max="4495" width="11.5546875" style="172" bestFit="1" customWidth="1"/>
    <col min="4496" max="4496" width="11.6640625" style="172" bestFit="1" customWidth="1"/>
    <col min="4497" max="4497" width="11.5546875" style="172" bestFit="1" customWidth="1"/>
    <col min="4498" max="4498" width="12.109375" style="172" bestFit="1" customWidth="1"/>
    <col min="4499" max="4499" width="13.5546875" style="172" customWidth="1"/>
    <col min="4500" max="4500" width="14.6640625" style="172" customWidth="1"/>
    <col min="4501" max="4731" width="9" style="172"/>
    <col min="4732" max="4732" width="23.44140625" style="172" customWidth="1"/>
    <col min="4733" max="4733" width="13.109375" style="172" bestFit="1" customWidth="1"/>
    <col min="4734" max="4734" width="13.109375" style="172" customWidth="1"/>
    <col min="4735" max="4735" width="12.5546875" style="172" bestFit="1" customWidth="1"/>
    <col min="4736" max="4736" width="12.5546875" style="172" customWidth="1"/>
    <col min="4737" max="4737" width="12.6640625" style="172" bestFit="1" customWidth="1"/>
    <col min="4738" max="4738" width="13.109375" style="172" bestFit="1" customWidth="1"/>
    <col min="4739" max="4739" width="14.109375" style="172" bestFit="1" customWidth="1"/>
    <col min="4740" max="4740" width="13.109375" style="172" bestFit="1" customWidth="1"/>
    <col min="4741" max="4741" width="11.5546875" style="172" customWidth="1"/>
    <col min="4742" max="4742" width="12.5546875" style="172" bestFit="1" customWidth="1"/>
    <col min="4743" max="4743" width="12.109375" style="172" bestFit="1" customWidth="1"/>
    <col min="4744" max="4744" width="12.5546875" style="172" bestFit="1" customWidth="1"/>
    <col min="4745" max="4745" width="13.21875" style="172" customWidth="1"/>
    <col min="4746" max="4746" width="13.88671875" style="172" customWidth="1"/>
    <col min="4747" max="4747" width="12.5546875" style="172" bestFit="1" customWidth="1"/>
    <col min="4748" max="4750" width="12.109375" style="172" bestFit="1" customWidth="1"/>
    <col min="4751" max="4751" width="11.5546875" style="172" bestFit="1" customWidth="1"/>
    <col min="4752" max="4752" width="11.6640625" style="172" bestFit="1" customWidth="1"/>
    <col min="4753" max="4753" width="11.5546875" style="172" bestFit="1" customWidth="1"/>
    <col min="4754" max="4754" width="12.109375" style="172" bestFit="1" customWidth="1"/>
    <col min="4755" max="4755" width="13.5546875" style="172" customWidth="1"/>
    <col min="4756" max="4756" width="14.6640625" style="172" customWidth="1"/>
    <col min="4757" max="4987" width="9" style="172"/>
    <col min="4988" max="4988" width="23.44140625" style="172" customWidth="1"/>
    <col min="4989" max="4989" width="13.109375" style="172" bestFit="1" customWidth="1"/>
    <col min="4990" max="4990" width="13.109375" style="172" customWidth="1"/>
    <col min="4991" max="4991" width="12.5546875" style="172" bestFit="1" customWidth="1"/>
    <col min="4992" max="4992" width="12.5546875" style="172" customWidth="1"/>
    <col min="4993" max="4993" width="12.6640625" style="172" bestFit="1" customWidth="1"/>
    <col min="4994" max="4994" width="13.109375" style="172" bestFit="1" customWidth="1"/>
    <col min="4995" max="4995" width="14.109375" style="172" bestFit="1" customWidth="1"/>
    <col min="4996" max="4996" width="13.109375" style="172" bestFit="1" customWidth="1"/>
    <col min="4997" max="4997" width="11.5546875" style="172" customWidth="1"/>
    <col min="4998" max="4998" width="12.5546875" style="172" bestFit="1" customWidth="1"/>
    <col min="4999" max="4999" width="12.109375" style="172" bestFit="1" customWidth="1"/>
    <col min="5000" max="5000" width="12.5546875" style="172" bestFit="1" customWidth="1"/>
    <col min="5001" max="5001" width="13.21875" style="172" customWidth="1"/>
    <col min="5002" max="5002" width="13.88671875" style="172" customWidth="1"/>
    <col min="5003" max="5003" width="12.5546875" style="172" bestFit="1" customWidth="1"/>
    <col min="5004" max="5006" width="12.109375" style="172" bestFit="1" customWidth="1"/>
    <col min="5007" max="5007" width="11.5546875" style="172" bestFit="1" customWidth="1"/>
    <col min="5008" max="5008" width="11.6640625" style="172" bestFit="1" customWidth="1"/>
    <col min="5009" max="5009" width="11.5546875" style="172" bestFit="1" customWidth="1"/>
    <col min="5010" max="5010" width="12.109375" style="172" bestFit="1" customWidth="1"/>
    <col min="5011" max="5011" width="13.5546875" style="172" customWidth="1"/>
    <col min="5012" max="5012" width="14.6640625" style="172" customWidth="1"/>
    <col min="5013" max="5243" width="9" style="172"/>
    <col min="5244" max="5244" width="23.44140625" style="172" customWidth="1"/>
    <col min="5245" max="5245" width="13.109375" style="172" bestFit="1" customWidth="1"/>
    <col min="5246" max="5246" width="13.109375" style="172" customWidth="1"/>
    <col min="5247" max="5247" width="12.5546875" style="172" bestFit="1" customWidth="1"/>
    <col min="5248" max="5248" width="12.5546875" style="172" customWidth="1"/>
    <col min="5249" max="5249" width="12.6640625" style="172" bestFit="1" customWidth="1"/>
    <col min="5250" max="5250" width="13.109375" style="172" bestFit="1" customWidth="1"/>
    <col min="5251" max="5251" width="14.109375" style="172" bestFit="1" customWidth="1"/>
    <col min="5252" max="5252" width="13.109375" style="172" bestFit="1" customWidth="1"/>
    <col min="5253" max="5253" width="11.5546875" style="172" customWidth="1"/>
    <col min="5254" max="5254" width="12.5546875" style="172" bestFit="1" customWidth="1"/>
    <col min="5255" max="5255" width="12.109375" style="172" bestFit="1" customWidth="1"/>
    <col min="5256" max="5256" width="12.5546875" style="172" bestFit="1" customWidth="1"/>
    <col min="5257" max="5257" width="13.21875" style="172" customWidth="1"/>
    <col min="5258" max="5258" width="13.88671875" style="172" customWidth="1"/>
    <col min="5259" max="5259" width="12.5546875" style="172" bestFit="1" customWidth="1"/>
    <col min="5260" max="5262" width="12.109375" style="172" bestFit="1" customWidth="1"/>
    <col min="5263" max="5263" width="11.5546875" style="172" bestFit="1" customWidth="1"/>
    <col min="5264" max="5264" width="11.6640625" style="172" bestFit="1" customWidth="1"/>
    <col min="5265" max="5265" width="11.5546875" style="172" bestFit="1" customWidth="1"/>
    <col min="5266" max="5266" width="12.109375" style="172" bestFit="1" customWidth="1"/>
    <col min="5267" max="5267" width="13.5546875" style="172" customWidth="1"/>
    <col min="5268" max="5268" width="14.6640625" style="172" customWidth="1"/>
    <col min="5269" max="5499" width="9" style="172"/>
    <col min="5500" max="5500" width="23.44140625" style="172" customWidth="1"/>
    <col min="5501" max="5501" width="13.109375" style="172" bestFit="1" customWidth="1"/>
    <col min="5502" max="5502" width="13.109375" style="172" customWidth="1"/>
    <col min="5503" max="5503" width="12.5546875" style="172" bestFit="1" customWidth="1"/>
    <col min="5504" max="5504" width="12.5546875" style="172" customWidth="1"/>
    <col min="5505" max="5505" width="12.6640625" style="172" bestFit="1" customWidth="1"/>
    <col min="5506" max="5506" width="13.109375" style="172" bestFit="1" customWidth="1"/>
    <col min="5507" max="5507" width="14.109375" style="172" bestFit="1" customWidth="1"/>
    <col min="5508" max="5508" width="13.109375" style="172" bestFit="1" customWidth="1"/>
    <col min="5509" max="5509" width="11.5546875" style="172" customWidth="1"/>
    <col min="5510" max="5510" width="12.5546875" style="172" bestFit="1" customWidth="1"/>
    <col min="5511" max="5511" width="12.109375" style="172" bestFit="1" customWidth="1"/>
    <col min="5512" max="5512" width="12.5546875" style="172" bestFit="1" customWidth="1"/>
    <col min="5513" max="5513" width="13.21875" style="172" customWidth="1"/>
    <col min="5514" max="5514" width="13.88671875" style="172" customWidth="1"/>
    <col min="5515" max="5515" width="12.5546875" style="172" bestFit="1" customWidth="1"/>
    <col min="5516" max="5518" width="12.109375" style="172" bestFit="1" customWidth="1"/>
    <col min="5519" max="5519" width="11.5546875" style="172" bestFit="1" customWidth="1"/>
    <col min="5520" max="5520" width="11.6640625" style="172" bestFit="1" customWidth="1"/>
    <col min="5521" max="5521" width="11.5546875" style="172" bestFit="1" customWidth="1"/>
    <col min="5522" max="5522" width="12.109375" style="172" bestFit="1" customWidth="1"/>
    <col min="5523" max="5523" width="13.5546875" style="172" customWidth="1"/>
    <col min="5524" max="5524" width="14.6640625" style="172" customWidth="1"/>
    <col min="5525" max="5755" width="9" style="172"/>
    <col min="5756" max="5756" width="23.44140625" style="172" customWidth="1"/>
    <col min="5757" max="5757" width="13.109375" style="172" bestFit="1" customWidth="1"/>
    <col min="5758" max="5758" width="13.109375" style="172" customWidth="1"/>
    <col min="5759" max="5759" width="12.5546875" style="172" bestFit="1" customWidth="1"/>
    <col min="5760" max="5760" width="12.5546875" style="172" customWidth="1"/>
    <col min="5761" max="5761" width="12.6640625" style="172" bestFit="1" customWidth="1"/>
    <col min="5762" max="5762" width="13.109375" style="172" bestFit="1" customWidth="1"/>
    <col min="5763" max="5763" width="14.109375" style="172" bestFit="1" customWidth="1"/>
    <col min="5764" max="5764" width="13.109375" style="172" bestFit="1" customWidth="1"/>
    <col min="5765" max="5765" width="11.5546875" style="172" customWidth="1"/>
    <col min="5766" max="5766" width="12.5546875" style="172" bestFit="1" customWidth="1"/>
    <col min="5767" max="5767" width="12.109375" style="172" bestFit="1" customWidth="1"/>
    <col min="5768" max="5768" width="12.5546875" style="172" bestFit="1" customWidth="1"/>
    <col min="5769" max="5769" width="13.21875" style="172" customWidth="1"/>
    <col min="5770" max="5770" width="13.88671875" style="172" customWidth="1"/>
    <col min="5771" max="5771" width="12.5546875" style="172" bestFit="1" customWidth="1"/>
    <col min="5772" max="5774" width="12.109375" style="172" bestFit="1" customWidth="1"/>
    <col min="5775" max="5775" width="11.5546875" style="172" bestFit="1" customWidth="1"/>
    <col min="5776" max="5776" width="11.6640625" style="172" bestFit="1" customWidth="1"/>
    <col min="5777" max="5777" width="11.5546875" style="172" bestFit="1" customWidth="1"/>
    <col min="5778" max="5778" width="12.109375" style="172" bestFit="1" customWidth="1"/>
    <col min="5779" max="5779" width="13.5546875" style="172" customWidth="1"/>
    <col min="5780" max="5780" width="14.6640625" style="172" customWidth="1"/>
    <col min="5781" max="6011" width="9" style="172"/>
    <col min="6012" max="6012" width="23.44140625" style="172" customWidth="1"/>
    <col min="6013" max="6013" width="13.109375" style="172" bestFit="1" customWidth="1"/>
    <col min="6014" max="6014" width="13.109375" style="172" customWidth="1"/>
    <col min="6015" max="6015" width="12.5546875" style="172" bestFit="1" customWidth="1"/>
    <col min="6016" max="6016" width="12.5546875" style="172" customWidth="1"/>
    <col min="6017" max="6017" width="12.6640625" style="172" bestFit="1" customWidth="1"/>
    <col min="6018" max="6018" width="13.109375" style="172" bestFit="1" customWidth="1"/>
    <col min="6019" max="6019" width="14.109375" style="172" bestFit="1" customWidth="1"/>
    <col min="6020" max="6020" width="13.109375" style="172" bestFit="1" customWidth="1"/>
    <col min="6021" max="6021" width="11.5546875" style="172" customWidth="1"/>
    <col min="6022" max="6022" width="12.5546875" style="172" bestFit="1" customWidth="1"/>
    <col min="6023" max="6023" width="12.109375" style="172" bestFit="1" customWidth="1"/>
    <col min="6024" max="6024" width="12.5546875" style="172" bestFit="1" customWidth="1"/>
    <col min="6025" max="6025" width="13.21875" style="172" customWidth="1"/>
    <col min="6026" max="6026" width="13.88671875" style="172" customWidth="1"/>
    <col min="6027" max="6027" width="12.5546875" style="172" bestFit="1" customWidth="1"/>
    <col min="6028" max="6030" width="12.109375" style="172" bestFit="1" customWidth="1"/>
    <col min="6031" max="6031" width="11.5546875" style="172" bestFit="1" customWidth="1"/>
    <col min="6032" max="6032" width="11.6640625" style="172" bestFit="1" customWidth="1"/>
    <col min="6033" max="6033" width="11.5546875" style="172" bestFit="1" customWidth="1"/>
    <col min="6034" max="6034" width="12.109375" style="172" bestFit="1" customWidth="1"/>
    <col min="6035" max="6035" width="13.5546875" style="172" customWidth="1"/>
    <col min="6036" max="6036" width="14.6640625" style="172" customWidth="1"/>
    <col min="6037" max="6267" width="9" style="172"/>
    <col min="6268" max="6268" width="23.44140625" style="172" customWidth="1"/>
    <col min="6269" max="6269" width="13.109375" style="172" bestFit="1" customWidth="1"/>
    <col min="6270" max="6270" width="13.109375" style="172" customWidth="1"/>
    <col min="6271" max="6271" width="12.5546875" style="172" bestFit="1" customWidth="1"/>
    <col min="6272" max="6272" width="12.5546875" style="172" customWidth="1"/>
    <col min="6273" max="6273" width="12.6640625" style="172" bestFit="1" customWidth="1"/>
    <col min="6274" max="6274" width="13.109375" style="172" bestFit="1" customWidth="1"/>
    <col min="6275" max="6275" width="14.109375" style="172" bestFit="1" customWidth="1"/>
    <col min="6276" max="6276" width="13.109375" style="172" bestFit="1" customWidth="1"/>
    <col min="6277" max="6277" width="11.5546875" style="172" customWidth="1"/>
    <col min="6278" max="6278" width="12.5546875" style="172" bestFit="1" customWidth="1"/>
    <col min="6279" max="6279" width="12.109375" style="172" bestFit="1" customWidth="1"/>
    <col min="6280" max="6280" width="12.5546875" style="172" bestFit="1" customWidth="1"/>
    <col min="6281" max="6281" width="13.21875" style="172" customWidth="1"/>
    <col min="6282" max="6282" width="13.88671875" style="172" customWidth="1"/>
    <col min="6283" max="6283" width="12.5546875" style="172" bestFit="1" customWidth="1"/>
    <col min="6284" max="6286" width="12.109375" style="172" bestFit="1" customWidth="1"/>
    <col min="6287" max="6287" width="11.5546875" style="172" bestFit="1" customWidth="1"/>
    <col min="6288" max="6288" width="11.6640625" style="172" bestFit="1" customWidth="1"/>
    <col min="6289" max="6289" width="11.5546875" style="172" bestFit="1" customWidth="1"/>
    <col min="6290" max="6290" width="12.109375" style="172" bestFit="1" customWidth="1"/>
    <col min="6291" max="6291" width="13.5546875" style="172" customWidth="1"/>
    <col min="6292" max="6292" width="14.6640625" style="172" customWidth="1"/>
    <col min="6293" max="6523" width="9" style="172"/>
    <col min="6524" max="6524" width="23.44140625" style="172" customWidth="1"/>
    <col min="6525" max="6525" width="13.109375" style="172" bestFit="1" customWidth="1"/>
    <col min="6526" max="6526" width="13.109375" style="172" customWidth="1"/>
    <col min="6527" max="6527" width="12.5546875" style="172" bestFit="1" customWidth="1"/>
    <col min="6528" max="6528" width="12.5546875" style="172" customWidth="1"/>
    <col min="6529" max="6529" width="12.6640625" style="172" bestFit="1" customWidth="1"/>
    <col min="6530" max="6530" width="13.109375" style="172" bestFit="1" customWidth="1"/>
    <col min="6531" max="6531" width="14.109375" style="172" bestFit="1" customWidth="1"/>
    <col min="6532" max="6532" width="13.109375" style="172" bestFit="1" customWidth="1"/>
    <col min="6533" max="6533" width="11.5546875" style="172" customWidth="1"/>
    <col min="6534" max="6534" width="12.5546875" style="172" bestFit="1" customWidth="1"/>
    <col min="6535" max="6535" width="12.109375" style="172" bestFit="1" customWidth="1"/>
    <col min="6536" max="6536" width="12.5546875" style="172" bestFit="1" customWidth="1"/>
    <col min="6537" max="6537" width="13.21875" style="172" customWidth="1"/>
    <col min="6538" max="6538" width="13.88671875" style="172" customWidth="1"/>
    <col min="6539" max="6539" width="12.5546875" style="172" bestFit="1" customWidth="1"/>
    <col min="6540" max="6542" width="12.109375" style="172" bestFit="1" customWidth="1"/>
    <col min="6543" max="6543" width="11.5546875" style="172" bestFit="1" customWidth="1"/>
    <col min="6544" max="6544" width="11.6640625" style="172" bestFit="1" customWidth="1"/>
    <col min="6545" max="6545" width="11.5546875" style="172" bestFit="1" customWidth="1"/>
    <col min="6546" max="6546" width="12.109375" style="172" bestFit="1" customWidth="1"/>
    <col min="6547" max="6547" width="13.5546875" style="172" customWidth="1"/>
    <col min="6548" max="6548" width="14.6640625" style="172" customWidth="1"/>
    <col min="6549" max="6779" width="9" style="172"/>
    <col min="6780" max="6780" width="23.44140625" style="172" customWidth="1"/>
    <col min="6781" max="6781" width="13.109375" style="172" bestFit="1" customWidth="1"/>
    <col min="6782" max="6782" width="13.109375" style="172" customWidth="1"/>
    <col min="6783" max="6783" width="12.5546875" style="172" bestFit="1" customWidth="1"/>
    <col min="6784" max="6784" width="12.5546875" style="172" customWidth="1"/>
    <col min="6785" max="6785" width="12.6640625" style="172" bestFit="1" customWidth="1"/>
    <col min="6786" max="6786" width="13.109375" style="172" bestFit="1" customWidth="1"/>
    <col min="6787" max="6787" width="14.109375" style="172" bestFit="1" customWidth="1"/>
    <col min="6788" max="6788" width="13.109375" style="172" bestFit="1" customWidth="1"/>
    <col min="6789" max="6789" width="11.5546875" style="172" customWidth="1"/>
    <col min="6790" max="6790" width="12.5546875" style="172" bestFit="1" customWidth="1"/>
    <col min="6791" max="6791" width="12.109375" style="172" bestFit="1" customWidth="1"/>
    <col min="6792" max="6792" width="12.5546875" style="172" bestFit="1" customWidth="1"/>
    <col min="6793" max="6793" width="13.21875" style="172" customWidth="1"/>
    <col min="6794" max="6794" width="13.88671875" style="172" customWidth="1"/>
    <col min="6795" max="6795" width="12.5546875" style="172" bestFit="1" customWidth="1"/>
    <col min="6796" max="6798" width="12.109375" style="172" bestFit="1" customWidth="1"/>
    <col min="6799" max="6799" width="11.5546875" style="172" bestFit="1" customWidth="1"/>
    <col min="6800" max="6800" width="11.6640625" style="172" bestFit="1" customWidth="1"/>
    <col min="6801" max="6801" width="11.5546875" style="172" bestFit="1" customWidth="1"/>
    <col min="6802" max="6802" width="12.109375" style="172" bestFit="1" customWidth="1"/>
    <col min="6803" max="6803" width="13.5546875" style="172" customWidth="1"/>
    <col min="6804" max="6804" width="14.6640625" style="172" customWidth="1"/>
    <col min="6805" max="7035" width="9" style="172"/>
    <col min="7036" max="7036" width="23.44140625" style="172" customWidth="1"/>
    <col min="7037" max="7037" width="13.109375" style="172" bestFit="1" customWidth="1"/>
    <col min="7038" max="7038" width="13.109375" style="172" customWidth="1"/>
    <col min="7039" max="7039" width="12.5546875" style="172" bestFit="1" customWidth="1"/>
    <col min="7040" max="7040" width="12.5546875" style="172" customWidth="1"/>
    <col min="7041" max="7041" width="12.6640625" style="172" bestFit="1" customWidth="1"/>
    <col min="7042" max="7042" width="13.109375" style="172" bestFit="1" customWidth="1"/>
    <col min="7043" max="7043" width="14.109375" style="172" bestFit="1" customWidth="1"/>
    <col min="7044" max="7044" width="13.109375" style="172" bestFit="1" customWidth="1"/>
    <col min="7045" max="7045" width="11.5546875" style="172" customWidth="1"/>
    <col min="7046" max="7046" width="12.5546875" style="172" bestFit="1" customWidth="1"/>
    <col min="7047" max="7047" width="12.109375" style="172" bestFit="1" customWidth="1"/>
    <col min="7048" max="7048" width="12.5546875" style="172" bestFit="1" customWidth="1"/>
    <col min="7049" max="7049" width="13.21875" style="172" customWidth="1"/>
    <col min="7050" max="7050" width="13.88671875" style="172" customWidth="1"/>
    <col min="7051" max="7051" width="12.5546875" style="172" bestFit="1" customWidth="1"/>
    <col min="7052" max="7054" width="12.109375" style="172" bestFit="1" customWidth="1"/>
    <col min="7055" max="7055" width="11.5546875" style="172" bestFit="1" customWidth="1"/>
    <col min="7056" max="7056" width="11.6640625" style="172" bestFit="1" customWidth="1"/>
    <col min="7057" max="7057" width="11.5546875" style="172" bestFit="1" customWidth="1"/>
    <col min="7058" max="7058" width="12.109375" style="172" bestFit="1" customWidth="1"/>
    <col min="7059" max="7059" width="13.5546875" style="172" customWidth="1"/>
    <col min="7060" max="7060" width="14.6640625" style="172" customWidth="1"/>
    <col min="7061" max="7291" width="9" style="172"/>
    <col min="7292" max="7292" width="23.44140625" style="172" customWidth="1"/>
    <col min="7293" max="7293" width="13.109375" style="172" bestFit="1" customWidth="1"/>
    <col min="7294" max="7294" width="13.109375" style="172" customWidth="1"/>
    <col min="7295" max="7295" width="12.5546875" style="172" bestFit="1" customWidth="1"/>
    <col min="7296" max="7296" width="12.5546875" style="172" customWidth="1"/>
    <col min="7297" max="7297" width="12.6640625" style="172" bestFit="1" customWidth="1"/>
    <col min="7298" max="7298" width="13.109375" style="172" bestFit="1" customWidth="1"/>
    <col min="7299" max="7299" width="14.109375" style="172" bestFit="1" customWidth="1"/>
    <col min="7300" max="7300" width="13.109375" style="172" bestFit="1" customWidth="1"/>
    <col min="7301" max="7301" width="11.5546875" style="172" customWidth="1"/>
    <col min="7302" max="7302" width="12.5546875" style="172" bestFit="1" customWidth="1"/>
    <col min="7303" max="7303" width="12.109375" style="172" bestFit="1" customWidth="1"/>
    <col min="7304" max="7304" width="12.5546875" style="172" bestFit="1" customWidth="1"/>
    <col min="7305" max="7305" width="13.21875" style="172" customWidth="1"/>
    <col min="7306" max="7306" width="13.88671875" style="172" customWidth="1"/>
    <col min="7307" max="7307" width="12.5546875" style="172" bestFit="1" customWidth="1"/>
    <col min="7308" max="7310" width="12.109375" style="172" bestFit="1" customWidth="1"/>
    <col min="7311" max="7311" width="11.5546875" style="172" bestFit="1" customWidth="1"/>
    <col min="7312" max="7312" width="11.6640625" style="172" bestFit="1" customWidth="1"/>
    <col min="7313" max="7313" width="11.5546875" style="172" bestFit="1" customWidth="1"/>
    <col min="7314" max="7314" width="12.109375" style="172" bestFit="1" customWidth="1"/>
    <col min="7315" max="7315" width="13.5546875" style="172" customWidth="1"/>
    <col min="7316" max="7316" width="14.6640625" style="172" customWidth="1"/>
    <col min="7317" max="7547" width="9" style="172"/>
    <col min="7548" max="7548" width="23.44140625" style="172" customWidth="1"/>
    <col min="7549" max="7549" width="13.109375" style="172" bestFit="1" customWidth="1"/>
    <col min="7550" max="7550" width="13.109375" style="172" customWidth="1"/>
    <col min="7551" max="7551" width="12.5546875" style="172" bestFit="1" customWidth="1"/>
    <col min="7552" max="7552" width="12.5546875" style="172" customWidth="1"/>
    <col min="7553" max="7553" width="12.6640625" style="172" bestFit="1" customWidth="1"/>
    <col min="7554" max="7554" width="13.109375" style="172" bestFit="1" customWidth="1"/>
    <col min="7555" max="7555" width="14.109375" style="172" bestFit="1" customWidth="1"/>
    <col min="7556" max="7556" width="13.109375" style="172" bestFit="1" customWidth="1"/>
    <col min="7557" max="7557" width="11.5546875" style="172" customWidth="1"/>
    <col min="7558" max="7558" width="12.5546875" style="172" bestFit="1" customWidth="1"/>
    <col min="7559" max="7559" width="12.109375" style="172" bestFit="1" customWidth="1"/>
    <col min="7560" max="7560" width="12.5546875" style="172" bestFit="1" customWidth="1"/>
    <col min="7561" max="7561" width="13.21875" style="172" customWidth="1"/>
    <col min="7562" max="7562" width="13.88671875" style="172" customWidth="1"/>
    <col min="7563" max="7563" width="12.5546875" style="172" bestFit="1" customWidth="1"/>
    <col min="7564" max="7566" width="12.109375" style="172" bestFit="1" customWidth="1"/>
    <col min="7567" max="7567" width="11.5546875" style="172" bestFit="1" customWidth="1"/>
    <col min="7568" max="7568" width="11.6640625" style="172" bestFit="1" customWidth="1"/>
    <col min="7569" max="7569" width="11.5546875" style="172" bestFit="1" customWidth="1"/>
    <col min="7570" max="7570" width="12.109375" style="172" bestFit="1" customWidth="1"/>
    <col min="7571" max="7571" width="13.5546875" style="172" customWidth="1"/>
    <col min="7572" max="7572" width="14.6640625" style="172" customWidth="1"/>
    <col min="7573" max="7803" width="9" style="172"/>
    <col min="7804" max="7804" width="23.44140625" style="172" customWidth="1"/>
    <col min="7805" max="7805" width="13.109375" style="172" bestFit="1" customWidth="1"/>
    <col min="7806" max="7806" width="13.109375" style="172" customWidth="1"/>
    <col min="7807" max="7807" width="12.5546875" style="172" bestFit="1" customWidth="1"/>
    <col min="7808" max="7808" width="12.5546875" style="172" customWidth="1"/>
    <col min="7809" max="7809" width="12.6640625" style="172" bestFit="1" customWidth="1"/>
    <col min="7810" max="7810" width="13.109375" style="172" bestFit="1" customWidth="1"/>
    <col min="7811" max="7811" width="14.109375" style="172" bestFit="1" customWidth="1"/>
    <col min="7812" max="7812" width="13.109375" style="172" bestFit="1" customWidth="1"/>
    <col min="7813" max="7813" width="11.5546875" style="172" customWidth="1"/>
    <col min="7814" max="7814" width="12.5546875" style="172" bestFit="1" customWidth="1"/>
    <col min="7815" max="7815" width="12.109375" style="172" bestFit="1" customWidth="1"/>
    <col min="7816" max="7816" width="12.5546875" style="172" bestFit="1" customWidth="1"/>
    <col min="7817" max="7817" width="13.21875" style="172" customWidth="1"/>
    <col min="7818" max="7818" width="13.88671875" style="172" customWidth="1"/>
    <col min="7819" max="7819" width="12.5546875" style="172" bestFit="1" customWidth="1"/>
    <col min="7820" max="7822" width="12.109375" style="172" bestFit="1" customWidth="1"/>
    <col min="7823" max="7823" width="11.5546875" style="172" bestFit="1" customWidth="1"/>
    <col min="7824" max="7824" width="11.6640625" style="172" bestFit="1" customWidth="1"/>
    <col min="7825" max="7825" width="11.5546875" style="172" bestFit="1" customWidth="1"/>
    <col min="7826" max="7826" width="12.109375" style="172" bestFit="1" customWidth="1"/>
    <col min="7827" max="7827" width="13.5546875" style="172" customWidth="1"/>
    <col min="7828" max="7828" width="14.6640625" style="172" customWidth="1"/>
    <col min="7829" max="8059" width="9" style="172"/>
    <col min="8060" max="8060" width="23.44140625" style="172" customWidth="1"/>
    <col min="8061" max="8061" width="13.109375" style="172" bestFit="1" customWidth="1"/>
    <col min="8062" max="8062" width="13.109375" style="172" customWidth="1"/>
    <col min="8063" max="8063" width="12.5546875" style="172" bestFit="1" customWidth="1"/>
    <col min="8064" max="8064" width="12.5546875" style="172" customWidth="1"/>
    <col min="8065" max="8065" width="12.6640625" style="172" bestFit="1" customWidth="1"/>
    <col min="8066" max="8066" width="13.109375" style="172" bestFit="1" customWidth="1"/>
    <col min="8067" max="8067" width="14.109375" style="172" bestFit="1" customWidth="1"/>
    <col min="8068" max="8068" width="13.109375" style="172" bestFit="1" customWidth="1"/>
    <col min="8069" max="8069" width="11.5546875" style="172" customWidth="1"/>
    <col min="8070" max="8070" width="12.5546875" style="172" bestFit="1" customWidth="1"/>
    <col min="8071" max="8071" width="12.109375" style="172" bestFit="1" customWidth="1"/>
    <col min="8072" max="8072" width="12.5546875" style="172" bestFit="1" customWidth="1"/>
    <col min="8073" max="8073" width="13.21875" style="172" customWidth="1"/>
    <col min="8074" max="8074" width="13.88671875" style="172" customWidth="1"/>
    <col min="8075" max="8075" width="12.5546875" style="172" bestFit="1" customWidth="1"/>
    <col min="8076" max="8078" width="12.109375" style="172" bestFit="1" customWidth="1"/>
    <col min="8079" max="8079" width="11.5546875" style="172" bestFit="1" customWidth="1"/>
    <col min="8080" max="8080" width="11.6640625" style="172" bestFit="1" customWidth="1"/>
    <col min="8081" max="8081" width="11.5546875" style="172" bestFit="1" customWidth="1"/>
    <col min="8082" max="8082" width="12.109375" style="172" bestFit="1" customWidth="1"/>
    <col min="8083" max="8083" width="13.5546875" style="172" customWidth="1"/>
    <col min="8084" max="8084" width="14.6640625" style="172" customWidth="1"/>
    <col min="8085" max="8315" width="9" style="172"/>
    <col min="8316" max="8316" width="23.44140625" style="172" customWidth="1"/>
    <col min="8317" max="8317" width="13.109375" style="172" bestFit="1" customWidth="1"/>
    <col min="8318" max="8318" width="13.109375" style="172" customWidth="1"/>
    <col min="8319" max="8319" width="12.5546875" style="172" bestFit="1" customWidth="1"/>
    <col min="8320" max="8320" width="12.5546875" style="172" customWidth="1"/>
    <col min="8321" max="8321" width="12.6640625" style="172" bestFit="1" customWidth="1"/>
    <col min="8322" max="8322" width="13.109375" style="172" bestFit="1" customWidth="1"/>
    <col min="8323" max="8323" width="14.109375" style="172" bestFit="1" customWidth="1"/>
    <col min="8324" max="8324" width="13.109375" style="172" bestFit="1" customWidth="1"/>
    <col min="8325" max="8325" width="11.5546875" style="172" customWidth="1"/>
    <col min="8326" max="8326" width="12.5546875" style="172" bestFit="1" customWidth="1"/>
    <col min="8327" max="8327" width="12.109375" style="172" bestFit="1" customWidth="1"/>
    <col min="8328" max="8328" width="12.5546875" style="172" bestFit="1" customWidth="1"/>
    <col min="8329" max="8329" width="13.21875" style="172" customWidth="1"/>
    <col min="8330" max="8330" width="13.88671875" style="172" customWidth="1"/>
    <col min="8331" max="8331" width="12.5546875" style="172" bestFit="1" customWidth="1"/>
    <col min="8332" max="8334" width="12.109375" style="172" bestFit="1" customWidth="1"/>
    <col min="8335" max="8335" width="11.5546875" style="172" bestFit="1" customWidth="1"/>
    <col min="8336" max="8336" width="11.6640625" style="172" bestFit="1" customWidth="1"/>
    <col min="8337" max="8337" width="11.5546875" style="172" bestFit="1" customWidth="1"/>
    <col min="8338" max="8338" width="12.109375" style="172" bestFit="1" customWidth="1"/>
    <col min="8339" max="8339" width="13.5546875" style="172" customWidth="1"/>
    <col min="8340" max="8340" width="14.6640625" style="172" customWidth="1"/>
    <col min="8341" max="8571" width="9" style="172"/>
    <col min="8572" max="8572" width="23.44140625" style="172" customWidth="1"/>
    <col min="8573" max="8573" width="13.109375" style="172" bestFit="1" customWidth="1"/>
    <col min="8574" max="8574" width="13.109375" style="172" customWidth="1"/>
    <col min="8575" max="8575" width="12.5546875" style="172" bestFit="1" customWidth="1"/>
    <col min="8576" max="8576" width="12.5546875" style="172" customWidth="1"/>
    <col min="8577" max="8577" width="12.6640625" style="172" bestFit="1" customWidth="1"/>
    <col min="8578" max="8578" width="13.109375" style="172" bestFit="1" customWidth="1"/>
    <col min="8579" max="8579" width="14.109375" style="172" bestFit="1" customWidth="1"/>
    <col min="8580" max="8580" width="13.109375" style="172" bestFit="1" customWidth="1"/>
    <col min="8581" max="8581" width="11.5546875" style="172" customWidth="1"/>
    <col min="8582" max="8582" width="12.5546875" style="172" bestFit="1" customWidth="1"/>
    <col min="8583" max="8583" width="12.109375" style="172" bestFit="1" customWidth="1"/>
    <col min="8584" max="8584" width="12.5546875" style="172" bestFit="1" customWidth="1"/>
    <col min="8585" max="8585" width="13.21875" style="172" customWidth="1"/>
    <col min="8586" max="8586" width="13.88671875" style="172" customWidth="1"/>
    <col min="8587" max="8587" width="12.5546875" style="172" bestFit="1" customWidth="1"/>
    <col min="8588" max="8590" width="12.109375" style="172" bestFit="1" customWidth="1"/>
    <col min="8591" max="8591" width="11.5546875" style="172" bestFit="1" customWidth="1"/>
    <col min="8592" max="8592" width="11.6640625" style="172" bestFit="1" customWidth="1"/>
    <col min="8593" max="8593" width="11.5546875" style="172" bestFit="1" customWidth="1"/>
    <col min="8594" max="8594" width="12.109375" style="172" bestFit="1" customWidth="1"/>
    <col min="8595" max="8595" width="13.5546875" style="172" customWidth="1"/>
    <col min="8596" max="8596" width="14.6640625" style="172" customWidth="1"/>
    <col min="8597" max="8827" width="9" style="172"/>
    <col min="8828" max="8828" width="23.44140625" style="172" customWidth="1"/>
    <col min="8829" max="8829" width="13.109375" style="172" bestFit="1" customWidth="1"/>
    <col min="8830" max="8830" width="13.109375" style="172" customWidth="1"/>
    <col min="8831" max="8831" width="12.5546875" style="172" bestFit="1" customWidth="1"/>
    <col min="8832" max="8832" width="12.5546875" style="172" customWidth="1"/>
    <col min="8833" max="8833" width="12.6640625" style="172" bestFit="1" customWidth="1"/>
    <col min="8834" max="8834" width="13.109375" style="172" bestFit="1" customWidth="1"/>
    <col min="8835" max="8835" width="14.109375" style="172" bestFit="1" customWidth="1"/>
    <col min="8836" max="8836" width="13.109375" style="172" bestFit="1" customWidth="1"/>
    <col min="8837" max="8837" width="11.5546875" style="172" customWidth="1"/>
    <col min="8838" max="8838" width="12.5546875" style="172" bestFit="1" customWidth="1"/>
    <col min="8839" max="8839" width="12.109375" style="172" bestFit="1" customWidth="1"/>
    <col min="8840" max="8840" width="12.5546875" style="172" bestFit="1" customWidth="1"/>
    <col min="8841" max="8841" width="13.21875" style="172" customWidth="1"/>
    <col min="8842" max="8842" width="13.88671875" style="172" customWidth="1"/>
    <col min="8843" max="8843" width="12.5546875" style="172" bestFit="1" customWidth="1"/>
    <col min="8844" max="8846" width="12.109375" style="172" bestFit="1" customWidth="1"/>
    <col min="8847" max="8847" width="11.5546875" style="172" bestFit="1" customWidth="1"/>
    <col min="8848" max="8848" width="11.6640625" style="172" bestFit="1" customWidth="1"/>
    <col min="8849" max="8849" width="11.5546875" style="172" bestFit="1" customWidth="1"/>
    <col min="8850" max="8850" width="12.109375" style="172" bestFit="1" customWidth="1"/>
    <col min="8851" max="8851" width="13.5546875" style="172" customWidth="1"/>
    <col min="8852" max="8852" width="14.6640625" style="172" customWidth="1"/>
    <col min="8853" max="9083" width="9" style="172"/>
    <col min="9084" max="9084" width="23.44140625" style="172" customWidth="1"/>
    <col min="9085" max="9085" width="13.109375" style="172" bestFit="1" customWidth="1"/>
    <col min="9086" max="9086" width="13.109375" style="172" customWidth="1"/>
    <col min="9087" max="9087" width="12.5546875" style="172" bestFit="1" customWidth="1"/>
    <col min="9088" max="9088" width="12.5546875" style="172" customWidth="1"/>
    <col min="9089" max="9089" width="12.6640625" style="172" bestFit="1" customWidth="1"/>
    <col min="9090" max="9090" width="13.109375" style="172" bestFit="1" customWidth="1"/>
    <col min="9091" max="9091" width="14.109375" style="172" bestFit="1" customWidth="1"/>
    <col min="9092" max="9092" width="13.109375" style="172" bestFit="1" customWidth="1"/>
    <col min="9093" max="9093" width="11.5546875" style="172" customWidth="1"/>
    <col min="9094" max="9094" width="12.5546875" style="172" bestFit="1" customWidth="1"/>
    <col min="9095" max="9095" width="12.109375" style="172" bestFit="1" customWidth="1"/>
    <col min="9096" max="9096" width="12.5546875" style="172" bestFit="1" customWidth="1"/>
    <col min="9097" max="9097" width="13.21875" style="172" customWidth="1"/>
    <col min="9098" max="9098" width="13.88671875" style="172" customWidth="1"/>
    <col min="9099" max="9099" width="12.5546875" style="172" bestFit="1" customWidth="1"/>
    <col min="9100" max="9102" width="12.109375" style="172" bestFit="1" customWidth="1"/>
    <col min="9103" max="9103" width="11.5546875" style="172" bestFit="1" customWidth="1"/>
    <col min="9104" max="9104" width="11.6640625" style="172" bestFit="1" customWidth="1"/>
    <col min="9105" max="9105" width="11.5546875" style="172" bestFit="1" customWidth="1"/>
    <col min="9106" max="9106" width="12.109375" style="172" bestFit="1" customWidth="1"/>
    <col min="9107" max="9107" width="13.5546875" style="172" customWidth="1"/>
    <col min="9108" max="9108" width="14.6640625" style="172" customWidth="1"/>
    <col min="9109" max="9339" width="9" style="172"/>
    <col min="9340" max="9340" width="23.44140625" style="172" customWidth="1"/>
    <col min="9341" max="9341" width="13.109375" style="172" bestFit="1" customWidth="1"/>
    <col min="9342" max="9342" width="13.109375" style="172" customWidth="1"/>
    <col min="9343" max="9343" width="12.5546875" style="172" bestFit="1" customWidth="1"/>
    <col min="9344" max="9344" width="12.5546875" style="172" customWidth="1"/>
    <col min="9345" max="9345" width="12.6640625" style="172" bestFit="1" customWidth="1"/>
    <col min="9346" max="9346" width="13.109375" style="172" bestFit="1" customWidth="1"/>
    <col min="9347" max="9347" width="14.109375" style="172" bestFit="1" customWidth="1"/>
    <col min="9348" max="9348" width="13.109375" style="172" bestFit="1" customWidth="1"/>
    <col min="9349" max="9349" width="11.5546875" style="172" customWidth="1"/>
    <col min="9350" max="9350" width="12.5546875" style="172" bestFit="1" customWidth="1"/>
    <col min="9351" max="9351" width="12.109375" style="172" bestFit="1" customWidth="1"/>
    <col min="9352" max="9352" width="12.5546875" style="172" bestFit="1" customWidth="1"/>
    <col min="9353" max="9353" width="13.21875" style="172" customWidth="1"/>
    <col min="9354" max="9354" width="13.88671875" style="172" customWidth="1"/>
    <col min="9355" max="9355" width="12.5546875" style="172" bestFit="1" customWidth="1"/>
    <col min="9356" max="9358" width="12.109375" style="172" bestFit="1" customWidth="1"/>
    <col min="9359" max="9359" width="11.5546875" style="172" bestFit="1" customWidth="1"/>
    <col min="9360" max="9360" width="11.6640625" style="172" bestFit="1" customWidth="1"/>
    <col min="9361" max="9361" width="11.5546875" style="172" bestFit="1" customWidth="1"/>
    <col min="9362" max="9362" width="12.109375" style="172" bestFit="1" customWidth="1"/>
    <col min="9363" max="9363" width="13.5546875" style="172" customWidth="1"/>
    <col min="9364" max="9364" width="14.6640625" style="172" customWidth="1"/>
    <col min="9365" max="9595" width="9" style="172"/>
    <col min="9596" max="9596" width="23.44140625" style="172" customWidth="1"/>
    <col min="9597" max="9597" width="13.109375" style="172" bestFit="1" customWidth="1"/>
    <col min="9598" max="9598" width="13.109375" style="172" customWidth="1"/>
    <col min="9599" max="9599" width="12.5546875" style="172" bestFit="1" customWidth="1"/>
    <col min="9600" max="9600" width="12.5546875" style="172" customWidth="1"/>
    <col min="9601" max="9601" width="12.6640625" style="172" bestFit="1" customWidth="1"/>
    <col min="9602" max="9602" width="13.109375" style="172" bestFit="1" customWidth="1"/>
    <col min="9603" max="9603" width="14.109375" style="172" bestFit="1" customWidth="1"/>
    <col min="9604" max="9604" width="13.109375" style="172" bestFit="1" customWidth="1"/>
    <col min="9605" max="9605" width="11.5546875" style="172" customWidth="1"/>
    <col min="9606" max="9606" width="12.5546875" style="172" bestFit="1" customWidth="1"/>
    <col min="9607" max="9607" width="12.109375" style="172" bestFit="1" customWidth="1"/>
    <col min="9608" max="9608" width="12.5546875" style="172" bestFit="1" customWidth="1"/>
    <col min="9609" max="9609" width="13.21875" style="172" customWidth="1"/>
    <col min="9610" max="9610" width="13.88671875" style="172" customWidth="1"/>
    <col min="9611" max="9611" width="12.5546875" style="172" bestFit="1" customWidth="1"/>
    <col min="9612" max="9614" width="12.109375" style="172" bestFit="1" customWidth="1"/>
    <col min="9615" max="9615" width="11.5546875" style="172" bestFit="1" customWidth="1"/>
    <col min="9616" max="9616" width="11.6640625" style="172" bestFit="1" customWidth="1"/>
    <col min="9617" max="9617" width="11.5546875" style="172" bestFit="1" customWidth="1"/>
    <col min="9618" max="9618" width="12.109375" style="172" bestFit="1" customWidth="1"/>
    <col min="9619" max="9619" width="13.5546875" style="172" customWidth="1"/>
    <col min="9620" max="9620" width="14.6640625" style="172" customWidth="1"/>
    <col min="9621" max="9851" width="9" style="172"/>
    <col min="9852" max="9852" width="23.44140625" style="172" customWidth="1"/>
    <col min="9853" max="9853" width="13.109375" style="172" bestFit="1" customWidth="1"/>
    <col min="9854" max="9854" width="13.109375" style="172" customWidth="1"/>
    <col min="9855" max="9855" width="12.5546875" style="172" bestFit="1" customWidth="1"/>
    <col min="9856" max="9856" width="12.5546875" style="172" customWidth="1"/>
    <col min="9857" max="9857" width="12.6640625" style="172" bestFit="1" customWidth="1"/>
    <col min="9858" max="9858" width="13.109375" style="172" bestFit="1" customWidth="1"/>
    <col min="9859" max="9859" width="14.109375" style="172" bestFit="1" customWidth="1"/>
    <col min="9860" max="9860" width="13.109375" style="172" bestFit="1" customWidth="1"/>
    <col min="9861" max="9861" width="11.5546875" style="172" customWidth="1"/>
    <col min="9862" max="9862" width="12.5546875" style="172" bestFit="1" customWidth="1"/>
    <col min="9863" max="9863" width="12.109375" style="172" bestFit="1" customWidth="1"/>
    <col min="9864" max="9864" width="12.5546875" style="172" bestFit="1" customWidth="1"/>
    <col min="9865" max="9865" width="13.21875" style="172" customWidth="1"/>
    <col min="9866" max="9866" width="13.88671875" style="172" customWidth="1"/>
    <col min="9867" max="9867" width="12.5546875" style="172" bestFit="1" customWidth="1"/>
    <col min="9868" max="9870" width="12.109375" style="172" bestFit="1" customWidth="1"/>
    <col min="9871" max="9871" width="11.5546875" style="172" bestFit="1" customWidth="1"/>
    <col min="9872" max="9872" width="11.6640625" style="172" bestFit="1" customWidth="1"/>
    <col min="9873" max="9873" width="11.5546875" style="172" bestFit="1" customWidth="1"/>
    <col min="9874" max="9874" width="12.109375" style="172" bestFit="1" customWidth="1"/>
    <col min="9875" max="9875" width="13.5546875" style="172" customWidth="1"/>
    <col min="9876" max="9876" width="14.6640625" style="172" customWidth="1"/>
    <col min="9877" max="10107" width="9" style="172"/>
    <col min="10108" max="10108" width="23.44140625" style="172" customWidth="1"/>
    <col min="10109" max="10109" width="13.109375" style="172" bestFit="1" customWidth="1"/>
    <col min="10110" max="10110" width="13.109375" style="172" customWidth="1"/>
    <col min="10111" max="10111" width="12.5546875" style="172" bestFit="1" customWidth="1"/>
    <col min="10112" max="10112" width="12.5546875" style="172" customWidth="1"/>
    <col min="10113" max="10113" width="12.6640625" style="172" bestFit="1" customWidth="1"/>
    <col min="10114" max="10114" width="13.109375" style="172" bestFit="1" customWidth="1"/>
    <col min="10115" max="10115" width="14.109375" style="172" bestFit="1" customWidth="1"/>
    <col min="10116" max="10116" width="13.109375" style="172" bestFit="1" customWidth="1"/>
    <col min="10117" max="10117" width="11.5546875" style="172" customWidth="1"/>
    <col min="10118" max="10118" width="12.5546875" style="172" bestFit="1" customWidth="1"/>
    <col min="10119" max="10119" width="12.109375" style="172" bestFit="1" customWidth="1"/>
    <col min="10120" max="10120" width="12.5546875" style="172" bestFit="1" customWidth="1"/>
    <col min="10121" max="10121" width="13.21875" style="172" customWidth="1"/>
    <col min="10122" max="10122" width="13.88671875" style="172" customWidth="1"/>
    <col min="10123" max="10123" width="12.5546875" style="172" bestFit="1" customWidth="1"/>
    <col min="10124" max="10126" width="12.109375" style="172" bestFit="1" customWidth="1"/>
    <col min="10127" max="10127" width="11.5546875" style="172" bestFit="1" customWidth="1"/>
    <col min="10128" max="10128" width="11.6640625" style="172" bestFit="1" customWidth="1"/>
    <col min="10129" max="10129" width="11.5546875" style="172" bestFit="1" customWidth="1"/>
    <col min="10130" max="10130" width="12.109375" style="172" bestFit="1" customWidth="1"/>
    <col min="10131" max="10131" width="13.5546875" style="172" customWidth="1"/>
    <col min="10132" max="10132" width="14.6640625" style="172" customWidth="1"/>
    <col min="10133" max="10363" width="9" style="172"/>
    <col min="10364" max="10364" width="23.44140625" style="172" customWidth="1"/>
    <col min="10365" max="10365" width="13.109375" style="172" bestFit="1" customWidth="1"/>
    <col min="10366" max="10366" width="13.109375" style="172" customWidth="1"/>
    <col min="10367" max="10367" width="12.5546875" style="172" bestFit="1" customWidth="1"/>
    <col min="10368" max="10368" width="12.5546875" style="172" customWidth="1"/>
    <col min="10369" max="10369" width="12.6640625" style="172" bestFit="1" customWidth="1"/>
    <col min="10370" max="10370" width="13.109375" style="172" bestFit="1" customWidth="1"/>
    <col min="10371" max="10371" width="14.109375" style="172" bestFit="1" customWidth="1"/>
    <col min="10372" max="10372" width="13.109375" style="172" bestFit="1" customWidth="1"/>
    <col min="10373" max="10373" width="11.5546875" style="172" customWidth="1"/>
    <col min="10374" max="10374" width="12.5546875" style="172" bestFit="1" customWidth="1"/>
    <col min="10375" max="10375" width="12.109375" style="172" bestFit="1" customWidth="1"/>
    <col min="10376" max="10376" width="12.5546875" style="172" bestFit="1" customWidth="1"/>
    <col min="10377" max="10377" width="13.21875" style="172" customWidth="1"/>
    <col min="10378" max="10378" width="13.88671875" style="172" customWidth="1"/>
    <col min="10379" max="10379" width="12.5546875" style="172" bestFit="1" customWidth="1"/>
    <col min="10380" max="10382" width="12.109375" style="172" bestFit="1" customWidth="1"/>
    <col min="10383" max="10383" width="11.5546875" style="172" bestFit="1" customWidth="1"/>
    <col min="10384" max="10384" width="11.6640625" style="172" bestFit="1" customWidth="1"/>
    <col min="10385" max="10385" width="11.5546875" style="172" bestFit="1" customWidth="1"/>
    <col min="10386" max="10386" width="12.109375" style="172" bestFit="1" customWidth="1"/>
    <col min="10387" max="10387" width="13.5546875" style="172" customWidth="1"/>
    <col min="10388" max="10388" width="14.6640625" style="172" customWidth="1"/>
    <col min="10389" max="10619" width="9" style="172"/>
    <col min="10620" max="10620" width="23.44140625" style="172" customWidth="1"/>
    <col min="10621" max="10621" width="13.109375" style="172" bestFit="1" customWidth="1"/>
    <col min="10622" max="10622" width="13.109375" style="172" customWidth="1"/>
    <col min="10623" max="10623" width="12.5546875" style="172" bestFit="1" customWidth="1"/>
    <col min="10624" max="10624" width="12.5546875" style="172" customWidth="1"/>
    <col min="10625" max="10625" width="12.6640625" style="172" bestFit="1" customWidth="1"/>
    <col min="10626" max="10626" width="13.109375" style="172" bestFit="1" customWidth="1"/>
    <col min="10627" max="10627" width="14.109375" style="172" bestFit="1" customWidth="1"/>
    <col min="10628" max="10628" width="13.109375" style="172" bestFit="1" customWidth="1"/>
    <col min="10629" max="10629" width="11.5546875" style="172" customWidth="1"/>
    <col min="10630" max="10630" width="12.5546875" style="172" bestFit="1" customWidth="1"/>
    <col min="10631" max="10631" width="12.109375" style="172" bestFit="1" customWidth="1"/>
    <col min="10632" max="10632" width="12.5546875" style="172" bestFit="1" customWidth="1"/>
    <col min="10633" max="10633" width="13.21875" style="172" customWidth="1"/>
    <col min="10634" max="10634" width="13.88671875" style="172" customWidth="1"/>
    <col min="10635" max="10635" width="12.5546875" style="172" bestFit="1" customWidth="1"/>
    <col min="10636" max="10638" width="12.109375" style="172" bestFit="1" customWidth="1"/>
    <col min="10639" max="10639" width="11.5546875" style="172" bestFit="1" customWidth="1"/>
    <col min="10640" max="10640" width="11.6640625" style="172" bestFit="1" customWidth="1"/>
    <col min="10641" max="10641" width="11.5546875" style="172" bestFit="1" customWidth="1"/>
    <col min="10642" max="10642" width="12.109375" style="172" bestFit="1" customWidth="1"/>
    <col min="10643" max="10643" width="13.5546875" style="172" customWidth="1"/>
    <col min="10644" max="10644" width="14.6640625" style="172" customWidth="1"/>
    <col min="10645" max="10875" width="9" style="172"/>
    <col min="10876" max="10876" width="23.44140625" style="172" customWidth="1"/>
    <col min="10877" max="10877" width="13.109375" style="172" bestFit="1" customWidth="1"/>
    <col min="10878" max="10878" width="13.109375" style="172" customWidth="1"/>
    <col min="10879" max="10879" width="12.5546875" style="172" bestFit="1" customWidth="1"/>
    <col min="10880" max="10880" width="12.5546875" style="172" customWidth="1"/>
    <col min="10881" max="10881" width="12.6640625" style="172" bestFit="1" customWidth="1"/>
    <col min="10882" max="10882" width="13.109375" style="172" bestFit="1" customWidth="1"/>
    <col min="10883" max="10883" width="14.109375" style="172" bestFit="1" customWidth="1"/>
    <col min="10884" max="10884" width="13.109375" style="172" bestFit="1" customWidth="1"/>
    <col min="10885" max="10885" width="11.5546875" style="172" customWidth="1"/>
    <col min="10886" max="10886" width="12.5546875" style="172" bestFit="1" customWidth="1"/>
    <col min="10887" max="10887" width="12.109375" style="172" bestFit="1" customWidth="1"/>
    <col min="10888" max="10888" width="12.5546875" style="172" bestFit="1" customWidth="1"/>
    <col min="10889" max="10889" width="13.21875" style="172" customWidth="1"/>
    <col min="10890" max="10890" width="13.88671875" style="172" customWidth="1"/>
    <col min="10891" max="10891" width="12.5546875" style="172" bestFit="1" customWidth="1"/>
    <col min="10892" max="10894" width="12.109375" style="172" bestFit="1" customWidth="1"/>
    <col min="10895" max="10895" width="11.5546875" style="172" bestFit="1" customWidth="1"/>
    <col min="10896" max="10896" width="11.6640625" style="172" bestFit="1" customWidth="1"/>
    <col min="10897" max="10897" width="11.5546875" style="172" bestFit="1" customWidth="1"/>
    <col min="10898" max="10898" width="12.109375" style="172" bestFit="1" customWidth="1"/>
    <col min="10899" max="10899" width="13.5546875" style="172" customWidth="1"/>
    <col min="10900" max="10900" width="14.6640625" style="172" customWidth="1"/>
    <col min="10901" max="11131" width="9" style="172"/>
    <col min="11132" max="11132" width="23.44140625" style="172" customWidth="1"/>
    <col min="11133" max="11133" width="13.109375" style="172" bestFit="1" customWidth="1"/>
    <col min="11134" max="11134" width="13.109375" style="172" customWidth="1"/>
    <col min="11135" max="11135" width="12.5546875" style="172" bestFit="1" customWidth="1"/>
    <col min="11136" max="11136" width="12.5546875" style="172" customWidth="1"/>
    <col min="11137" max="11137" width="12.6640625" style="172" bestFit="1" customWidth="1"/>
    <col min="11138" max="11138" width="13.109375" style="172" bestFit="1" customWidth="1"/>
    <col min="11139" max="11139" width="14.109375" style="172" bestFit="1" customWidth="1"/>
    <col min="11140" max="11140" width="13.109375" style="172" bestFit="1" customWidth="1"/>
    <col min="11141" max="11141" width="11.5546875" style="172" customWidth="1"/>
    <col min="11142" max="11142" width="12.5546875" style="172" bestFit="1" customWidth="1"/>
    <col min="11143" max="11143" width="12.109375" style="172" bestFit="1" customWidth="1"/>
    <col min="11144" max="11144" width="12.5546875" style="172" bestFit="1" customWidth="1"/>
    <col min="11145" max="11145" width="13.21875" style="172" customWidth="1"/>
    <col min="11146" max="11146" width="13.88671875" style="172" customWidth="1"/>
    <col min="11147" max="11147" width="12.5546875" style="172" bestFit="1" customWidth="1"/>
    <col min="11148" max="11150" width="12.109375" style="172" bestFit="1" customWidth="1"/>
    <col min="11151" max="11151" width="11.5546875" style="172" bestFit="1" customWidth="1"/>
    <col min="11152" max="11152" width="11.6640625" style="172" bestFit="1" customWidth="1"/>
    <col min="11153" max="11153" width="11.5546875" style="172" bestFit="1" customWidth="1"/>
    <col min="11154" max="11154" width="12.109375" style="172" bestFit="1" customWidth="1"/>
    <col min="11155" max="11155" width="13.5546875" style="172" customWidth="1"/>
    <col min="11156" max="11156" width="14.6640625" style="172" customWidth="1"/>
    <col min="11157" max="11387" width="9" style="172"/>
    <col min="11388" max="11388" width="23.44140625" style="172" customWidth="1"/>
    <col min="11389" max="11389" width="13.109375" style="172" bestFit="1" customWidth="1"/>
    <col min="11390" max="11390" width="13.109375" style="172" customWidth="1"/>
    <col min="11391" max="11391" width="12.5546875" style="172" bestFit="1" customWidth="1"/>
    <col min="11392" max="11392" width="12.5546875" style="172" customWidth="1"/>
    <col min="11393" max="11393" width="12.6640625" style="172" bestFit="1" customWidth="1"/>
    <col min="11394" max="11394" width="13.109375" style="172" bestFit="1" customWidth="1"/>
    <col min="11395" max="11395" width="14.109375" style="172" bestFit="1" customWidth="1"/>
    <col min="11396" max="11396" width="13.109375" style="172" bestFit="1" customWidth="1"/>
    <col min="11397" max="11397" width="11.5546875" style="172" customWidth="1"/>
    <col min="11398" max="11398" width="12.5546875" style="172" bestFit="1" customWidth="1"/>
    <col min="11399" max="11399" width="12.109375" style="172" bestFit="1" customWidth="1"/>
    <col min="11400" max="11400" width="12.5546875" style="172" bestFit="1" customWidth="1"/>
    <col min="11401" max="11401" width="13.21875" style="172" customWidth="1"/>
    <col min="11402" max="11402" width="13.88671875" style="172" customWidth="1"/>
    <col min="11403" max="11403" width="12.5546875" style="172" bestFit="1" customWidth="1"/>
    <col min="11404" max="11406" width="12.109375" style="172" bestFit="1" customWidth="1"/>
    <col min="11407" max="11407" width="11.5546875" style="172" bestFit="1" customWidth="1"/>
    <col min="11408" max="11408" width="11.6640625" style="172" bestFit="1" customWidth="1"/>
    <col min="11409" max="11409" width="11.5546875" style="172" bestFit="1" customWidth="1"/>
    <col min="11410" max="11410" width="12.109375" style="172" bestFit="1" customWidth="1"/>
    <col min="11411" max="11411" width="13.5546875" style="172" customWidth="1"/>
    <col min="11412" max="11412" width="14.6640625" style="172" customWidth="1"/>
    <col min="11413" max="11643" width="9" style="172"/>
    <col min="11644" max="11644" width="23.44140625" style="172" customWidth="1"/>
    <col min="11645" max="11645" width="13.109375" style="172" bestFit="1" customWidth="1"/>
    <col min="11646" max="11646" width="13.109375" style="172" customWidth="1"/>
    <col min="11647" max="11647" width="12.5546875" style="172" bestFit="1" customWidth="1"/>
    <col min="11648" max="11648" width="12.5546875" style="172" customWidth="1"/>
    <col min="11649" max="11649" width="12.6640625" style="172" bestFit="1" customWidth="1"/>
    <col min="11650" max="11650" width="13.109375" style="172" bestFit="1" customWidth="1"/>
    <col min="11651" max="11651" width="14.109375" style="172" bestFit="1" customWidth="1"/>
    <col min="11652" max="11652" width="13.109375" style="172" bestFit="1" customWidth="1"/>
    <col min="11653" max="11653" width="11.5546875" style="172" customWidth="1"/>
    <col min="11654" max="11654" width="12.5546875" style="172" bestFit="1" customWidth="1"/>
    <col min="11655" max="11655" width="12.109375" style="172" bestFit="1" customWidth="1"/>
    <col min="11656" max="11656" width="12.5546875" style="172" bestFit="1" customWidth="1"/>
    <col min="11657" max="11657" width="13.21875" style="172" customWidth="1"/>
    <col min="11658" max="11658" width="13.88671875" style="172" customWidth="1"/>
    <col min="11659" max="11659" width="12.5546875" style="172" bestFit="1" customWidth="1"/>
    <col min="11660" max="11662" width="12.109375" style="172" bestFit="1" customWidth="1"/>
    <col min="11663" max="11663" width="11.5546875" style="172" bestFit="1" customWidth="1"/>
    <col min="11664" max="11664" width="11.6640625" style="172" bestFit="1" customWidth="1"/>
    <col min="11665" max="11665" width="11.5546875" style="172" bestFit="1" customWidth="1"/>
    <col min="11666" max="11666" width="12.109375" style="172" bestFit="1" customWidth="1"/>
    <col min="11667" max="11667" width="13.5546875" style="172" customWidth="1"/>
    <col min="11668" max="11668" width="14.6640625" style="172" customWidth="1"/>
    <col min="11669" max="11899" width="9" style="172"/>
    <col min="11900" max="11900" width="23.44140625" style="172" customWidth="1"/>
    <col min="11901" max="11901" width="13.109375" style="172" bestFit="1" customWidth="1"/>
    <col min="11902" max="11902" width="13.109375" style="172" customWidth="1"/>
    <col min="11903" max="11903" width="12.5546875" style="172" bestFit="1" customWidth="1"/>
    <col min="11904" max="11904" width="12.5546875" style="172" customWidth="1"/>
    <col min="11905" max="11905" width="12.6640625" style="172" bestFit="1" customWidth="1"/>
    <col min="11906" max="11906" width="13.109375" style="172" bestFit="1" customWidth="1"/>
    <col min="11907" max="11907" width="14.109375" style="172" bestFit="1" customWidth="1"/>
    <col min="11908" max="11908" width="13.109375" style="172" bestFit="1" customWidth="1"/>
    <col min="11909" max="11909" width="11.5546875" style="172" customWidth="1"/>
    <col min="11910" max="11910" width="12.5546875" style="172" bestFit="1" customWidth="1"/>
    <col min="11911" max="11911" width="12.109375" style="172" bestFit="1" customWidth="1"/>
    <col min="11912" max="11912" width="12.5546875" style="172" bestFit="1" customWidth="1"/>
    <col min="11913" max="11913" width="13.21875" style="172" customWidth="1"/>
    <col min="11914" max="11914" width="13.88671875" style="172" customWidth="1"/>
    <col min="11915" max="11915" width="12.5546875" style="172" bestFit="1" customWidth="1"/>
    <col min="11916" max="11918" width="12.109375" style="172" bestFit="1" customWidth="1"/>
    <col min="11919" max="11919" width="11.5546875" style="172" bestFit="1" customWidth="1"/>
    <col min="11920" max="11920" width="11.6640625" style="172" bestFit="1" customWidth="1"/>
    <col min="11921" max="11921" width="11.5546875" style="172" bestFit="1" customWidth="1"/>
    <col min="11922" max="11922" width="12.109375" style="172" bestFit="1" customWidth="1"/>
    <col min="11923" max="11923" width="13.5546875" style="172" customWidth="1"/>
    <col min="11924" max="11924" width="14.6640625" style="172" customWidth="1"/>
    <col min="11925" max="12155" width="9" style="172"/>
    <col min="12156" max="12156" width="23.44140625" style="172" customWidth="1"/>
    <col min="12157" max="12157" width="13.109375" style="172" bestFit="1" customWidth="1"/>
    <col min="12158" max="12158" width="13.109375" style="172" customWidth="1"/>
    <col min="12159" max="12159" width="12.5546875" style="172" bestFit="1" customWidth="1"/>
    <col min="12160" max="12160" width="12.5546875" style="172" customWidth="1"/>
    <col min="12161" max="12161" width="12.6640625" style="172" bestFit="1" customWidth="1"/>
    <col min="12162" max="12162" width="13.109375" style="172" bestFit="1" customWidth="1"/>
    <col min="12163" max="12163" width="14.109375" style="172" bestFit="1" customWidth="1"/>
    <col min="12164" max="12164" width="13.109375" style="172" bestFit="1" customWidth="1"/>
    <col min="12165" max="12165" width="11.5546875" style="172" customWidth="1"/>
    <col min="12166" max="12166" width="12.5546875" style="172" bestFit="1" customWidth="1"/>
    <col min="12167" max="12167" width="12.109375" style="172" bestFit="1" customWidth="1"/>
    <col min="12168" max="12168" width="12.5546875" style="172" bestFit="1" customWidth="1"/>
    <col min="12169" max="12169" width="13.21875" style="172" customWidth="1"/>
    <col min="12170" max="12170" width="13.88671875" style="172" customWidth="1"/>
    <col min="12171" max="12171" width="12.5546875" style="172" bestFit="1" customWidth="1"/>
    <col min="12172" max="12174" width="12.109375" style="172" bestFit="1" customWidth="1"/>
    <col min="12175" max="12175" width="11.5546875" style="172" bestFit="1" customWidth="1"/>
    <col min="12176" max="12176" width="11.6640625" style="172" bestFit="1" customWidth="1"/>
    <col min="12177" max="12177" width="11.5546875" style="172" bestFit="1" customWidth="1"/>
    <col min="12178" max="12178" width="12.109375" style="172" bestFit="1" customWidth="1"/>
    <col min="12179" max="12179" width="13.5546875" style="172" customWidth="1"/>
    <col min="12180" max="12180" width="14.6640625" style="172" customWidth="1"/>
    <col min="12181" max="12411" width="9" style="172"/>
    <col min="12412" max="12412" width="23.44140625" style="172" customWidth="1"/>
    <col min="12413" max="12413" width="13.109375" style="172" bestFit="1" customWidth="1"/>
    <col min="12414" max="12414" width="13.109375" style="172" customWidth="1"/>
    <col min="12415" max="12415" width="12.5546875" style="172" bestFit="1" customWidth="1"/>
    <col min="12416" max="12416" width="12.5546875" style="172" customWidth="1"/>
    <col min="12417" max="12417" width="12.6640625" style="172" bestFit="1" customWidth="1"/>
    <col min="12418" max="12418" width="13.109375" style="172" bestFit="1" customWidth="1"/>
    <col min="12419" max="12419" width="14.109375" style="172" bestFit="1" customWidth="1"/>
    <col min="12420" max="12420" width="13.109375" style="172" bestFit="1" customWidth="1"/>
    <col min="12421" max="12421" width="11.5546875" style="172" customWidth="1"/>
    <col min="12422" max="12422" width="12.5546875" style="172" bestFit="1" customWidth="1"/>
    <col min="12423" max="12423" width="12.109375" style="172" bestFit="1" customWidth="1"/>
    <col min="12424" max="12424" width="12.5546875" style="172" bestFit="1" customWidth="1"/>
    <col min="12425" max="12425" width="13.21875" style="172" customWidth="1"/>
    <col min="12426" max="12426" width="13.88671875" style="172" customWidth="1"/>
    <col min="12427" max="12427" width="12.5546875" style="172" bestFit="1" customWidth="1"/>
    <col min="12428" max="12430" width="12.109375" style="172" bestFit="1" customWidth="1"/>
    <col min="12431" max="12431" width="11.5546875" style="172" bestFit="1" customWidth="1"/>
    <col min="12432" max="12432" width="11.6640625" style="172" bestFit="1" customWidth="1"/>
    <col min="12433" max="12433" width="11.5546875" style="172" bestFit="1" customWidth="1"/>
    <col min="12434" max="12434" width="12.109375" style="172" bestFit="1" customWidth="1"/>
    <col min="12435" max="12435" width="13.5546875" style="172" customWidth="1"/>
    <col min="12436" max="12436" width="14.6640625" style="172" customWidth="1"/>
    <col min="12437" max="12667" width="9" style="172"/>
    <col min="12668" max="12668" width="23.44140625" style="172" customWidth="1"/>
    <col min="12669" max="12669" width="13.109375" style="172" bestFit="1" customWidth="1"/>
    <col min="12670" max="12670" width="13.109375" style="172" customWidth="1"/>
    <col min="12671" max="12671" width="12.5546875" style="172" bestFit="1" customWidth="1"/>
    <col min="12672" max="12672" width="12.5546875" style="172" customWidth="1"/>
    <col min="12673" max="12673" width="12.6640625" style="172" bestFit="1" customWidth="1"/>
    <col min="12674" max="12674" width="13.109375" style="172" bestFit="1" customWidth="1"/>
    <col min="12675" max="12675" width="14.109375" style="172" bestFit="1" customWidth="1"/>
    <col min="12676" max="12676" width="13.109375" style="172" bestFit="1" customWidth="1"/>
    <col min="12677" max="12677" width="11.5546875" style="172" customWidth="1"/>
    <col min="12678" max="12678" width="12.5546875" style="172" bestFit="1" customWidth="1"/>
    <col min="12679" max="12679" width="12.109375" style="172" bestFit="1" customWidth="1"/>
    <col min="12680" max="12680" width="12.5546875" style="172" bestFit="1" customWidth="1"/>
    <col min="12681" max="12681" width="13.21875" style="172" customWidth="1"/>
    <col min="12682" max="12682" width="13.88671875" style="172" customWidth="1"/>
    <col min="12683" max="12683" width="12.5546875" style="172" bestFit="1" customWidth="1"/>
    <col min="12684" max="12686" width="12.109375" style="172" bestFit="1" customWidth="1"/>
    <col min="12687" max="12687" width="11.5546875" style="172" bestFit="1" customWidth="1"/>
    <col min="12688" max="12688" width="11.6640625" style="172" bestFit="1" customWidth="1"/>
    <col min="12689" max="12689" width="11.5546875" style="172" bestFit="1" customWidth="1"/>
    <col min="12690" max="12690" width="12.109375" style="172" bestFit="1" customWidth="1"/>
    <col min="12691" max="12691" width="13.5546875" style="172" customWidth="1"/>
    <col min="12692" max="12692" width="14.6640625" style="172" customWidth="1"/>
    <col min="12693" max="12923" width="9" style="172"/>
    <col min="12924" max="12924" width="23.44140625" style="172" customWidth="1"/>
    <col min="12925" max="12925" width="13.109375" style="172" bestFit="1" customWidth="1"/>
    <col min="12926" max="12926" width="13.109375" style="172" customWidth="1"/>
    <col min="12927" max="12927" width="12.5546875" style="172" bestFit="1" customWidth="1"/>
    <col min="12928" max="12928" width="12.5546875" style="172" customWidth="1"/>
    <col min="12929" max="12929" width="12.6640625" style="172" bestFit="1" customWidth="1"/>
    <col min="12930" max="12930" width="13.109375" style="172" bestFit="1" customWidth="1"/>
    <col min="12931" max="12931" width="14.109375" style="172" bestFit="1" customWidth="1"/>
    <col min="12932" max="12932" width="13.109375" style="172" bestFit="1" customWidth="1"/>
    <col min="12933" max="12933" width="11.5546875" style="172" customWidth="1"/>
    <col min="12934" max="12934" width="12.5546875" style="172" bestFit="1" customWidth="1"/>
    <col min="12935" max="12935" width="12.109375" style="172" bestFit="1" customWidth="1"/>
    <col min="12936" max="12936" width="12.5546875" style="172" bestFit="1" customWidth="1"/>
    <col min="12937" max="12937" width="13.21875" style="172" customWidth="1"/>
    <col min="12938" max="12938" width="13.88671875" style="172" customWidth="1"/>
    <col min="12939" max="12939" width="12.5546875" style="172" bestFit="1" customWidth="1"/>
    <col min="12940" max="12942" width="12.109375" style="172" bestFit="1" customWidth="1"/>
    <col min="12943" max="12943" width="11.5546875" style="172" bestFit="1" customWidth="1"/>
    <col min="12944" max="12944" width="11.6640625" style="172" bestFit="1" customWidth="1"/>
    <col min="12945" max="12945" width="11.5546875" style="172" bestFit="1" customWidth="1"/>
    <col min="12946" max="12946" width="12.109375" style="172" bestFit="1" customWidth="1"/>
    <col min="12947" max="12947" width="13.5546875" style="172" customWidth="1"/>
    <col min="12948" max="12948" width="14.6640625" style="172" customWidth="1"/>
    <col min="12949" max="13179" width="9" style="172"/>
    <col min="13180" max="13180" width="23.44140625" style="172" customWidth="1"/>
    <col min="13181" max="13181" width="13.109375" style="172" bestFit="1" customWidth="1"/>
    <col min="13182" max="13182" width="13.109375" style="172" customWidth="1"/>
    <col min="13183" max="13183" width="12.5546875" style="172" bestFit="1" customWidth="1"/>
    <col min="13184" max="13184" width="12.5546875" style="172" customWidth="1"/>
    <col min="13185" max="13185" width="12.6640625" style="172" bestFit="1" customWidth="1"/>
    <col min="13186" max="13186" width="13.109375" style="172" bestFit="1" customWidth="1"/>
    <col min="13187" max="13187" width="14.109375" style="172" bestFit="1" customWidth="1"/>
    <col min="13188" max="13188" width="13.109375" style="172" bestFit="1" customWidth="1"/>
    <col min="13189" max="13189" width="11.5546875" style="172" customWidth="1"/>
    <col min="13190" max="13190" width="12.5546875" style="172" bestFit="1" customWidth="1"/>
    <col min="13191" max="13191" width="12.109375" style="172" bestFit="1" customWidth="1"/>
    <col min="13192" max="13192" width="12.5546875" style="172" bestFit="1" customWidth="1"/>
    <col min="13193" max="13193" width="13.21875" style="172" customWidth="1"/>
    <col min="13194" max="13194" width="13.88671875" style="172" customWidth="1"/>
    <col min="13195" max="13195" width="12.5546875" style="172" bestFit="1" customWidth="1"/>
    <col min="13196" max="13198" width="12.109375" style="172" bestFit="1" customWidth="1"/>
    <col min="13199" max="13199" width="11.5546875" style="172" bestFit="1" customWidth="1"/>
    <col min="13200" max="13200" width="11.6640625" style="172" bestFit="1" customWidth="1"/>
    <col min="13201" max="13201" width="11.5546875" style="172" bestFit="1" customWidth="1"/>
    <col min="13202" max="13202" width="12.109375" style="172" bestFit="1" customWidth="1"/>
    <col min="13203" max="13203" width="13.5546875" style="172" customWidth="1"/>
    <col min="13204" max="13204" width="14.6640625" style="172" customWidth="1"/>
    <col min="13205" max="13435" width="9" style="172"/>
    <col min="13436" max="13436" width="23.44140625" style="172" customWidth="1"/>
    <col min="13437" max="13437" width="13.109375" style="172" bestFit="1" customWidth="1"/>
    <col min="13438" max="13438" width="13.109375" style="172" customWidth="1"/>
    <col min="13439" max="13439" width="12.5546875" style="172" bestFit="1" customWidth="1"/>
    <col min="13440" max="13440" width="12.5546875" style="172" customWidth="1"/>
    <col min="13441" max="13441" width="12.6640625" style="172" bestFit="1" customWidth="1"/>
    <col min="13442" max="13442" width="13.109375" style="172" bestFit="1" customWidth="1"/>
    <col min="13443" max="13443" width="14.109375" style="172" bestFit="1" customWidth="1"/>
    <col min="13444" max="13444" width="13.109375" style="172" bestFit="1" customWidth="1"/>
    <col min="13445" max="13445" width="11.5546875" style="172" customWidth="1"/>
    <col min="13446" max="13446" width="12.5546875" style="172" bestFit="1" customWidth="1"/>
    <col min="13447" max="13447" width="12.109375" style="172" bestFit="1" customWidth="1"/>
    <col min="13448" max="13448" width="12.5546875" style="172" bestFit="1" customWidth="1"/>
    <col min="13449" max="13449" width="13.21875" style="172" customWidth="1"/>
    <col min="13450" max="13450" width="13.88671875" style="172" customWidth="1"/>
    <col min="13451" max="13451" width="12.5546875" style="172" bestFit="1" customWidth="1"/>
    <col min="13452" max="13454" width="12.109375" style="172" bestFit="1" customWidth="1"/>
    <col min="13455" max="13455" width="11.5546875" style="172" bestFit="1" customWidth="1"/>
    <col min="13456" max="13456" width="11.6640625" style="172" bestFit="1" customWidth="1"/>
    <col min="13457" max="13457" width="11.5546875" style="172" bestFit="1" customWidth="1"/>
    <col min="13458" max="13458" width="12.109375" style="172" bestFit="1" customWidth="1"/>
    <col min="13459" max="13459" width="13.5546875" style="172" customWidth="1"/>
    <col min="13460" max="13460" width="14.6640625" style="172" customWidth="1"/>
    <col min="13461" max="13691" width="9" style="172"/>
    <col min="13692" max="13692" width="23.44140625" style="172" customWidth="1"/>
    <col min="13693" max="13693" width="13.109375" style="172" bestFit="1" customWidth="1"/>
    <col min="13694" max="13694" width="13.109375" style="172" customWidth="1"/>
    <col min="13695" max="13695" width="12.5546875" style="172" bestFit="1" customWidth="1"/>
    <col min="13696" max="13696" width="12.5546875" style="172" customWidth="1"/>
    <col min="13697" max="13697" width="12.6640625" style="172" bestFit="1" customWidth="1"/>
    <col min="13698" max="13698" width="13.109375" style="172" bestFit="1" customWidth="1"/>
    <col min="13699" max="13699" width="14.109375" style="172" bestFit="1" customWidth="1"/>
    <col min="13700" max="13700" width="13.109375" style="172" bestFit="1" customWidth="1"/>
    <col min="13701" max="13701" width="11.5546875" style="172" customWidth="1"/>
    <col min="13702" max="13702" width="12.5546875" style="172" bestFit="1" customWidth="1"/>
    <col min="13703" max="13703" width="12.109375" style="172" bestFit="1" customWidth="1"/>
    <col min="13704" max="13704" width="12.5546875" style="172" bestFit="1" customWidth="1"/>
    <col min="13705" max="13705" width="13.21875" style="172" customWidth="1"/>
    <col min="13706" max="13706" width="13.88671875" style="172" customWidth="1"/>
    <col min="13707" max="13707" width="12.5546875" style="172" bestFit="1" customWidth="1"/>
    <col min="13708" max="13710" width="12.109375" style="172" bestFit="1" customWidth="1"/>
    <col min="13711" max="13711" width="11.5546875" style="172" bestFit="1" customWidth="1"/>
    <col min="13712" max="13712" width="11.6640625" style="172" bestFit="1" customWidth="1"/>
    <col min="13713" max="13713" width="11.5546875" style="172" bestFit="1" customWidth="1"/>
    <col min="13714" max="13714" width="12.109375" style="172" bestFit="1" customWidth="1"/>
    <col min="13715" max="13715" width="13.5546875" style="172" customWidth="1"/>
    <col min="13716" max="13716" width="14.6640625" style="172" customWidth="1"/>
    <col min="13717" max="13947" width="9" style="172"/>
    <col min="13948" max="13948" width="23.44140625" style="172" customWidth="1"/>
    <col min="13949" max="13949" width="13.109375" style="172" bestFit="1" customWidth="1"/>
    <col min="13950" max="13950" width="13.109375" style="172" customWidth="1"/>
    <col min="13951" max="13951" width="12.5546875" style="172" bestFit="1" customWidth="1"/>
    <col min="13952" max="13952" width="12.5546875" style="172" customWidth="1"/>
    <col min="13953" max="13953" width="12.6640625" style="172" bestFit="1" customWidth="1"/>
    <col min="13954" max="13954" width="13.109375" style="172" bestFit="1" customWidth="1"/>
    <col min="13955" max="13955" width="14.109375" style="172" bestFit="1" customWidth="1"/>
    <col min="13956" max="13956" width="13.109375" style="172" bestFit="1" customWidth="1"/>
    <col min="13957" max="13957" width="11.5546875" style="172" customWidth="1"/>
    <col min="13958" max="13958" width="12.5546875" style="172" bestFit="1" customWidth="1"/>
    <col min="13959" max="13959" width="12.109375" style="172" bestFit="1" customWidth="1"/>
    <col min="13960" max="13960" width="12.5546875" style="172" bestFit="1" customWidth="1"/>
    <col min="13961" max="13961" width="13.21875" style="172" customWidth="1"/>
    <col min="13962" max="13962" width="13.88671875" style="172" customWidth="1"/>
    <col min="13963" max="13963" width="12.5546875" style="172" bestFit="1" customWidth="1"/>
    <col min="13964" max="13966" width="12.109375" style="172" bestFit="1" customWidth="1"/>
    <col min="13967" max="13967" width="11.5546875" style="172" bestFit="1" customWidth="1"/>
    <col min="13968" max="13968" width="11.6640625" style="172" bestFit="1" customWidth="1"/>
    <col min="13969" max="13969" width="11.5546875" style="172" bestFit="1" customWidth="1"/>
    <col min="13970" max="13970" width="12.109375" style="172" bestFit="1" customWidth="1"/>
    <col min="13971" max="13971" width="13.5546875" style="172" customWidth="1"/>
    <col min="13972" max="13972" width="14.6640625" style="172" customWidth="1"/>
    <col min="13973" max="14203" width="9" style="172"/>
    <col min="14204" max="14204" width="23.44140625" style="172" customWidth="1"/>
    <col min="14205" max="14205" width="13.109375" style="172" bestFit="1" customWidth="1"/>
    <col min="14206" max="14206" width="13.109375" style="172" customWidth="1"/>
    <col min="14207" max="14207" width="12.5546875" style="172" bestFit="1" customWidth="1"/>
    <col min="14208" max="14208" width="12.5546875" style="172" customWidth="1"/>
    <col min="14209" max="14209" width="12.6640625" style="172" bestFit="1" customWidth="1"/>
    <col min="14210" max="14210" width="13.109375" style="172" bestFit="1" customWidth="1"/>
    <col min="14211" max="14211" width="14.109375" style="172" bestFit="1" customWidth="1"/>
    <col min="14212" max="14212" width="13.109375" style="172" bestFit="1" customWidth="1"/>
    <col min="14213" max="14213" width="11.5546875" style="172" customWidth="1"/>
    <col min="14214" max="14214" width="12.5546875" style="172" bestFit="1" customWidth="1"/>
    <col min="14215" max="14215" width="12.109375" style="172" bestFit="1" customWidth="1"/>
    <col min="14216" max="14216" width="12.5546875" style="172" bestFit="1" customWidth="1"/>
    <col min="14217" max="14217" width="13.21875" style="172" customWidth="1"/>
    <col min="14218" max="14218" width="13.88671875" style="172" customWidth="1"/>
    <col min="14219" max="14219" width="12.5546875" style="172" bestFit="1" customWidth="1"/>
    <col min="14220" max="14222" width="12.109375" style="172" bestFit="1" customWidth="1"/>
    <col min="14223" max="14223" width="11.5546875" style="172" bestFit="1" customWidth="1"/>
    <col min="14224" max="14224" width="11.6640625" style="172" bestFit="1" customWidth="1"/>
    <col min="14225" max="14225" width="11.5546875" style="172" bestFit="1" customWidth="1"/>
    <col min="14226" max="14226" width="12.109375" style="172" bestFit="1" customWidth="1"/>
    <col min="14227" max="14227" width="13.5546875" style="172" customWidth="1"/>
    <col min="14228" max="14228" width="14.6640625" style="172" customWidth="1"/>
    <col min="14229" max="14459" width="9" style="172"/>
    <col min="14460" max="14460" width="23.44140625" style="172" customWidth="1"/>
    <col min="14461" max="14461" width="13.109375" style="172" bestFit="1" customWidth="1"/>
    <col min="14462" max="14462" width="13.109375" style="172" customWidth="1"/>
    <col min="14463" max="14463" width="12.5546875" style="172" bestFit="1" customWidth="1"/>
    <col min="14464" max="14464" width="12.5546875" style="172" customWidth="1"/>
    <col min="14465" max="14465" width="12.6640625" style="172" bestFit="1" customWidth="1"/>
    <col min="14466" max="14466" width="13.109375" style="172" bestFit="1" customWidth="1"/>
    <col min="14467" max="14467" width="14.109375" style="172" bestFit="1" customWidth="1"/>
    <col min="14468" max="14468" width="13.109375" style="172" bestFit="1" customWidth="1"/>
    <col min="14469" max="14469" width="11.5546875" style="172" customWidth="1"/>
    <col min="14470" max="14470" width="12.5546875" style="172" bestFit="1" customWidth="1"/>
    <col min="14471" max="14471" width="12.109375" style="172" bestFit="1" customWidth="1"/>
    <col min="14472" max="14472" width="12.5546875" style="172" bestFit="1" customWidth="1"/>
    <col min="14473" max="14473" width="13.21875" style="172" customWidth="1"/>
    <col min="14474" max="14474" width="13.88671875" style="172" customWidth="1"/>
    <col min="14475" max="14475" width="12.5546875" style="172" bestFit="1" customWidth="1"/>
    <col min="14476" max="14478" width="12.109375" style="172" bestFit="1" customWidth="1"/>
    <col min="14479" max="14479" width="11.5546875" style="172" bestFit="1" customWidth="1"/>
    <col min="14480" max="14480" width="11.6640625" style="172" bestFit="1" customWidth="1"/>
    <col min="14481" max="14481" width="11.5546875" style="172" bestFit="1" customWidth="1"/>
    <col min="14482" max="14482" width="12.109375" style="172" bestFit="1" customWidth="1"/>
    <col min="14483" max="14483" width="13.5546875" style="172" customWidth="1"/>
    <col min="14484" max="14484" width="14.6640625" style="172" customWidth="1"/>
    <col min="14485" max="14715" width="9" style="172"/>
    <col min="14716" max="14716" width="23.44140625" style="172" customWidth="1"/>
    <col min="14717" max="14717" width="13.109375" style="172" bestFit="1" customWidth="1"/>
    <col min="14718" max="14718" width="13.109375" style="172" customWidth="1"/>
    <col min="14719" max="14719" width="12.5546875" style="172" bestFit="1" customWidth="1"/>
    <col min="14720" max="14720" width="12.5546875" style="172" customWidth="1"/>
    <col min="14721" max="14721" width="12.6640625" style="172" bestFit="1" customWidth="1"/>
    <col min="14722" max="14722" width="13.109375" style="172" bestFit="1" customWidth="1"/>
    <col min="14723" max="14723" width="14.109375" style="172" bestFit="1" customWidth="1"/>
    <col min="14724" max="14724" width="13.109375" style="172" bestFit="1" customWidth="1"/>
    <col min="14725" max="14725" width="11.5546875" style="172" customWidth="1"/>
    <col min="14726" max="14726" width="12.5546875" style="172" bestFit="1" customWidth="1"/>
    <col min="14727" max="14727" width="12.109375" style="172" bestFit="1" customWidth="1"/>
    <col min="14728" max="14728" width="12.5546875" style="172" bestFit="1" customWidth="1"/>
    <col min="14729" max="14729" width="13.21875" style="172" customWidth="1"/>
    <col min="14730" max="14730" width="13.88671875" style="172" customWidth="1"/>
    <col min="14731" max="14731" width="12.5546875" style="172" bestFit="1" customWidth="1"/>
    <col min="14732" max="14734" width="12.109375" style="172" bestFit="1" customWidth="1"/>
    <col min="14735" max="14735" width="11.5546875" style="172" bestFit="1" customWidth="1"/>
    <col min="14736" max="14736" width="11.6640625" style="172" bestFit="1" customWidth="1"/>
    <col min="14737" max="14737" width="11.5546875" style="172" bestFit="1" customWidth="1"/>
    <col min="14738" max="14738" width="12.109375" style="172" bestFit="1" customWidth="1"/>
    <col min="14739" max="14739" width="13.5546875" style="172" customWidth="1"/>
    <col min="14740" max="14740" width="14.6640625" style="172" customWidth="1"/>
    <col min="14741" max="14971" width="9" style="172"/>
    <col min="14972" max="14972" width="23.44140625" style="172" customWidth="1"/>
    <col min="14973" max="14973" width="13.109375" style="172" bestFit="1" customWidth="1"/>
    <col min="14974" max="14974" width="13.109375" style="172" customWidth="1"/>
    <col min="14975" max="14975" width="12.5546875" style="172" bestFit="1" customWidth="1"/>
    <col min="14976" max="14976" width="12.5546875" style="172" customWidth="1"/>
    <col min="14977" max="14977" width="12.6640625" style="172" bestFit="1" customWidth="1"/>
    <col min="14978" max="14978" width="13.109375" style="172" bestFit="1" customWidth="1"/>
    <col min="14979" max="14979" width="14.109375" style="172" bestFit="1" customWidth="1"/>
    <col min="14980" max="14980" width="13.109375" style="172" bestFit="1" customWidth="1"/>
    <col min="14981" max="14981" width="11.5546875" style="172" customWidth="1"/>
    <col min="14982" max="14982" width="12.5546875" style="172" bestFit="1" customWidth="1"/>
    <col min="14983" max="14983" width="12.109375" style="172" bestFit="1" customWidth="1"/>
    <col min="14984" max="14984" width="12.5546875" style="172" bestFit="1" customWidth="1"/>
    <col min="14985" max="14985" width="13.21875" style="172" customWidth="1"/>
    <col min="14986" max="14986" width="13.88671875" style="172" customWidth="1"/>
    <col min="14987" max="14987" width="12.5546875" style="172" bestFit="1" customWidth="1"/>
    <col min="14988" max="14990" width="12.109375" style="172" bestFit="1" customWidth="1"/>
    <col min="14991" max="14991" width="11.5546875" style="172" bestFit="1" customWidth="1"/>
    <col min="14992" max="14992" width="11.6640625" style="172" bestFit="1" customWidth="1"/>
    <col min="14993" max="14993" width="11.5546875" style="172" bestFit="1" customWidth="1"/>
    <col min="14994" max="14994" width="12.109375" style="172" bestFit="1" customWidth="1"/>
    <col min="14995" max="14995" width="13.5546875" style="172" customWidth="1"/>
    <col min="14996" max="14996" width="14.6640625" style="172" customWidth="1"/>
    <col min="14997" max="15227" width="9" style="172"/>
    <col min="15228" max="15228" width="23.44140625" style="172" customWidth="1"/>
    <col min="15229" max="15229" width="13.109375" style="172" bestFit="1" customWidth="1"/>
    <col min="15230" max="15230" width="13.109375" style="172" customWidth="1"/>
    <col min="15231" max="15231" width="12.5546875" style="172" bestFit="1" customWidth="1"/>
    <col min="15232" max="15232" width="12.5546875" style="172" customWidth="1"/>
    <col min="15233" max="15233" width="12.6640625" style="172" bestFit="1" customWidth="1"/>
    <col min="15234" max="15234" width="13.109375" style="172" bestFit="1" customWidth="1"/>
    <col min="15235" max="15235" width="14.109375" style="172" bestFit="1" customWidth="1"/>
    <col min="15236" max="15236" width="13.109375" style="172" bestFit="1" customWidth="1"/>
    <col min="15237" max="15237" width="11.5546875" style="172" customWidth="1"/>
    <col min="15238" max="15238" width="12.5546875" style="172" bestFit="1" customWidth="1"/>
    <col min="15239" max="15239" width="12.109375" style="172" bestFit="1" customWidth="1"/>
    <col min="15240" max="15240" width="12.5546875" style="172" bestFit="1" customWidth="1"/>
    <col min="15241" max="15241" width="13.21875" style="172" customWidth="1"/>
    <col min="15242" max="15242" width="13.88671875" style="172" customWidth="1"/>
    <col min="15243" max="15243" width="12.5546875" style="172" bestFit="1" customWidth="1"/>
    <col min="15244" max="15246" width="12.109375" style="172" bestFit="1" customWidth="1"/>
    <col min="15247" max="15247" width="11.5546875" style="172" bestFit="1" customWidth="1"/>
    <col min="15248" max="15248" width="11.6640625" style="172" bestFit="1" customWidth="1"/>
    <col min="15249" max="15249" width="11.5546875" style="172" bestFit="1" customWidth="1"/>
    <col min="15250" max="15250" width="12.109375" style="172" bestFit="1" customWidth="1"/>
    <col min="15251" max="15251" width="13.5546875" style="172" customWidth="1"/>
    <col min="15252" max="15252" width="14.6640625" style="172" customWidth="1"/>
    <col min="15253" max="15483" width="9" style="172"/>
    <col min="15484" max="15484" width="23.44140625" style="172" customWidth="1"/>
    <col min="15485" max="15485" width="13.109375" style="172" bestFit="1" customWidth="1"/>
    <col min="15486" max="15486" width="13.109375" style="172" customWidth="1"/>
    <col min="15487" max="15487" width="12.5546875" style="172" bestFit="1" customWidth="1"/>
    <col min="15488" max="15488" width="12.5546875" style="172" customWidth="1"/>
    <col min="15489" max="15489" width="12.6640625" style="172" bestFit="1" customWidth="1"/>
    <col min="15490" max="15490" width="13.109375" style="172" bestFit="1" customWidth="1"/>
    <col min="15491" max="15491" width="14.109375" style="172" bestFit="1" customWidth="1"/>
    <col min="15492" max="15492" width="13.109375" style="172" bestFit="1" customWidth="1"/>
    <col min="15493" max="15493" width="11.5546875" style="172" customWidth="1"/>
    <col min="15494" max="15494" width="12.5546875" style="172" bestFit="1" customWidth="1"/>
    <col min="15495" max="15495" width="12.109375" style="172" bestFit="1" customWidth="1"/>
    <col min="15496" max="15496" width="12.5546875" style="172" bestFit="1" customWidth="1"/>
    <col min="15497" max="15497" width="13.21875" style="172" customWidth="1"/>
    <col min="15498" max="15498" width="13.88671875" style="172" customWidth="1"/>
    <col min="15499" max="15499" width="12.5546875" style="172" bestFit="1" customWidth="1"/>
    <col min="15500" max="15502" width="12.109375" style="172" bestFit="1" customWidth="1"/>
    <col min="15503" max="15503" width="11.5546875" style="172" bestFit="1" customWidth="1"/>
    <col min="15504" max="15504" width="11.6640625" style="172" bestFit="1" customWidth="1"/>
    <col min="15505" max="15505" width="11.5546875" style="172" bestFit="1" customWidth="1"/>
    <col min="15506" max="15506" width="12.109375" style="172" bestFit="1" customWidth="1"/>
    <col min="15507" max="15507" width="13.5546875" style="172" customWidth="1"/>
    <col min="15508" max="15508" width="14.6640625" style="172" customWidth="1"/>
    <col min="15509" max="15739" width="9" style="172"/>
    <col min="15740" max="15740" width="23.44140625" style="172" customWidth="1"/>
    <col min="15741" max="15741" width="13.109375" style="172" bestFit="1" customWidth="1"/>
    <col min="15742" max="15742" width="13.109375" style="172" customWidth="1"/>
    <col min="15743" max="15743" width="12.5546875" style="172" bestFit="1" customWidth="1"/>
    <col min="15744" max="15744" width="12.5546875" style="172" customWidth="1"/>
    <col min="15745" max="15745" width="12.6640625" style="172" bestFit="1" customWidth="1"/>
    <col min="15746" max="15746" width="13.109375" style="172" bestFit="1" customWidth="1"/>
    <col min="15747" max="15747" width="14.109375" style="172" bestFit="1" customWidth="1"/>
    <col min="15748" max="15748" width="13.109375" style="172" bestFit="1" customWidth="1"/>
    <col min="15749" max="15749" width="11.5546875" style="172" customWidth="1"/>
    <col min="15750" max="15750" width="12.5546875" style="172" bestFit="1" customWidth="1"/>
    <col min="15751" max="15751" width="12.109375" style="172" bestFit="1" customWidth="1"/>
    <col min="15752" max="15752" width="12.5546875" style="172" bestFit="1" customWidth="1"/>
    <col min="15753" max="15753" width="13.21875" style="172" customWidth="1"/>
    <col min="15754" max="15754" width="13.88671875" style="172" customWidth="1"/>
    <col min="15755" max="15755" width="12.5546875" style="172" bestFit="1" customWidth="1"/>
    <col min="15756" max="15758" width="12.109375" style="172" bestFit="1" customWidth="1"/>
    <col min="15759" max="15759" width="11.5546875" style="172" bestFit="1" customWidth="1"/>
    <col min="15760" max="15760" width="11.6640625" style="172" bestFit="1" customWidth="1"/>
    <col min="15761" max="15761" width="11.5546875" style="172" bestFit="1" customWidth="1"/>
    <col min="15762" max="15762" width="12.109375" style="172" bestFit="1" customWidth="1"/>
    <col min="15763" max="15763" width="13.5546875" style="172" customWidth="1"/>
    <col min="15764" max="15764" width="14.6640625" style="172" customWidth="1"/>
    <col min="15765" max="15995" width="9" style="172"/>
    <col min="15996" max="15996" width="23.44140625" style="172" customWidth="1"/>
    <col min="15997" max="15997" width="13.109375" style="172" bestFit="1" customWidth="1"/>
    <col min="15998" max="15998" width="13.109375" style="172" customWidth="1"/>
    <col min="15999" max="15999" width="12.5546875" style="172" bestFit="1" customWidth="1"/>
    <col min="16000" max="16000" width="12.5546875" style="172" customWidth="1"/>
    <col min="16001" max="16001" width="12.6640625" style="172" bestFit="1" customWidth="1"/>
    <col min="16002" max="16002" width="13.109375" style="172" bestFit="1" customWidth="1"/>
    <col min="16003" max="16003" width="14.109375" style="172" bestFit="1" customWidth="1"/>
    <col min="16004" max="16004" width="13.109375" style="172" bestFit="1" customWidth="1"/>
    <col min="16005" max="16005" width="11.5546875" style="172" customWidth="1"/>
    <col min="16006" max="16006" width="12.5546875" style="172" bestFit="1" customWidth="1"/>
    <col min="16007" max="16007" width="12.109375" style="172" bestFit="1" customWidth="1"/>
    <col min="16008" max="16008" width="12.5546875" style="172" bestFit="1" customWidth="1"/>
    <col min="16009" max="16009" width="13.21875" style="172" customWidth="1"/>
    <col min="16010" max="16010" width="13.88671875" style="172" customWidth="1"/>
    <col min="16011" max="16011" width="12.5546875" style="172" bestFit="1" customWidth="1"/>
    <col min="16012" max="16014" width="12.109375" style="172" bestFit="1" customWidth="1"/>
    <col min="16015" max="16015" width="11.5546875" style="172" bestFit="1" customWidth="1"/>
    <col min="16016" max="16016" width="11.6640625" style="172" bestFit="1" customWidth="1"/>
    <col min="16017" max="16017" width="11.5546875" style="172" bestFit="1" customWidth="1"/>
    <col min="16018" max="16018" width="12.109375" style="172" bestFit="1" customWidth="1"/>
    <col min="16019" max="16019" width="13.5546875" style="172" customWidth="1"/>
    <col min="16020" max="16020" width="14.6640625" style="172" customWidth="1"/>
    <col min="16021" max="16384" width="9" style="172"/>
  </cols>
  <sheetData>
    <row r="1" spans="1:29" s="171" customFormat="1" ht="78.75" customHeight="1">
      <c r="A1" s="279" t="s">
        <v>1345</v>
      </c>
      <c r="B1" s="279" t="s">
        <v>1344</v>
      </c>
      <c r="C1" s="121" t="s">
        <v>247</v>
      </c>
      <c r="D1" s="121" t="s">
        <v>42</v>
      </c>
      <c r="E1" s="121" t="s">
        <v>164</v>
      </c>
      <c r="F1" s="121" t="s">
        <v>1343</v>
      </c>
      <c r="G1" s="168" t="s">
        <v>708</v>
      </c>
      <c r="H1" s="169" t="s">
        <v>709</v>
      </c>
      <c r="I1" s="169" t="s">
        <v>710</v>
      </c>
      <c r="J1" s="169" t="s">
        <v>711</v>
      </c>
      <c r="K1" s="169" t="s">
        <v>1335</v>
      </c>
      <c r="L1" s="169" t="s">
        <v>712</v>
      </c>
      <c r="M1" s="170" t="s">
        <v>713</v>
      </c>
      <c r="N1" s="169" t="s">
        <v>714</v>
      </c>
      <c r="O1" s="170" t="s">
        <v>715</v>
      </c>
      <c r="P1" s="169" t="s">
        <v>716</v>
      </c>
      <c r="Q1" s="169" t="s">
        <v>717</v>
      </c>
      <c r="R1" s="169" t="s">
        <v>718</v>
      </c>
      <c r="S1" s="170" t="s">
        <v>719</v>
      </c>
      <c r="T1" s="169" t="s">
        <v>720</v>
      </c>
      <c r="U1" s="169" t="s">
        <v>721</v>
      </c>
      <c r="V1" s="169" t="s">
        <v>722</v>
      </c>
      <c r="W1" s="170" t="s">
        <v>723</v>
      </c>
      <c r="X1" s="169" t="s">
        <v>724</v>
      </c>
      <c r="Y1" s="170" t="s">
        <v>725</v>
      </c>
      <c r="Z1" s="169" t="s">
        <v>726</v>
      </c>
      <c r="AA1" s="169" t="s">
        <v>727</v>
      </c>
      <c r="AB1" s="169" t="s">
        <v>728</v>
      </c>
      <c r="AC1" s="169" t="s">
        <v>1338</v>
      </c>
    </row>
    <row r="2" spans="1:29">
      <c r="A2" s="280">
        <v>72</v>
      </c>
      <c r="B2" s="225">
        <v>1</v>
      </c>
      <c r="C2" s="225">
        <v>1</v>
      </c>
      <c r="D2" s="202" t="s">
        <v>45</v>
      </c>
      <c r="E2" s="202" t="s">
        <v>159</v>
      </c>
      <c r="F2" s="270" t="s">
        <v>315</v>
      </c>
      <c r="G2" s="202">
        <v>14160038.83</v>
      </c>
      <c r="H2" s="202">
        <v>5547606</v>
      </c>
      <c r="I2" s="202">
        <v>6303394</v>
      </c>
      <c r="J2" s="202">
        <v>598149.19999999995</v>
      </c>
      <c r="K2" s="207">
        <v>12449149.199999999</v>
      </c>
      <c r="L2" s="202">
        <v>199063.97</v>
      </c>
      <c r="M2" s="202">
        <v>4220197.6900000004</v>
      </c>
      <c r="N2" s="207"/>
      <c r="O2" s="202">
        <v>673652.1399999999</v>
      </c>
      <c r="P2" s="202">
        <v>27998</v>
      </c>
      <c r="Q2" s="207">
        <v>701650.1399999999</v>
      </c>
      <c r="R2" s="202">
        <v>1331796.68</v>
      </c>
      <c r="S2" s="202">
        <v>5662321.96</v>
      </c>
      <c r="T2" s="202">
        <v>717790</v>
      </c>
      <c r="U2" s="202">
        <v>1534420.96</v>
      </c>
      <c r="V2" s="202">
        <v>133194</v>
      </c>
      <c r="W2" s="202">
        <v>1193775.5</v>
      </c>
      <c r="X2" s="202">
        <v>0</v>
      </c>
      <c r="Y2" s="202">
        <v>2319960.8199999998</v>
      </c>
      <c r="Z2" s="202">
        <v>0</v>
      </c>
      <c r="AA2" s="202">
        <v>43941.45</v>
      </c>
      <c r="AB2" s="202">
        <v>7004052.8200000003</v>
      </c>
      <c r="AC2" s="207">
        <f t="shared" ref="AC2:AC33" si="0">+G2+K2+M2+Q2+R2+S2+T2+U2+V2+W2+X2+Y2+Z2+AA2+AB2</f>
        <v>51472290.050000004</v>
      </c>
    </row>
    <row r="3" spans="1:29">
      <c r="A3" s="280">
        <v>25</v>
      </c>
      <c r="B3" s="225">
        <v>2</v>
      </c>
      <c r="C3" s="225">
        <v>1</v>
      </c>
      <c r="D3" s="202" t="s">
        <v>53</v>
      </c>
      <c r="E3" s="202" t="s">
        <v>160</v>
      </c>
      <c r="F3" s="270" t="s">
        <v>336</v>
      </c>
      <c r="G3" s="202">
        <v>23052248.490000002</v>
      </c>
      <c r="H3" s="202">
        <v>7726607</v>
      </c>
      <c r="I3" s="202">
        <v>14326452.02</v>
      </c>
      <c r="J3" s="202">
        <v>824356.12</v>
      </c>
      <c r="K3" s="207">
        <v>22877415.140000001</v>
      </c>
      <c r="L3" s="202">
        <v>416030.75</v>
      </c>
      <c r="M3" s="202">
        <v>4469298.96</v>
      </c>
      <c r="N3" s="207"/>
      <c r="O3" s="202">
        <v>1591555.5999999999</v>
      </c>
      <c r="P3" s="202">
        <v>2719814.7</v>
      </c>
      <c r="Q3" s="207">
        <v>4311370.3</v>
      </c>
      <c r="R3" s="202">
        <v>3058421.7599999998</v>
      </c>
      <c r="S3" s="202">
        <v>5196207.6499999994</v>
      </c>
      <c r="T3" s="202">
        <v>510276.4</v>
      </c>
      <c r="U3" s="202">
        <v>1380221.5</v>
      </c>
      <c r="V3" s="202">
        <v>417003.01</v>
      </c>
      <c r="W3" s="202">
        <v>810251.25</v>
      </c>
      <c r="X3" s="202">
        <v>0</v>
      </c>
      <c r="Y3" s="202">
        <v>2079497.28</v>
      </c>
      <c r="Z3" s="202">
        <v>0</v>
      </c>
      <c r="AA3" s="202">
        <v>27120.149999999998</v>
      </c>
      <c r="AB3" s="202">
        <v>4949497.6199999992</v>
      </c>
      <c r="AC3" s="207">
        <f t="shared" si="0"/>
        <v>73138829.510000005</v>
      </c>
    </row>
    <row r="4" spans="1:29">
      <c r="A4" s="280">
        <v>20</v>
      </c>
      <c r="B4" s="225">
        <v>3</v>
      </c>
      <c r="C4" s="225">
        <v>1</v>
      </c>
      <c r="D4" s="202" t="s">
        <v>55</v>
      </c>
      <c r="E4" s="202" t="s">
        <v>158</v>
      </c>
      <c r="F4" s="270" t="s">
        <v>304</v>
      </c>
      <c r="G4" s="202">
        <v>22467720.330000002</v>
      </c>
      <c r="H4" s="202">
        <v>7439646.9800000004</v>
      </c>
      <c r="I4" s="202">
        <v>14186355.84</v>
      </c>
      <c r="J4" s="202">
        <v>886165.59000000008</v>
      </c>
      <c r="K4" s="207">
        <v>22512168.41</v>
      </c>
      <c r="L4" s="202">
        <v>165785.62</v>
      </c>
      <c r="M4" s="202">
        <v>4535872.3499999996</v>
      </c>
      <c r="N4" s="207"/>
      <c r="O4" s="202">
        <v>1576574.16</v>
      </c>
      <c r="P4" s="202">
        <v>2163751.73</v>
      </c>
      <c r="Q4" s="207">
        <v>3740325.8899999997</v>
      </c>
      <c r="R4" s="202">
        <v>2136132.6800000002</v>
      </c>
      <c r="S4" s="202">
        <v>1416971.34</v>
      </c>
      <c r="T4" s="202">
        <v>860428</v>
      </c>
      <c r="U4" s="202">
        <v>1536375.4</v>
      </c>
      <c r="V4" s="202">
        <v>71746.759999999995</v>
      </c>
      <c r="W4" s="202">
        <v>2453383.7200000002</v>
      </c>
      <c r="X4" s="202">
        <v>0</v>
      </c>
      <c r="Y4" s="202">
        <v>2636347.34</v>
      </c>
      <c r="Z4" s="202">
        <v>0</v>
      </c>
      <c r="AA4" s="202">
        <v>389785.82999999996</v>
      </c>
      <c r="AB4" s="202">
        <v>15143790.469999999</v>
      </c>
      <c r="AC4" s="207">
        <f t="shared" si="0"/>
        <v>79901048.519999996</v>
      </c>
    </row>
    <row r="5" spans="1:29">
      <c r="A5" s="280">
        <v>41</v>
      </c>
      <c r="B5" s="225">
        <v>4</v>
      </c>
      <c r="C5" s="225">
        <v>1</v>
      </c>
      <c r="D5" s="202" t="s">
        <v>49</v>
      </c>
      <c r="E5" s="202" t="s">
        <v>162</v>
      </c>
      <c r="F5" s="270" t="s">
        <v>361</v>
      </c>
      <c r="G5" s="202">
        <v>20507280.209999997</v>
      </c>
      <c r="H5" s="202">
        <v>7150871.3099999996</v>
      </c>
      <c r="I5" s="202">
        <v>11596036.27</v>
      </c>
      <c r="J5" s="202">
        <v>864510.51</v>
      </c>
      <c r="K5" s="207">
        <v>19611418.09</v>
      </c>
      <c r="L5" s="202">
        <v>137040.26</v>
      </c>
      <c r="M5" s="202">
        <v>3357393.69</v>
      </c>
      <c r="N5" s="207"/>
      <c r="O5" s="202">
        <v>1380580.38</v>
      </c>
      <c r="P5" s="202">
        <v>1861293.7</v>
      </c>
      <c r="Q5" s="207">
        <v>3241874.08</v>
      </c>
      <c r="R5" s="202">
        <v>2813032.28</v>
      </c>
      <c r="S5" s="202">
        <v>4957007.71</v>
      </c>
      <c r="T5" s="202">
        <v>569923.30000000005</v>
      </c>
      <c r="U5" s="202">
        <v>1119776.04</v>
      </c>
      <c r="V5" s="202">
        <v>79549.88</v>
      </c>
      <c r="W5" s="202">
        <v>1747891.38</v>
      </c>
      <c r="X5" s="202">
        <v>0</v>
      </c>
      <c r="Y5" s="202">
        <v>435293</v>
      </c>
      <c r="Z5" s="202">
        <v>0</v>
      </c>
      <c r="AA5" s="202">
        <v>27583.62</v>
      </c>
      <c r="AB5" s="202">
        <v>4037881.5999999992</v>
      </c>
      <c r="AC5" s="207">
        <f t="shared" si="0"/>
        <v>62505904.879999995</v>
      </c>
    </row>
    <row r="6" spans="1:29">
      <c r="A6" s="280">
        <v>88</v>
      </c>
      <c r="B6" s="225">
        <v>5</v>
      </c>
      <c r="C6" s="225">
        <v>1</v>
      </c>
      <c r="D6" s="202" t="s">
        <v>45</v>
      </c>
      <c r="E6" s="202" t="s">
        <v>166</v>
      </c>
      <c r="F6" s="270" t="s">
        <v>331</v>
      </c>
      <c r="G6" s="202">
        <v>16264237.639999999</v>
      </c>
      <c r="H6" s="202">
        <v>8171050.9499999993</v>
      </c>
      <c r="I6" s="202">
        <v>11740715.92</v>
      </c>
      <c r="J6" s="202">
        <v>778549.08000000007</v>
      </c>
      <c r="K6" s="207">
        <v>20690315.949999996</v>
      </c>
      <c r="L6" s="202">
        <v>390719</v>
      </c>
      <c r="M6" s="202">
        <v>5350486.75</v>
      </c>
      <c r="N6" s="207"/>
      <c r="O6" s="202">
        <v>2472874.52</v>
      </c>
      <c r="P6" s="202">
        <v>3574731.28</v>
      </c>
      <c r="Q6" s="207">
        <v>6047605.7999999998</v>
      </c>
      <c r="R6" s="202">
        <v>1847450.27</v>
      </c>
      <c r="S6" s="202">
        <v>2778795.63</v>
      </c>
      <c r="T6" s="202">
        <v>663356.69999999995</v>
      </c>
      <c r="U6" s="202">
        <v>1867150.8099999998</v>
      </c>
      <c r="V6" s="202">
        <v>46666.39</v>
      </c>
      <c r="W6" s="202">
        <v>5070314.5999999996</v>
      </c>
      <c r="X6" s="202">
        <v>0</v>
      </c>
      <c r="Y6" s="202">
        <v>1760002.6</v>
      </c>
      <c r="Z6" s="202">
        <v>0</v>
      </c>
      <c r="AA6" s="202">
        <v>1069828.5899999999</v>
      </c>
      <c r="AB6" s="202">
        <v>7200418.4100000001</v>
      </c>
      <c r="AC6" s="207">
        <f t="shared" si="0"/>
        <v>70656630.140000001</v>
      </c>
    </row>
    <row r="7" spans="1:29">
      <c r="A7" s="280">
        <v>59</v>
      </c>
      <c r="B7" s="225">
        <v>6</v>
      </c>
      <c r="C7" s="225">
        <v>1</v>
      </c>
      <c r="D7" s="202" t="s">
        <v>47</v>
      </c>
      <c r="E7" s="202" t="s">
        <v>161</v>
      </c>
      <c r="F7" s="270" t="s">
        <v>352</v>
      </c>
      <c r="G7" s="202">
        <v>15786670.460000001</v>
      </c>
      <c r="H7" s="202">
        <v>7217121</v>
      </c>
      <c r="I7" s="202">
        <v>14157436.27</v>
      </c>
      <c r="J7" s="202">
        <v>629697.89</v>
      </c>
      <c r="K7" s="207">
        <v>22004255.16</v>
      </c>
      <c r="L7" s="202">
        <v>260237.58</v>
      </c>
      <c r="M7" s="202">
        <v>3706346.09</v>
      </c>
      <c r="N7" s="207"/>
      <c r="O7" s="202">
        <v>2172819.0499999998</v>
      </c>
      <c r="P7" s="202">
        <v>2331989.66</v>
      </c>
      <c r="Q7" s="207">
        <v>4504808.71</v>
      </c>
      <c r="R7" s="202">
        <v>2129972.81</v>
      </c>
      <c r="S7" s="202">
        <v>2752502.66</v>
      </c>
      <c r="T7" s="202">
        <v>733306.5</v>
      </c>
      <c r="U7" s="202">
        <v>1236461.1200000001</v>
      </c>
      <c r="V7" s="202">
        <v>228534.24</v>
      </c>
      <c r="W7" s="202">
        <v>556883.25</v>
      </c>
      <c r="X7" s="202">
        <v>995250</v>
      </c>
      <c r="Y7" s="202">
        <v>30600</v>
      </c>
      <c r="Z7" s="202">
        <v>0</v>
      </c>
      <c r="AA7" s="202">
        <v>425023.28</v>
      </c>
      <c r="AB7" s="202">
        <v>8959505.8599999994</v>
      </c>
      <c r="AC7" s="207">
        <f t="shared" si="0"/>
        <v>64050120.140000015</v>
      </c>
    </row>
    <row r="8" spans="1:29">
      <c r="A8" s="280">
        <v>12</v>
      </c>
      <c r="B8" s="225">
        <v>7</v>
      </c>
      <c r="C8" s="225">
        <v>1</v>
      </c>
      <c r="D8" s="202" t="s">
        <v>51</v>
      </c>
      <c r="E8" s="202" t="s">
        <v>163</v>
      </c>
      <c r="F8" s="270" t="s">
        <v>384</v>
      </c>
      <c r="G8" s="202">
        <v>12458786.43</v>
      </c>
      <c r="H8" s="202">
        <v>4275695</v>
      </c>
      <c r="I8" s="202">
        <v>10179082.5</v>
      </c>
      <c r="J8" s="202">
        <v>474304.18</v>
      </c>
      <c r="K8" s="207">
        <v>14929081.68</v>
      </c>
      <c r="L8" s="202">
        <v>275609</v>
      </c>
      <c r="M8" s="202">
        <v>5059272.5999999996</v>
      </c>
      <c r="N8" s="207"/>
      <c r="O8" s="202">
        <v>1359381.84</v>
      </c>
      <c r="P8" s="202">
        <v>2816241</v>
      </c>
      <c r="Q8" s="207">
        <v>4175622.84</v>
      </c>
      <c r="R8" s="202">
        <v>1734501.67</v>
      </c>
      <c r="S8" s="202">
        <v>1163853.75</v>
      </c>
      <c r="T8" s="202">
        <v>657963.5</v>
      </c>
      <c r="U8" s="202">
        <v>1257350.55</v>
      </c>
      <c r="V8" s="202">
        <v>10790</v>
      </c>
      <c r="W8" s="202">
        <v>2141192</v>
      </c>
      <c r="X8" s="202">
        <v>0</v>
      </c>
      <c r="Y8" s="202">
        <v>1411192.8699999999</v>
      </c>
      <c r="Z8" s="202">
        <v>0</v>
      </c>
      <c r="AA8" s="202">
        <v>10661.869999999999</v>
      </c>
      <c r="AB8" s="202">
        <v>7035566.9499999993</v>
      </c>
      <c r="AC8" s="207">
        <f t="shared" si="0"/>
        <v>52045836.709999993</v>
      </c>
    </row>
    <row r="9" spans="1:29">
      <c r="A9" s="280">
        <v>83</v>
      </c>
      <c r="B9" s="225">
        <v>8</v>
      </c>
      <c r="C9" s="225">
        <v>2</v>
      </c>
      <c r="D9" s="202" t="s">
        <v>45</v>
      </c>
      <c r="E9" s="202" t="s">
        <v>197</v>
      </c>
      <c r="F9" s="270" t="s">
        <v>326</v>
      </c>
      <c r="G9" s="202">
        <v>29772250.530000001</v>
      </c>
      <c r="H9" s="202">
        <v>9036511.75</v>
      </c>
      <c r="I9" s="202">
        <v>15848714.5</v>
      </c>
      <c r="J9" s="202">
        <v>1007625.3</v>
      </c>
      <c r="K9" s="207">
        <v>25892851.550000001</v>
      </c>
      <c r="L9" s="202">
        <v>224300</v>
      </c>
      <c r="M9" s="202">
        <v>6141742.5499999998</v>
      </c>
      <c r="N9" s="207"/>
      <c r="O9" s="202">
        <v>2468556.61</v>
      </c>
      <c r="P9" s="202">
        <v>3347255</v>
      </c>
      <c r="Q9" s="207">
        <v>5815811.6099999994</v>
      </c>
      <c r="R9" s="202">
        <v>3043938.27</v>
      </c>
      <c r="S9" s="202">
        <v>2144958.23</v>
      </c>
      <c r="T9" s="202">
        <v>206554</v>
      </c>
      <c r="U9" s="202">
        <v>2706815.6700000004</v>
      </c>
      <c r="V9" s="202">
        <v>59796</v>
      </c>
      <c r="W9" s="202">
        <v>1913268</v>
      </c>
      <c r="X9" s="202">
        <v>0</v>
      </c>
      <c r="Y9" s="202">
        <v>1882933.28</v>
      </c>
      <c r="Z9" s="202">
        <v>0</v>
      </c>
      <c r="AA9" s="202">
        <v>78032.31</v>
      </c>
      <c r="AB9" s="202">
        <v>4956447.93</v>
      </c>
      <c r="AC9" s="207">
        <f t="shared" si="0"/>
        <v>84615399.930000007</v>
      </c>
    </row>
    <row r="10" spans="1:29">
      <c r="A10" s="280">
        <v>84</v>
      </c>
      <c r="B10" s="225">
        <v>9</v>
      </c>
      <c r="C10" s="225">
        <v>2</v>
      </c>
      <c r="D10" s="202" t="s">
        <v>45</v>
      </c>
      <c r="E10" s="202" t="s">
        <v>198</v>
      </c>
      <c r="F10" s="270" t="s">
        <v>327</v>
      </c>
      <c r="G10" s="202">
        <v>22708801.469999999</v>
      </c>
      <c r="H10" s="202">
        <v>11116386.890000001</v>
      </c>
      <c r="I10" s="202">
        <v>20363758.800000001</v>
      </c>
      <c r="J10" s="202">
        <v>1000698.24</v>
      </c>
      <c r="K10" s="207">
        <v>32480843.93</v>
      </c>
      <c r="L10" s="202">
        <v>458554.09</v>
      </c>
      <c r="M10" s="202">
        <v>7718604.3399999999</v>
      </c>
      <c r="N10" s="207"/>
      <c r="O10" s="202">
        <v>2440777.4299999997</v>
      </c>
      <c r="P10" s="202">
        <v>3661759.5</v>
      </c>
      <c r="Q10" s="207">
        <v>6102536.9299999997</v>
      </c>
      <c r="R10" s="202">
        <v>4532519.32</v>
      </c>
      <c r="S10" s="202">
        <v>4201228.97</v>
      </c>
      <c r="T10" s="202">
        <v>427630</v>
      </c>
      <c r="U10" s="202">
        <v>2062760.97</v>
      </c>
      <c r="V10" s="202">
        <v>621838.06000000006</v>
      </c>
      <c r="W10" s="202">
        <v>4654778.25</v>
      </c>
      <c r="X10" s="202">
        <v>0</v>
      </c>
      <c r="Y10" s="202">
        <v>1912053.99</v>
      </c>
      <c r="Z10" s="202">
        <v>2406.92</v>
      </c>
      <c r="AA10" s="202">
        <v>141245.65</v>
      </c>
      <c r="AB10" s="202">
        <v>6243957.7799999993</v>
      </c>
      <c r="AC10" s="207">
        <f t="shared" si="0"/>
        <v>93811206.579999983</v>
      </c>
    </row>
    <row r="11" spans="1:29">
      <c r="A11" s="280">
        <v>55</v>
      </c>
      <c r="B11" s="225">
        <v>10</v>
      </c>
      <c r="C11" s="225">
        <v>2</v>
      </c>
      <c r="D11" s="202" t="s">
        <v>47</v>
      </c>
      <c r="E11" s="202" t="s">
        <v>216</v>
      </c>
      <c r="F11" s="270" t="s">
        <v>348</v>
      </c>
      <c r="G11" s="202">
        <v>38305593.109999992</v>
      </c>
      <c r="H11" s="202">
        <v>9632754.9699999988</v>
      </c>
      <c r="I11" s="202">
        <v>19039353.530000001</v>
      </c>
      <c r="J11" s="202">
        <v>1439867.26</v>
      </c>
      <c r="K11" s="207">
        <v>30111975.760000002</v>
      </c>
      <c r="L11" s="202">
        <v>332566.42</v>
      </c>
      <c r="M11" s="202">
        <v>7765675.3700000001</v>
      </c>
      <c r="N11" s="207"/>
      <c r="O11" s="202">
        <v>3359403.6100000003</v>
      </c>
      <c r="P11" s="202">
        <v>4309173.25</v>
      </c>
      <c r="Q11" s="207">
        <v>7668576.8600000003</v>
      </c>
      <c r="R11" s="202">
        <v>3101071.39</v>
      </c>
      <c r="S11" s="202">
        <v>4916279.47</v>
      </c>
      <c r="T11" s="202">
        <v>2058829</v>
      </c>
      <c r="U11" s="202">
        <v>1962139.3399999999</v>
      </c>
      <c r="V11" s="202">
        <v>110898.68</v>
      </c>
      <c r="W11" s="202">
        <v>4235310.01</v>
      </c>
      <c r="X11" s="202">
        <v>1247524.3899999999</v>
      </c>
      <c r="Y11" s="202">
        <v>80000</v>
      </c>
      <c r="Z11" s="202">
        <v>0</v>
      </c>
      <c r="AA11" s="202">
        <v>848254.34</v>
      </c>
      <c r="AB11" s="202">
        <v>4230816.8699999992</v>
      </c>
      <c r="AC11" s="207">
        <f t="shared" si="0"/>
        <v>106642944.59000002</v>
      </c>
    </row>
    <row r="12" spans="1:29">
      <c r="A12" s="280">
        <v>47</v>
      </c>
      <c r="B12" s="225">
        <v>11</v>
      </c>
      <c r="C12" s="225">
        <v>2</v>
      </c>
      <c r="D12" s="202" t="s">
        <v>49</v>
      </c>
      <c r="E12" s="202" t="s">
        <v>168</v>
      </c>
      <c r="F12" s="270" t="s">
        <v>367</v>
      </c>
      <c r="G12" s="202">
        <v>26044930.850000001</v>
      </c>
      <c r="H12" s="202">
        <v>9831651.3099999987</v>
      </c>
      <c r="I12" s="202">
        <v>14779844.310000001</v>
      </c>
      <c r="J12" s="202">
        <v>1053626.2</v>
      </c>
      <c r="K12" s="207">
        <v>25665121.819999997</v>
      </c>
      <c r="L12" s="202">
        <v>485185.16</v>
      </c>
      <c r="M12" s="202">
        <v>4689014.55</v>
      </c>
      <c r="N12" s="207"/>
      <c r="O12" s="202">
        <v>2830367.28</v>
      </c>
      <c r="P12" s="202">
        <v>2721018.11</v>
      </c>
      <c r="Q12" s="207">
        <v>5551385.3899999997</v>
      </c>
      <c r="R12" s="202">
        <v>3637020.1799999997</v>
      </c>
      <c r="S12" s="202">
        <v>1700295.78</v>
      </c>
      <c r="T12" s="202">
        <v>382782</v>
      </c>
      <c r="U12" s="202">
        <v>1955381.0199999998</v>
      </c>
      <c r="V12" s="202">
        <v>421614.68</v>
      </c>
      <c r="W12" s="202">
        <v>1260619.8500000001</v>
      </c>
      <c r="X12" s="202">
        <v>608384</v>
      </c>
      <c r="Y12" s="202">
        <v>30158</v>
      </c>
      <c r="Z12" s="202">
        <v>0</v>
      </c>
      <c r="AA12" s="202">
        <v>150866.69</v>
      </c>
      <c r="AB12" s="202">
        <v>6439098.6399999997</v>
      </c>
      <c r="AC12" s="207">
        <f t="shared" si="0"/>
        <v>78536673.449999988</v>
      </c>
    </row>
    <row r="13" spans="1:29">
      <c r="A13" s="280">
        <v>5</v>
      </c>
      <c r="B13" s="225">
        <v>12</v>
      </c>
      <c r="C13" s="225">
        <v>2</v>
      </c>
      <c r="D13" s="202" t="s">
        <v>51</v>
      </c>
      <c r="E13" s="202" t="s">
        <v>169</v>
      </c>
      <c r="F13" s="270" t="s">
        <v>377</v>
      </c>
      <c r="G13" s="202">
        <v>30199526.350000001</v>
      </c>
      <c r="H13" s="202">
        <v>10655992.219999999</v>
      </c>
      <c r="I13" s="202">
        <v>13052473.390000001</v>
      </c>
      <c r="J13" s="202">
        <v>981621.58000000007</v>
      </c>
      <c r="K13" s="207">
        <v>24690087.189999998</v>
      </c>
      <c r="L13" s="202">
        <v>233902.5</v>
      </c>
      <c r="M13" s="202">
        <v>6681233</v>
      </c>
      <c r="N13" s="207"/>
      <c r="O13" s="202">
        <v>3646198.56</v>
      </c>
      <c r="P13" s="202">
        <v>2830687</v>
      </c>
      <c r="Q13" s="207">
        <v>6476885.5600000005</v>
      </c>
      <c r="R13" s="202">
        <v>2523391.5099999998</v>
      </c>
      <c r="S13" s="202">
        <v>1556533.44</v>
      </c>
      <c r="T13" s="202">
        <v>716855</v>
      </c>
      <c r="U13" s="202">
        <v>1706256.02</v>
      </c>
      <c r="V13" s="202">
        <v>152094.37</v>
      </c>
      <c r="W13" s="202">
        <v>1128192.75</v>
      </c>
      <c r="X13" s="202">
        <v>0</v>
      </c>
      <c r="Y13" s="202">
        <v>1707717.0499999998</v>
      </c>
      <c r="Z13" s="202">
        <v>0</v>
      </c>
      <c r="AA13" s="202">
        <v>6412292.5199999996</v>
      </c>
      <c r="AB13" s="202">
        <v>6290402.9299999997</v>
      </c>
      <c r="AC13" s="207">
        <f t="shared" si="0"/>
        <v>90241467.689999998</v>
      </c>
    </row>
    <row r="14" spans="1:29">
      <c r="A14" s="280">
        <v>58</v>
      </c>
      <c r="B14" s="225">
        <v>13</v>
      </c>
      <c r="C14" s="225">
        <v>2</v>
      </c>
      <c r="D14" s="202" t="s">
        <v>47</v>
      </c>
      <c r="E14" s="202" t="s">
        <v>167</v>
      </c>
      <c r="F14" s="270" t="s">
        <v>351</v>
      </c>
      <c r="G14" s="202">
        <v>24392034.330000002</v>
      </c>
      <c r="H14" s="202">
        <v>10695086.52</v>
      </c>
      <c r="I14" s="202">
        <v>13846735</v>
      </c>
      <c r="J14" s="202">
        <v>841435.15</v>
      </c>
      <c r="K14" s="207">
        <v>25383256.669999998</v>
      </c>
      <c r="L14" s="202">
        <v>471965.03</v>
      </c>
      <c r="M14" s="202">
        <v>6021631.2300000004</v>
      </c>
      <c r="N14" s="207"/>
      <c r="O14" s="202">
        <v>3538807.72</v>
      </c>
      <c r="P14" s="202">
        <v>3812067.25</v>
      </c>
      <c r="Q14" s="207">
        <v>7350874.9700000007</v>
      </c>
      <c r="R14" s="202">
        <v>3491175.1100000003</v>
      </c>
      <c r="S14" s="202">
        <v>1850050.8599999999</v>
      </c>
      <c r="T14" s="202">
        <v>966801</v>
      </c>
      <c r="U14" s="202">
        <v>1661599.3</v>
      </c>
      <c r="V14" s="202">
        <v>46144.4</v>
      </c>
      <c r="W14" s="202">
        <v>4489758.0999999996</v>
      </c>
      <c r="X14" s="202">
        <v>0</v>
      </c>
      <c r="Y14" s="202">
        <v>2200</v>
      </c>
      <c r="Z14" s="202">
        <v>0</v>
      </c>
      <c r="AA14" s="202">
        <v>10999.56</v>
      </c>
      <c r="AB14" s="202">
        <v>5325529.7300000004</v>
      </c>
      <c r="AC14" s="207">
        <f t="shared" si="0"/>
        <v>80992055.260000005</v>
      </c>
    </row>
    <row r="15" spans="1:29">
      <c r="A15" s="280">
        <v>87</v>
      </c>
      <c r="B15" s="225">
        <v>14</v>
      </c>
      <c r="C15" s="225">
        <v>2</v>
      </c>
      <c r="D15" s="202" t="s">
        <v>45</v>
      </c>
      <c r="E15" s="202" t="s">
        <v>165</v>
      </c>
      <c r="F15" s="270" t="s">
        <v>330</v>
      </c>
      <c r="G15" s="202">
        <v>17391990.440000001</v>
      </c>
      <c r="H15" s="202">
        <v>8759964.8200000003</v>
      </c>
      <c r="I15" s="202">
        <v>14945364.32</v>
      </c>
      <c r="J15" s="202">
        <v>769441.15999999992</v>
      </c>
      <c r="K15" s="207">
        <v>24474770.300000001</v>
      </c>
      <c r="L15" s="202">
        <v>299644.88</v>
      </c>
      <c r="M15" s="202">
        <v>5811542.9800000004</v>
      </c>
      <c r="N15" s="207"/>
      <c r="O15" s="202">
        <v>2495461.63</v>
      </c>
      <c r="P15" s="202">
        <v>3146765.64</v>
      </c>
      <c r="Q15" s="207">
        <v>5642227.2699999996</v>
      </c>
      <c r="R15" s="202">
        <v>1453254.95</v>
      </c>
      <c r="S15" s="202">
        <v>2292626.9699999997</v>
      </c>
      <c r="T15" s="202">
        <v>1156987.9099999999</v>
      </c>
      <c r="U15" s="202">
        <v>1333803.3900000001</v>
      </c>
      <c r="V15" s="202">
        <v>1135166.17</v>
      </c>
      <c r="W15" s="202">
        <v>4916311.05</v>
      </c>
      <c r="X15" s="202">
        <v>0</v>
      </c>
      <c r="Y15" s="202">
        <v>4100169.0599999996</v>
      </c>
      <c r="Z15" s="202">
        <v>0</v>
      </c>
      <c r="AA15" s="202">
        <v>803110.33</v>
      </c>
      <c r="AB15" s="202">
        <v>8983098.7699999996</v>
      </c>
      <c r="AC15" s="207">
        <f t="shared" si="0"/>
        <v>79495059.589999989</v>
      </c>
    </row>
    <row r="16" spans="1:29">
      <c r="A16" s="280">
        <v>60</v>
      </c>
      <c r="B16" s="225">
        <v>15</v>
      </c>
      <c r="C16" s="225">
        <v>2</v>
      </c>
      <c r="D16" s="202" t="s">
        <v>47</v>
      </c>
      <c r="E16" s="202" t="s">
        <v>219</v>
      </c>
      <c r="F16" s="270" t="s">
        <v>353</v>
      </c>
      <c r="G16" s="202">
        <v>19881492.630000003</v>
      </c>
      <c r="H16" s="202">
        <v>12634978.109999999</v>
      </c>
      <c r="I16" s="202">
        <v>19191280.670000002</v>
      </c>
      <c r="J16" s="202">
        <v>1069079.1800000002</v>
      </c>
      <c r="K16" s="207">
        <v>32895337.960000001</v>
      </c>
      <c r="L16" s="202">
        <v>291473</v>
      </c>
      <c r="M16" s="202">
        <v>10810936.01</v>
      </c>
      <c r="N16" s="207"/>
      <c r="O16" s="202">
        <v>5275698.18</v>
      </c>
      <c r="P16" s="202">
        <v>3732377.76</v>
      </c>
      <c r="Q16" s="207">
        <v>9008075.9399999995</v>
      </c>
      <c r="R16" s="202">
        <v>4857978</v>
      </c>
      <c r="S16" s="202">
        <v>4468323.6100000003</v>
      </c>
      <c r="T16" s="202">
        <v>1784180.5</v>
      </c>
      <c r="U16" s="202">
        <v>2125361.6100000003</v>
      </c>
      <c r="V16" s="202">
        <v>120826.55</v>
      </c>
      <c r="W16" s="202">
        <v>3988500.25</v>
      </c>
      <c r="X16" s="202">
        <v>0</v>
      </c>
      <c r="Y16" s="202">
        <v>356472</v>
      </c>
      <c r="Z16" s="202">
        <v>0</v>
      </c>
      <c r="AA16" s="202">
        <v>1845122.35</v>
      </c>
      <c r="AB16" s="202">
        <v>10029849.720000001</v>
      </c>
      <c r="AC16" s="207">
        <f t="shared" si="0"/>
        <v>102172457.13</v>
      </c>
    </row>
    <row r="17" spans="1:29">
      <c r="A17" s="280">
        <v>61</v>
      </c>
      <c r="B17" s="225">
        <v>16</v>
      </c>
      <c r="C17" s="225">
        <v>2</v>
      </c>
      <c r="D17" s="202" t="s">
        <v>47</v>
      </c>
      <c r="E17" s="202" t="s">
        <v>220</v>
      </c>
      <c r="F17" s="270" t="s">
        <v>354</v>
      </c>
      <c r="G17" s="202">
        <v>18003445.620000001</v>
      </c>
      <c r="H17" s="202">
        <v>11723797.18</v>
      </c>
      <c r="I17" s="202">
        <v>14030424.75</v>
      </c>
      <c r="J17" s="202">
        <v>997009.04</v>
      </c>
      <c r="K17" s="207">
        <v>26751230.969999999</v>
      </c>
      <c r="L17" s="202">
        <v>826541.8</v>
      </c>
      <c r="M17" s="202">
        <v>9768695</v>
      </c>
      <c r="N17" s="207"/>
      <c r="O17" s="202">
        <v>4069626.84</v>
      </c>
      <c r="P17" s="202">
        <v>3704004.85</v>
      </c>
      <c r="Q17" s="207">
        <v>7773631.6899999995</v>
      </c>
      <c r="R17" s="202">
        <v>2792869.24</v>
      </c>
      <c r="S17" s="202">
        <v>3140655.9000000004</v>
      </c>
      <c r="T17" s="202">
        <v>1192585</v>
      </c>
      <c r="U17" s="202">
        <v>1925068.48</v>
      </c>
      <c r="V17" s="202">
        <v>965410.2</v>
      </c>
      <c r="W17" s="202">
        <v>1880016.88</v>
      </c>
      <c r="X17" s="202">
        <v>0</v>
      </c>
      <c r="Y17" s="202">
        <v>254206</v>
      </c>
      <c r="Z17" s="202">
        <v>0</v>
      </c>
      <c r="AA17" s="202">
        <v>2508553.7799999998</v>
      </c>
      <c r="AB17" s="202">
        <v>9195574.8500000015</v>
      </c>
      <c r="AC17" s="207">
        <f t="shared" si="0"/>
        <v>86151943.610000014</v>
      </c>
    </row>
    <row r="18" spans="1:29">
      <c r="A18" s="280">
        <v>34</v>
      </c>
      <c r="B18" s="225">
        <v>17</v>
      </c>
      <c r="C18" s="225">
        <v>2</v>
      </c>
      <c r="D18" s="202" t="s">
        <v>53</v>
      </c>
      <c r="E18" s="202" t="s">
        <v>213</v>
      </c>
      <c r="F18" s="270" t="s">
        <v>345</v>
      </c>
      <c r="G18" s="202">
        <v>22698007.739999998</v>
      </c>
      <c r="H18" s="202">
        <v>8263838.7599999998</v>
      </c>
      <c r="I18" s="202">
        <v>15481825.460000001</v>
      </c>
      <c r="J18" s="202">
        <v>916720.24</v>
      </c>
      <c r="K18" s="207">
        <v>24662384.459999997</v>
      </c>
      <c r="L18" s="202">
        <v>303484.38</v>
      </c>
      <c r="M18" s="202">
        <v>6799549.2400000002</v>
      </c>
      <c r="N18" s="207"/>
      <c r="O18" s="202">
        <v>3016576.97</v>
      </c>
      <c r="P18" s="202">
        <v>3901641.03</v>
      </c>
      <c r="Q18" s="207">
        <v>6918218</v>
      </c>
      <c r="R18" s="202">
        <v>5144570.9799999995</v>
      </c>
      <c r="S18" s="202">
        <v>2890313</v>
      </c>
      <c r="T18" s="202">
        <v>879895.89</v>
      </c>
      <c r="U18" s="202">
        <v>1756145.04</v>
      </c>
      <c r="V18" s="202">
        <v>558547.18999999994</v>
      </c>
      <c r="W18" s="202">
        <v>2705623.25</v>
      </c>
      <c r="X18" s="202">
        <v>0</v>
      </c>
      <c r="Y18" s="202">
        <v>2643541.34</v>
      </c>
      <c r="Z18" s="202">
        <v>0</v>
      </c>
      <c r="AA18" s="202">
        <v>229666.07</v>
      </c>
      <c r="AB18" s="202">
        <v>14383033.269999998</v>
      </c>
      <c r="AC18" s="207">
        <f t="shared" si="0"/>
        <v>92269495.469999984</v>
      </c>
    </row>
    <row r="19" spans="1:29">
      <c r="A19" s="280">
        <v>75</v>
      </c>
      <c r="B19" s="225">
        <v>18</v>
      </c>
      <c r="C19" s="225">
        <v>3</v>
      </c>
      <c r="D19" s="202" t="s">
        <v>45</v>
      </c>
      <c r="E19" s="202" t="s">
        <v>189</v>
      </c>
      <c r="F19" s="270" t="s">
        <v>318</v>
      </c>
      <c r="G19" s="202">
        <v>30499479.089999996</v>
      </c>
      <c r="H19" s="202">
        <v>10029116</v>
      </c>
      <c r="I19" s="202">
        <v>15108023.469999999</v>
      </c>
      <c r="J19" s="202">
        <v>1163194.07</v>
      </c>
      <c r="K19" s="207">
        <v>26300333.539999999</v>
      </c>
      <c r="L19" s="202">
        <v>472514</v>
      </c>
      <c r="M19" s="202">
        <v>7469839.6200000001</v>
      </c>
      <c r="N19" s="207"/>
      <c r="O19" s="202">
        <v>3376593.21</v>
      </c>
      <c r="P19" s="202">
        <v>3472314.55</v>
      </c>
      <c r="Q19" s="207">
        <v>6848907.7599999998</v>
      </c>
      <c r="R19" s="202">
        <v>4500870.8</v>
      </c>
      <c r="S19" s="202">
        <v>1185029.94</v>
      </c>
      <c r="T19" s="202">
        <v>1174685.5</v>
      </c>
      <c r="U19" s="202">
        <v>2406025.9300000002</v>
      </c>
      <c r="V19" s="202">
        <v>538343.42000000004</v>
      </c>
      <c r="W19" s="202">
        <v>5615361.6299999999</v>
      </c>
      <c r="X19" s="202">
        <v>3542.49</v>
      </c>
      <c r="Y19" s="202">
        <v>595269</v>
      </c>
      <c r="Z19" s="202">
        <v>0</v>
      </c>
      <c r="AA19" s="202">
        <v>724913.14999999991</v>
      </c>
      <c r="AB19" s="202">
        <v>8263690.8400000008</v>
      </c>
      <c r="AC19" s="207">
        <f t="shared" si="0"/>
        <v>96126292.709999993</v>
      </c>
    </row>
    <row r="20" spans="1:29">
      <c r="A20" s="280">
        <v>76</v>
      </c>
      <c r="B20" s="225">
        <v>19</v>
      </c>
      <c r="C20" s="225">
        <v>3</v>
      </c>
      <c r="D20" s="202" t="s">
        <v>45</v>
      </c>
      <c r="E20" s="202" t="s">
        <v>190</v>
      </c>
      <c r="F20" s="270" t="s">
        <v>319</v>
      </c>
      <c r="G20" s="202">
        <v>30114414.229999997</v>
      </c>
      <c r="H20" s="202">
        <v>12224873</v>
      </c>
      <c r="I20" s="202">
        <v>16384535</v>
      </c>
      <c r="J20" s="202">
        <v>1225280.08</v>
      </c>
      <c r="K20" s="207">
        <v>29834688.079999998</v>
      </c>
      <c r="L20" s="202">
        <v>488614.93</v>
      </c>
      <c r="M20" s="202">
        <v>6309197.0199999996</v>
      </c>
      <c r="N20" s="207"/>
      <c r="O20" s="202">
        <v>3483010.6399999997</v>
      </c>
      <c r="P20" s="202">
        <v>5182819</v>
      </c>
      <c r="Q20" s="207">
        <v>8665829.6400000006</v>
      </c>
      <c r="R20" s="202">
        <v>2975691.0300000003</v>
      </c>
      <c r="S20" s="202">
        <v>3590083.97</v>
      </c>
      <c r="T20" s="202">
        <v>667040.5</v>
      </c>
      <c r="U20" s="202">
        <v>1688650.19</v>
      </c>
      <c r="V20" s="202">
        <v>1044192.6599999999</v>
      </c>
      <c r="W20" s="202">
        <v>4187965.0300000003</v>
      </c>
      <c r="X20" s="202">
        <v>0</v>
      </c>
      <c r="Y20" s="202">
        <v>1681113.95</v>
      </c>
      <c r="Z20" s="202">
        <v>0</v>
      </c>
      <c r="AA20" s="202">
        <v>1871338.61</v>
      </c>
      <c r="AB20" s="202">
        <v>6250701.7999999989</v>
      </c>
      <c r="AC20" s="207">
        <f t="shared" si="0"/>
        <v>98880906.709999993</v>
      </c>
    </row>
    <row r="21" spans="1:29">
      <c r="A21" s="280">
        <v>82</v>
      </c>
      <c r="B21" s="225">
        <v>20</v>
      </c>
      <c r="C21" s="225">
        <v>3</v>
      </c>
      <c r="D21" s="202" t="s">
        <v>45</v>
      </c>
      <c r="E21" s="202" t="s">
        <v>196</v>
      </c>
      <c r="F21" s="270" t="s">
        <v>325</v>
      </c>
      <c r="G21" s="202">
        <v>24257225.589999996</v>
      </c>
      <c r="H21" s="202">
        <v>11327067.02</v>
      </c>
      <c r="I21" s="202">
        <v>17883564.879999999</v>
      </c>
      <c r="J21" s="202">
        <v>1048059.81</v>
      </c>
      <c r="K21" s="207">
        <v>30258691.709999997</v>
      </c>
      <c r="L21" s="202">
        <v>286670</v>
      </c>
      <c r="M21" s="202">
        <v>6995204.2300000004</v>
      </c>
      <c r="N21" s="207"/>
      <c r="O21" s="202">
        <v>5099490.82</v>
      </c>
      <c r="P21" s="202">
        <v>1390566.3</v>
      </c>
      <c r="Q21" s="207">
        <v>6490057.1200000001</v>
      </c>
      <c r="R21" s="202">
        <v>3700761.62</v>
      </c>
      <c r="S21" s="202">
        <v>5638328.0099999998</v>
      </c>
      <c r="T21" s="202">
        <v>830705</v>
      </c>
      <c r="U21" s="202">
        <v>2922880.23</v>
      </c>
      <c r="V21" s="202">
        <v>175969.4</v>
      </c>
      <c r="W21" s="202">
        <v>5348240.7</v>
      </c>
      <c r="X21" s="202">
        <v>0</v>
      </c>
      <c r="Y21" s="202">
        <v>823329.91999999993</v>
      </c>
      <c r="Z21" s="202">
        <v>0</v>
      </c>
      <c r="AA21" s="202">
        <v>110740.36</v>
      </c>
      <c r="AB21" s="202">
        <v>6829288.4900000002</v>
      </c>
      <c r="AC21" s="207">
        <f t="shared" si="0"/>
        <v>94381422.380000025</v>
      </c>
    </row>
    <row r="22" spans="1:29">
      <c r="A22" s="280">
        <v>85</v>
      </c>
      <c r="B22" s="225">
        <v>21</v>
      </c>
      <c r="C22" s="225">
        <v>3</v>
      </c>
      <c r="D22" s="202" t="s">
        <v>45</v>
      </c>
      <c r="E22" s="202" t="s">
        <v>199</v>
      </c>
      <c r="F22" s="270" t="s">
        <v>328</v>
      </c>
      <c r="G22" s="202">
        <v>28771750.719999995</v>
      </c>
      <c r="H22" s="202">
        <v>8778176.1699999999</v>
      </c>
      <c r="I22" s="202">
        <v>14108584.5</v>
      </c>
      <c r="J22" s="202">
        <v>1122203.26</v>
      </c>
      <c r="K22" s="207">
        <v>24008963.930000003</v>
      </c>
      <c r="L22" s="202">
        <v>281223.65000000002</v>
      </c>
      <c r="M22" s="202">
        <v>6228477.4699999997</v>
      </c>
      <c r="N22" s="207"/>
      <c r="O22" s="202">
        <v>2589172.7699999996</v>
      </c>
      <c r="P22" s="202">
        <v>2908172.5</v>
      </c>
      <c r="Q22" s="207">
        <v>5497345.2699999996</v>
      </c>
      <c r="R22" s="202">
        <v>3478278.24</v>
      </c>
      <c r="S22" s="202">
        <v>2372965.56</v>
      </c>
      <c r="T22" s="202">
        <v>470734</v>
      </c>
      <c r="U22" s="202">
        <v>2209268.39</v>
      </c>
      <c r="V22" s="202">
        <v>77312.460000000006</v>
      </c>
      <c r="W22" s="202">
        <v>5255775.13</v>
      </c>
      <c r="X22" s="202">
        <v>0</v>
      </c>
      <c r="Y22" s="202">
        <v>1714210.95</v>
      </c>
      <c r="Z22" s="202">
        <v>0</v>
      </c>
      <c r="AA22" s="202">
        <v>151689.62</v>
      </c>
      <c r="AB22" s="202">
        <v>3922279.9099999997</v>
      </c>
      <c r="AC22" s="207">
        <f t="shared" si="0"/>
        <v>84159051.649999991</v>
      </c>
    </row>
    <row r="23" spans="1:29">
      <c r="A23" s="280">
        <v>22</v>
      </c>
      <c r="B23" s="225">
        <v>22</v>
      </c>
      <c r="C23" s="225">
        <v>3</v>
      </c>
      <c r="D23" s="202" t="s">
        <v>53</v>
      </c>
      <c r="E23" s="202" t="s">
        <v>202</v>
      </c>
      <c r="F23" s="270" t="s">
        <v>333</v>
      </c>
      <c r="G23" s="202">
        <v>26553343.070000004</v>
      </c>
      <c r="H23" s="202">
        <v>9979405.3200000003</v>
      </c>
      <c r="I23" s="202">
        <v>17300925.370000001</v>
      </c>
      <c r="J23" s="202">
        <v>1056670.6800000002</v>
      </c>
      <c r="K23" s="207">
        <v>28337001.370000001</v>
      </c>
      <c r="L23" s="202">
        <v>1106673</v>
      </c>
      <c r="M23" s="202">
        <v>8451724.7200000007</v>
      </c>
      <c r="N23" s="207"/>
      <c r="O23" s="202">
        <v>3597563.6500000004</v>
      </c>
      <c r="P23" s="202">
        <v>3656221.25</v>
      </c>
      <c r="Q23" s="207">
        <v>7253784.9000000004</v>
      </c>
      <c r="R23" s="202">
        <v>3780178.3200000003</v>
      </c>
      <c r="S23" s="202">
        <v>8842649.4100000001</v>
      </c>
      <c r="T23" s="202">
        <v>966849</v>
      </c>
      <c r="U23" s="202">
        <v>2144275.66</v>
      </c>
      <c r="V23" s="202">
        <v>417262.66000000003</v>
      </c>
      <c r="W23" s="202">
        <v>3703793.9000000004</v>
      </c>
      <c r="X23" s="202">
        <v>0</v>
      </c>
      <c r="Y23" s="202">
        <v>5380379.9699999997</v>
      </c>
      <c r="Z23" s="202">
        <v>0</v>
      </c>
      <c r="AA23" s="202">
        <v>278091.7</v>
      </c>
      <c r="AB23" s="202">
        <v>10170845.869999999</v>
      </c>
      <c r="AC23" s="207">
        <f t="shared" si="0"/>
        <v>106280180.55</v>
      </c>
    </row>
    <row r="24" spans="1:29">
      <c r="A24" s="280">
        <v>26</v>
      </c>
      <c r="B24" s="225">
        <v>23</v>
      </c>
      <c r="C24" s="225">
        <v>3</v>
      </c>
      <c r="D24" s="202" t="s">
        <v>53</v>
      </c>
      <c r="E24" s="202" t="s">
        <v>205</v>
      </c>
      <c r="F24" s="270" t="s">
        <v>337</v>
      </c>
      <c r="G24" s="202">
        <v>28003729.330000002</v>
      </c>
      <c r="H24" s="202">
        <v>8298130.6500000004</v>
      </c>
      <c r="I24" s="202">
        <v>14275367.529999999</v>
      </c>
      <c r="J24" s="202">
        <v>989925.57000000007</v>
      </c>
      <c r="K24" s="207">
        <v>23563423.75</v>
      </c>
      <c r="L24" s="202">
        <v>454140</v>
      </c>
      <c r="M24" s="202">
        <v>6562658.6100000003</v>
      </c>
      <c r="N24" s="207"/>
      <c r="O24" s="202">
        <v>2406683.85</v>
      </c>
      <c r="P24" s="202">
        <v>2338099.2599999998</v>
      </c>
      <c r="Q24" s="207">
        <v>4744783.1099999994</v>
      </c>
      <c r="R24" s="202">
        <v>4292416.32</v>
      </c>
      <c r="S24" s="202">
        <v>2001154.78</v>
      </c>
      <c r="T24" s="202">
        <v>675652.9</v>
      </c>
      <c r="U24" s="202">
        <v>1552978.91</v>
      </c>
      <c r="V24" s="202">
        <v>259164.82</v>
      </c>
      <c r="W24" s="202">
        <v>3996549.79</v>
      </c>
      <c r="X24" s="202">
        <v>0</v>
      </c>
      <c r="Y24" s="202">
        <v>2908830</v>
      </c>
      <c r="Z24" s="202">
        <v>0</v>
      </c>
      <c r="AA24" s="202">
        <v>103985.23999999999</v>
      </c>
      <c r="AB24" s="202">
        <v>12991876.1</v>
      </c>
      <c r="AC24" s="207">
        <f t="shared" si="0"/>
        <v>91657203.659999996</v>
      </c>
    </row>
    <row r="25" spans="1:29">
      <c r="A25" s="280">
        <v>37</v>
      </c>
      <c r="B25" s="225">
        <v>24</v>
      </c>
      <c r="C25" s="225">
        <v>3</v>
      </c>
      <c r="D25" s="202" t="s">
        <v>49</v>
      </c>
      <c r="E25" s="202" t="s">
        <v>223</v>
      </c>
      <c r="F25" s="270" t="s">
        <v>357</v>
      </c>
      <c r="G25" s="202">
        <v>30576218.930000003</v>
      </c>
      <c r="H25" s="202">
        <v>11015418</v>
      </c>
      <c r="I25" s="202">
        <v>17044281.649999999</v>
      </c>
      <c r="J25" s="202">
        <v>1308891.48</v>
      </c>
      <c r="K25" s="207">
        <v>29368591.129999999</v>
      </c>
      <c r="L25" s="202">
        <v>619522</v>
      </c>
      <c r="M25" s="202">
        <v>6054749.21</v>
      </c>
      <c r="N25" s="207"/>
      <c r="O25" s="202">
        <v>3380183.9499999997</v>
      </c>
      <c r="P25" s="202">
        <v>3399760.33</v>
      </c>
      <c r="Q25" s="207">
        <v>6779944.2799999993</v>
      </c>
      <c r="R25" s="202">
        <v>4485738.58</v>
      </c>
      <c r="S25" s="202">
        <v>8295109.1200000001</v>
      </c>
      <c r="T25" s="202">
        <v>894760.5</v>
      </c>
      <c r="U25" s="202">
        <v>2290462.48</v>
      </c>
      <c r="V25" s="202">
        <v>146536.98000000001</v>
      </c>
      <c r="W25" s="202">
        <v>1881853.25</v>
      </c>
      <c r="X25" s="202">
        <v>0</v>
      </c>
      <c r="Y25" s="202">
        <v>855075</v>
      </c>
      <c r="Z25" s="202">
        <v>0</v>
      </c>
      <c r="AA25" s="202">
        <v>56337.16</v>
      </c>
      <c r="AB25" s="202">
        <v>6046297.4099999992</v>
      </c>
      <c r="AC25" s="207">
        <f t="shared" si="0"/>
        <v>97731674.030000001</v>
      </c>
    </row>
    <row r="26" spans="1:29">
      <c r="A26" s="280">
        <v>46</v>
      </c>
      <c r="B26" s="225">
        <v>25</v>
      </c>
      <c r="C26" s="225">
        <v>3</v>
      </c>
      <c r="D26" s="202" t="s">
        <v>49</v>
      </c>
      <c r="E26" s="202" t="s">
        <v>231</v>
      </c>
      <c r="F26" s="270" t="s">
        <v>366</v>
      </c>
      <c r="G26" s="202">
        <v>35835624.560000002</v>
      </c>
      <c r="H26" s="202">
        <v>13867976.93</v>
      </c>
      <c r="I26" s="202">
        <v>18598513.420000002</v>
      </c>
      <c r="J26" s="202">
        <v>1402618.6800000002</v>
      </c>
      <c r="K26" s="207">
        <v>33869109.030000001</v>
      </c>
      <c r="L26" s="202">
        <v>323538</v>
      </c>
      <c r="M26" s="202">
        <v>7429460.3799999999</v>
      </c>
      <c r="N26" s="207"/>
      <c r="O26" s="202">
        <v>4870046.3499999996</v>
      </c>
      <c r="P26" s="202">
        <v>5164545</v>
      </c>
      <c r="Q26" s="207">
        <v>10034591.35</v>
      </c>
      <c r="R26" s="202">
        <v>4900560.0500000007</v>
      </c>
      <c r="S26" s="202">
        <v>5570903.5800000001</v>
      </c>
      <c r="T26" s="202">
        <v>1373077.3</v>
      </c>
      <c r="U26" s="202">
        <v>2476588.8199999998</v>
      </c>
      <c r="V26" s="202">
        <v>614167.44999999995</v>
      </c>
      <c r="W26" s="202">
        <v>2819635.25</v>
      </c>
      <c r="X26" s="202">
        <v>0</v>
      </c>
      <c r="Y26" s="202">
        <v>3954714.99</v>
      </c>
      <c r="Z26" s="202">
        <v>0</v>
      </c>
      <c r="AA26" s="202">
        <v>283033.8</v>
      </c>
      <c r="AB26" s="202">
        <v>11254713.080000002</v>
      </c>
      <c r="AC26" s="207">
        <f t="shared" si="0"/>
        <v>120416179.63999997</v>
      </c>
    </row>
    <row r="27" spans="1:29">
      <c r="A27" s="280">
        <v>49</v>
      </c>
      <c r="B27" s="225">
        <v>26</v>
      </c>
      <c r="C27" s="225">
        <v>3</v>
      </c>
      <c r="D27" s="202" t="s">
        <v>49</v>
      </c>
      <c r="E27" s="202" t="s">
        <v>233</v>
      </c>
      <c r="F27" s="270" t="s">
        <v>369</v>
      </c>
      <c r="G27" s="202">
        <v>32563313.259999998</v>
      </c>
      <c r="H27" s="202">
        <v>13862275.050000001</v>
      </c>
      <c r="I27" s="202">
        <v>17969955.82</v>
      </c>
      <c r="J27" s="202">
        <v>1443771.18</v>
      </c>
      <c r="K27" s="207">
        <v>33276002.050000001</v>
      </c>
      <c r="L27" s="202">
        <v>661577.62</v>
      </c>
      <c r="M27" s="202">
        <v>12545133.83</v>
      </c>
      <c r="N27" s="207"/>
      <c r="O27" s="202">
        <v>6297202.4100000001</v>
      </c>
      <c r="P27" s="202">
        <v>4432515.2</v>
      </c>
      <c r="Q27" s="207">
        <v>10729717.609999999</v>
      </c>
      <c r="R27" s="202">
        <v>4107772.9699999997</v>
      </c>
      <c r="S27" s="202">
        <v>4234091.16</v>
      </c>
      <c r="T27" s="202">
        <v>1836445</v>
      </c>
      <c r="U27" s="202">
        <v>2553346.54</v>
      </c>
      <c r="V27" s="202">
        <v>130471.77</v>
      </c>
      <c r="W27" s="202">
        <v>2840044.4</v>
      </c>
      <c r="X27" s="202">
        <v>0</v>
      </c>
      <c r="Y27" s="202">
        <v>1472712</v>
      </c>
      <c r="Z27" s="202">
        <v>0</v>
      </c>
      <c r="AA27" s="202">
        <v>162438.24</v>
      </c>
      <c r="AB27" s="202">
        <v>8244321.3099999987</v>
      </c>
      <c r="AC27" s="207">
        <f t="shared" si="0"/>
        <v>114695810.14</v>
      </c>
    </row>
    <row r="28" spans="1:29">
      <c r="A28" s="280">
        <v>50</v>
      </c>
      <c r="B28" s="225">
        <v>27</v>
      </c>
      <c r="C28" s="225">
        <v>3</v>
      </c>
      <c r="D28" s="202" t="s">
        <v>49</v>
      </c>
      <c r="E28" s="202" t="s">
        <v>234</v>
      </c>
      <c r="F28" s="270" t="s">
        <v>370</v>
      </c>
      <c r="G28" s="202">
        <v>28870080.459999997</v>
      </c>
      <c r="H28" s="202">
        <v>14723211</v>
      </c>
      <c r="I28" s="202">
        <v>16242792.629999999</v>
      </c>
      <c r="J28" s="202">
        <v>1520102.32</v>
      </c>
      <c r="K28" s="207">
        <v>32486105.949999999</v>
      </c>
      <c r="L28" s="202">
        <v>658588.73</v>
      </c>
      <c r="M28" s="202">
        <v>7438725.5199999996</v>
      </c>
      <c r="N28" s="207"/>
      <c r="O28" s="202">
        <v>3763239.31</v>
      </c>
      <c r="P28" s="202">
        <v>3573703.75</v>
      </c>
      <c r="Q28" s="207">
        <v>7336943.0600000005</v>
      </c>
      <c r="R28" s="202">
        <v>4861583.6100000003</v>
      </c>
      <c r="S28" s="202">
        <v>2749892.2700000005</v>
      </c>
      <c r="T28" s="202">
        <v>710180</v>
      </c>
      <c r="U28" s="202">
        <v>2396518.36</v>
      </c>
      <c r="V28" s="202">
        <v>87038.11</v>
      </c>
      <c r="W28" s="202">
        <v>2136658.3499999996</v>
      </c>
      <c r="X28" s="202">
        <v>0</v>
      </c>
      <c r="Y28" s="202">
        <v>586197</v>
      </c>
      <c r="Z28" s="202">
        <v>0</v>
      </c>
      <c r="AA28" s="202">
        <v>130753.96</v>
      </c>
      <c r="AB28" s="202">
        <v>10236429.009999998</v>
      </c>
      <c r="AC28" s="207">
        <f t="shared" si="0"/>
        <v>100027105.65999997</v>
      </c>
    </row>
    <row r="29" spans="1:29">
      <c r="A29" s="280">
        <v>2</v>
      </c>
      <c r="B29" s="225">
        <v>28</v>
      </c>
      <c r="C29" s="225">
        <v>3</v>
      </c>
      <c r="D29" s="202" t="s">
        <v>51</v>
      </c>
      <c r="E29" s="202" t="s">
        <v>238</v>
      </c>
      <c r="F29" s="270" t="s">
        <v>374</v>
      </c>
      <c r="G29" s="202">
        <v>39743552.829999998</v>
      </c>
      <c r="H29" s="202">
        <v>14938692</v>
      </c>
      <c r="I29" s="202">
        <v>15808983</v>
      </c>
      <c r="J29" s="202">
        <v>1238087.8700000001</v>
      </c>
      <c r="K29" s="207">
        <v>31985762.870000001</v>
      </c>
      <c r="L29" s="202">
        <v>565460</v>
      </c>
      <c r="M29" s="202">
        <v>12499680.76</v>
      </c>
      <c r="N29" s="207"/>
      <c r="O29" s="202">
        <v>6813067.1700000009</v>
      </c>
      <c r="P29" s="202">
        <v>2060832.84</v>
      </c>
      <c r="Q29" s="207">
        <v>8873900.0100000016</v>
      </c>
      <c r="R29" s="202">
        <v>5928590.2999999998</v>
      </c>
      <c r="S29" s="202">
        <v>14418946.91</v>
      </c>
      <c r="T29" s="202">
        <v>1660876.5</v>
      </c>
      <c r="U29" s="202">
        <v>4476614.7</v>
      </c>
      <c r="V29" s="202">
        <v>205955.55</v>
      </c>
      <c r="W29" s="202">
        <v>2053907.25</v>
      </c>
      <c r="X29" s="202">
        <v>0</v>
      </c>
      <c r="Y29" s="202">
        <v>7848676.5500000007</v>
      </c>
      <c r="Z29" s="202">
        <v>0</v>
      </c>
      <c r="AA29" s="202">
        <v>14180.49</v>
      </c>
      <c r="AB29" s="202">
        <v>8260855.1700000009</v>
      </c>
      <c r="AC29" s="207">
        <f t="shared" si="0"/>
        <v>137971499.88999999</v>
      </c>
    </row>
    <row r="30" spans="1:29">
      <c r="A30" s="280">
        <v>3</v>
      </c>
      <c r="B30" s="225">
        <v>29</v>
      </c>
      <c r="C30" s="225">
        <v>3</v>
      </c>
      <c r="D30" s="202" t="s">
        <v>51</v>
      </c>
      <c r="E30" s="202" t="s">
        <v>239</v>
      </c>
      <c r="F30" s="270" t="s">
        <v>375</v>
      </c>
      <c r="G30" s="202">
        <v>41943770.800000004</v>
      </c>
      <c r="H30" s="202">
        <v>12553517.399999999</v>
      </c>
      <c r="I30" s="202">
        <v>17449925.640000001</v>
      </c>
      <c r="J30" s="202">
        <v>1492719.18</v>
      </c>
      <c r="K30" s="207">
        <v>31496162.219999999</v>
      </c>
      <c r="L30" s="202">
        <v>551124.97</v>
      </c>
      <c r="M30" s="202">
        <v>8878377.0199999996</v>
      </c>
      <c r="N30" s="207"/>
      <c r="O30" s="202">
        <v>3780917.32</v>
      </c>
      <c r="P30" s="202">
        <v>8093169.5</v>
      </c>
      <c r="Q30" s="207">
        <v>11874086.82</v>
      </c>
      <c r="R30" s="202">
        <v>5861495.7800000003</v>
      </c>
      <c r="S30" s="202">
        <v>7772919.2799999993</v>
      </c>
      <c r="T30" s="202">
        <v>3396170</v>
      </c>
      <c r="U30" s="202">
        <v>3141754.11</v>
      </c>
      <c r="V30" s="202">
        <v>79502.63</v>
      </c>
      <c r="W30" s="202">
        <v>4030344.77</v>
      </c>
      <c r="X30" s="202">
        <v>0</v>
      </c>
      <c r="Y30" s="202">
        <v>9628339.6000000015</v>
      </c>
      <c r="Z30" s="202">
        <v>0</v>
      </c>
      <c r="AA30" s="202">
        <v>31298.280000000002</v>
      </c>
      <c r="AB30" s="202">
        <v>4281179.8500000006</v>
      </c>
      <c r="AC30" s="207">
        <f t="shared" si="0"/>
        <v>132415401.16</v>
      </c>
    </row>
    <row r="31" spans="1:29">
      <c r="A31" s="280">
        <v>52</v>
      </c>
      <c r="B31" s="225">
        <v>30</v>
      </c>
      <c r="C31" s="225">
        <v>3</v>
      </c>
      <c r="D31" s="202" t="s">
        <v>49</v>
      </c>
      <c r="E31" s="202" t="s">
        <v>236</v>
      </c>
      <c r="F31" s="270" t="s">
        <v>372</v>
      </c>
      <c r="G31" s="202">
        <v>28595473.68</v>
      </c>
      <c r="H31" s="202">
        <v>13355058.100000001</v>
      </c>
      <c r="I31" s="202">
        <v>18712501.25</v>
      </c>
      <c r="J31" s="202">
        <v>1419540.76</v>
      </c>
      <c r="K31" s="207">
        <v>33487100.110000003</v>
      </c>
      <c r="L31" s="202">
        <v>545152.59000000008</v>
      </c>
      <c r="M31" s="202">
        <v>8421306.0199999996</v>
      </c>
      <c r="N31" s="207"/>
      <c r="O31" s="202">
        <v>5639290.4399999995</v>
      </c>
      <c r="P31" s="202">
        <v>4367480.68</v>
      </c>
      <c r="Q31" s="207">
        <v>10006771.119999999</v>
      </c>
      <c r="R31" s="202">
        <v>5373374.0199999996</v>
      </c>
      <c r="S31" s="202">
        <v>2962217.71</v>
      </c>
      <c r="T31" s="202">
        <v>834483.8</v>
      </c>
      <c r="U31" s="202">
        <v>2403605.9700000002</v>
      </c>
      <c r="V31" s="202">
        <v>80389.5</v>
      </c>
      <c r="W31" s="202">
        <v>1867225.45</v>
      </c>
      <c r="X31" s="202">
        <v>224600</v>
      </c>
      <c r="Y31" s="202">
        <v>533953.03</v>
      </c>
      <c r="Z31" s="202">
        <v>0</v>
      </c>
      <c r="AA31" s="202">
        <v>285302.18</v>
      </c>
      <c r="AB31" s="202">
        <v>10367212.43</v>
      </c>
      <c r="AC31" s="207">
        <f t="shared" si="0"/>
        <v>105443015.02000001</v>
      </c>
    </row>
    <row r="32" spans="1:29">
      <c r="A32" s="280">
        <v>27</v>
      </c>
      <c r="B32" s="225">
        <v>31</v>
      </c>
      <c r="C32" s="225">
        <v>4</v>
      </c>
      <c r="D32" s="202" t="s">
        <v>53</v>
      </c>
      <c r="E32" s="202" t="s">
        <v>206</v>
      </c>
      <c r="F32" s="270" t="s">
        <v>338</v>
      </c>
      <c r="G32" s="202">
        <v>31931310.970000003</v>
      </c>
      <c r="H32" s="202">
        <v>9566362.6699999999</v>
      </c>
      <c r="I32" s="202">
        <v>18109269.890000001</v>
      </c>
      <c r="J32" s="202">
        <v>923645.1399999999</v>
      </c>
      <c r="K32" s="207">
        <v>28599277.700000003</v>
      </c>
      <c r="L32" s="202">
        <v>244352.66999999998</v>
      </c>
      <c r="M32" s="202">
        <v>10121696.26</v>
      </c>
      <c r="N32" s="207"/>
      <c r="O32" s="202">
        <v>4291137.21</v>
      </c>
      <c r="P32" s="202">
        <v>5852418.4400000004</v>
      </c>
      <c r="Q32" s="207">
        <v>10143555.65</v>
      </c>
      <c r="R32" s="202">
        <v>4259640.1100000003</v>
      </c>
      <c r="S32" s="202">
        <v>2664537.3200000003</v>
      </c>
      <c r="T32" s="202">
        <v>176830</v>
      </c>
      <c r="U32" s="202">
        <v>2552004.7599999998</v>
      </c>
      <c r="V32" s="202">
        <v>183306.3</v>
      </c>
      <c r="W32" s="202">
        <v>1189376.3900000001</v>
      </c>
      <c r="X32" s="202">
        <v>0</v>
      </c>
      <c r="Y32" s="202">
        <v>4552965.43</v>
      </c>
      <c r="Z32" s="202">
        <v>0</v>
      </c>
      <c r="AA32" s="202">
        <v>527400.08000000007</v>
      </c>
      <c r="AB32" s="202">
        <v>8713842.8300000001</v>
      </c>
      <c r="AC32" s="207">
        <f t="shared" si="0"/>
        <v>105615743.80000001</v>
      </c>
    </row>
    <row r="33" spans="1:29">
      <c r="A33" s="280">
        <v>29</v>
      </c>
      <c r="B33" s="225">
        <v>32</v>
      </c>
      <c r="C33" s="225">
        <v>4</v>
      </c>
      <c r="D33" s="202" t="s">
        <v>53</v>
      </c>
      <c r="E33" s="202" t="s">
        <v>208</v>
      </c>
      <c r="F33" s="270" t="s">
        <v>340</v>
      </c>
      <c r="G33" s="202">
        <v>33662425.870000005</v>
      </c>
      <c r="H33" s="202">
        <v>6137602.4399999995</v>
      </c>
      <c r="I33" s="202">
        <v>17762746.5</v>
      </c>
      <c r="J33" s="202">
        <v>1024839.17</v>
      </c>
      <c r="K33" s="207">
        <v>24925188.109999999</v>
      </c>
      <c r="L33" s="202">
        <v>348882.89</v>
      </c>
      <c r="M33" s="202">
        <v>7337692.71</v>
      </c>
      <c r="N33" s="207"/>
      <c r="O33" s="202">
        <v>5428990.2200000007</v>
      </c>
      <c r="P33" s="202">
        <v>3294643</v>
      </c>
      <c r="Q33" s="207">
        <v>8723633.2200000007</v>
      </c>
      <c r="R33" s="202">
        <v>6535720.1699999999</v>
      </c>
      <c r="S33" s="202">
        <v>1470021.72</v>
      </c>
      <c r="T33" s="202">
        <v>736503.5</v>
      </c>
      <c r="U33" s="202">
        <v>1982057.77</v>
      </c>
      <c r="V33" s="202">
        <v>319295.98</v>
      </c>
      <c r="W33" s="202">
        <v>1429143.42</v>
      </c>
      <c r="X33" s="202">
        <v>0</v>
      </c>
      <c r="Y33" s="202">
        <v>2717240.5</v>
      </c>
      <c r="Z33" s="202">
        <v>0</v>
      </c>
      <c r="AA33" s="202">
        <v>410984.36000000004</v>
      </c>
      <c r="AB33" s="202">
        <v>6514033.4299999997</v>
      </c>
      <c r="AC33" s="207">
        <f t="shared" si="0"/>
        <v>96763940.76000002</v>
      </c>
    </row>
    <row r="34" spans="1:29">
      <c r="A34" s="280">
        <v>30</v>
      </c>
      <c r="B34" s="225">
        <v>33</v>
      </c>
      <c r="C34" s="225">
        <v>4</v>
      </c>
      <c r="D34" s="202" t="s">
        <v>53</v>
      </c>
      <c r="E34" s="202" t="s">
        <v>209</v>
      </c>
      <c r="F34" s="270" t="s">
        <v>341</v>
      </c>
      <c r="G34" s="202">
        <v>31041060.66</v>
      </c>
      <c r="H34" s="202">
        <v>10956836</v>
      </c>
      <c r="I34" s="202">
        <v>19635731.41</v>
      </c>
      <c r="J34" s="202">
        <v>1103924.33</v>
      </c>
      <c r="K34" s="207">
        <v>31696491.740000002</v>
      </c>
      <c r="L34" s="202">
        <v>489127.8</v>
      </c>
      <c r="M34" s="202">
        <v>6810198.9400000004</v>
      </c>
      <c r="N34" s="207"/>
      <c r="O34" s="202">
        <v>4072794.4</v>
      </c>
      <c r="P34" s="202">
        <v>4450665.83</v>
      </c>
      <c r="Q34" s="207">
        <v>8523460.2300000004</v>
      </c>
      <c r="R34" s="202">
        <v>5724024.6500000004</v>
      </c>
      <c r="S34" s="202">
        <v>4874498.9800000004</v>
      </c>
      <c r="T34" s="202">
        <v>812088.2</v>
      </c>
      <c r="U34" s="202">
        <v>2433309.0100000002</v>
      </c>
      <c r="V34" s="202">
        <v>225185.91999999998</v>
      </c>
      <c r="W34" s="202">
        <v>3666295.27</v>
      </c>
      <c r="X34" s="202">
        <v>0</v>
      </c>
      <c r="Y34" s="202">
        <v>2032017.9100000001</v>
      </c>
      <c r="Z34" s="202">
        <v>0</v>
      </c>
      <c r="AA34" s="202">
        <v>484751.27999999997</v>
      </c>
      <c r="AB34" s="202">
        <v>6044639.0499999998</v>
      </c>
      <c r="AC34" s="207">
        <f t="shared" ref="AC34:AC65" si="1">+G34+K34+M34+Q34+R34+S34+T34+U34+V34+W34+X34+Y34+Z34+AA34+AB34</f>
        <v>104368021.84000002</v>
      </c>
    </row>
    <row r="35" spans="1:29">
      <c r="A35" s="280">
        <v>56</v>
      </c>
      <c r="B35" s="225">
        <v>34</v>
      </c>
      <c r="C35" s="225">
        <v>4</v>
      </c>
      <c r="D35" s="202" t="s">
        <v>47</v>
      </c>
      <c r="E35" s="202" t="s">
        <v>217</v>
      </c>
      <c r="F35" s="270" t="s">
        <v>349</v>
      </c>
      <c r="G35" s="202">
        <v>31765781.819999997</v>
      </c>
      <c r="H35" s="202">
        <v>14237367.18</v>
      </c>
      <c r="I35" s="202">
        <v>23887577.890000001</v>
      </c>
      <c r="J35" s="202">
        <v>1414752</v>
      </c>
      <c r="K35" s="207">
        <v>39539697.07</v>
      </c>
      <c r="L35" s="202">
        <v>408129.41</v>
      </c>
      <c r="M35" s="202">
        <v>9222592.0099999998</v>
      </c>
      <c r="N35" s="207"/>
      <c r="O35" s="202">
        <v>4215071.2699999996</v>
      </c>
      <c r="P35" s="202">
        <v>5881149.2999999998</v>
      </c>
      <c r="Q35" s="207">
        <v>10096220.57</v>
      </c>
      <c r="R35" s="202">
        <v>4951940.3100000005</v>
      </c>
      <c r="S35" s="202">
        <v>2664680.62</v>
      </c>
      <c r="T35" s="202">
        <v>548826</v>
      </c>
      <c r="U35" s="202">
        <v>3369344.3899999997</v>
      </c>
      <c r="V35" s="202">
        <v>78</v>
      </c>
      <c r="W35" s="202">
        <v>4789448.7399999993</v>
      </c>
      <c r="X35" s="202">
        <v>0</v>
      </c>
      <c r="Y35" s="202">
        <v>6203907.54</v>
      </c>
      <c r="Z35" s="202">
        <v>0</v>
      </c>
      <c r="AA35" s="202">
        <v>1864961.8</v>
      </c>
      <c r="AB35" s="202">
        <v>15629066.059999999</v>
      </c>
      <c r="AC35" s="207">
        <f t="shared" si="1"/>
        <v>130646544.93000001</v>
      </c>
    </row>
    <row r="36" spans="1:29">
      <c r="A36" s="280">
        <v>19</v>
      </c>
      <c r="B36" s="225">
        <v>35</v>
      </c>
      <c r="C36" s="225">
        <v>4</v>
      </c>
      <c r="D36" s="202" t="s">
        <v>55</v>
      </c>
      <c r="E36" s="202" t="s">
        <v>176</v>
      </c>
      <c r="F36" s="270" t="s">
        <v>303</v>
      </c>
      <c r="G36" s="202">
        <v>36404432.159999996</v>
      </c>
      <c r="H36" s="202">
        <v>11932673</v>
      </c>
      <c r="I36" s="202">
        <v>21593588.579999998</v>
      </c>
      <c r="J36" s="202">
        <v>1331421.3999999999</v>
      </c>
      <c r="K36" s="207">
        <v>34857682.979999997</v>
      </c>
      <c r="L36" s="202">
        <v>560897</v>
      </c>
      <c r="M36" s="202">
        <v>10211090.27</v>
      </c>
      <c r="N36" s="207"/>
      <c r="O36" s="202">
        <v>3730816.86</v>
      </c>
      <c r="P36" s="202">
        <v>4295548</v>
      </c>
      <c r="Q36" s="207">
        <v>8026364.8599999994</v>
      </c>
      <c r="R36" s="202">
        <v>5339924.53</v>
      </c>
      <c r="S36" s="202">
        <v>8407713.5899999999</v>
      </c>
      <c r="T36" s="202">
        <v>1998973</v>
      </c>
      <c r="U36" s="202">
        <v>2880882.52</v>
      </c>
      <c r="V36" s="202">
        <v>74376.98</v>
      </c>
      <c r="W36" s="202">
        <v>5820320.1500000004</v>
      </c>
      <c r="X36" s="202">
        <v>0</v>
      </c>
      <c r="Y36" s="202">
        <v>3071265.12</v>
      </c>
      <c r="Z36" s="202">
        <v>0</v>
      </c>
      <c r="AA36" s="202">
        <v>255689.65</v>
      </c>
      <c r="AB36" s="202">
        <v>4710845.9000000004</v>
      </c>
      <c r="AC36" s="207">
        <f t="shared" si="1"/>
        <v>122059561.71000001</v>
      </c>
    </row>
    <row r="37" spans="1:29">
      <c r="A37" s="280">
        <v>36</v>
      </c>
      <c r="B37" s="225">
        <v>36</v>
      </c>
      <c r="C37" s="225">
        <v>4</v>
      </c>
      <c r="D37" s="202" t="s">
        <v>49</v>
      </c>
      <c r="E37" s="202" t="s">
        <v>222</v>
      </c>
      <c r="F37" s="270" t="s">
        <v>356</v>
      </c>
      <c r="G37" s="202">
        <v>37186710.81000001</v>
      </c>
      <c r="H37" s="202">
        <v>12270698.68</v>
      </c>
      <c r="I37" s="202">
        <v>23295264.920000002</v>
      </c>
      <c r="J37" s="202">
        <v>1356244.76</v>
      </c>
      <c r="K37" s="207">
        <v>36922208.359999999</v>
      </c>
      <c r="L37" s="202">
        <v>604424.12</v>
      </c>
      <c r="M37" s="202">
        <v>10540321.43</v>
      </c>
      <c r="N37" s="207"/>
      <c r="O37" s="202">
        <v>7077604.9099999992</v>
      </c>
      <c r="P37" s="202">
        <v>4096635.47</v>
      </c>
      <c r="Q37" s="207">
        <v>11174240.379999999</v>
      </c>
      <c r="R37" s="202">
        <v>11072848.48</v>
      </c>
      <c r="S37" s="202">
        <v>7596866.1800000006</v>
      </c>
      <c r="T37" s="202">
        <v>1653251.55</v>
      </c>
      <c r="U37" s="202">
        <v>3243460.1500000004</v>
      </c>
      <c r="V37" s="202">
        <v>1373804.12</v>
      </c>
      <c r="W37" s="202">
        <v>2800865.83</v>
      </c>
      <c r="X37" s="202">
        <v>128740</v>
      </c>
      <c r="Y37" s="202">
        <v>1255072.3899999999</v>
      </c>
      <c r="Z37" s="202">
        <v>0</v>
      </c>
      <c r="AA37" s="202">
        <v>226117.91999999998</v>
      </c>
      <c r="AB37" s="202">
        <v>7066330.4299999988</v>
      </c>
      <c r="AC37" s="207">
        <f t="shared" si="1"/>
        <v>132240838.03000003</v>
      </c>
    </row>
    <row r="38" spans="1:29">
      <c r="A38" s="280">
        <v>40</v>
      </c>
      <c r="B38" s="225">
        <v>37</v>
      </c>
      <c r="C38" s="225">
        <v>4</v>
      </c>
      <c r="D38" s="202" t="s">
        <v>49</v>
      </c>
      <c r="E38" s="202" t="s">
        <v>226</v>
      </c>
      <c r="F38" s="270" t="s">
        <v>360</v>
      </c>
      <c r="G38" s="202">
        <v>38004363.32</v>
      </c>
      <c r="H38" s="202">
        <v>15045551.42</v>
      </c>
      <c r="I38" s="202">
        <v>21154593.84</v>
      </c>
      <c r="J38" s="202">
        <v>1661376.08</v>
      </c>
      <c r="K38" s="207">
        <v>37861521.339999996</v>
      </c>
      <c r="L38" s="202">
        <v>463525.18</v>
      </c>
      <c r="M38" s="202">
        <v>12257704.76</v>
      </c>
      <c r="N38" s="207"/>
      <c r="O38" s="202">
        <v>3647572.44</v>
      </c>
      <c r="P38" s="202">
        <v>4244879.6500000004</v>
      </c>
      <c r="Q38" s="207">
        <v>7892452.0899999999</v>
      </c>
      <c r="R38" s="202">
        <v>7883519.75</v>
      </c>
      <c r="S38" s="202">
        <v>3132352.85</v>
      </c>
      <c r="T38" s="202">
        <v>1710345</v>
      </c>
      <c r="U38" s="202">
        <v>3269675.28</v>
      </c>
      <c r="V38" s="202">
        <v>243792.36</v>
      </c>
      <c r="W38" s="202">
        <v>5465672.25</v>
      </c>
      <c r="X38" s="202">
        <v>0</v>
      </c>
      <c r="Y38" s="202">
        <v>2033490.01</v>
      </c>
      <c r="Z38" s="202">
        <v>0</v>
      </c>
      <c r="AA38" s="202">
        <v>86710.930000000008</v>
      </c>
      <c r="AB38" s="202">
        <v>11000982.369999999</v>
      </c>
      <c r="AC38" s="207">
        <f t="shared" si="1"/>
        <v>130842582.31000002</v>
      </c>
    </row>
    <row r="39" spans="1:29">
      <c r="A39" s="280">
        <v>43</v>
      </c>
      <c r="B39" s="225">
        <v>38</v>
      </c>
      <c r="C39" s="225">
        <v>4</v>
      </c>
      <c r="D39" s="202" t="s">
        <v>49</v>
      </c>
      <c r="E39" s="202" t="s">
        <v>228</v>
      </c>
      <c r="F39" s="270" t="s">
        <v>363</v>
      </c>
      <c r="G39" s="202">
        <v>35165944.450000003</v>
      </c>
      <c r="H39" s="202">
        <v>13514950</v>
      </c>
      <c r="I39" s="202">
        <v>20641460.43</v>
      </c>
      <c r="J39" s="202">
        <v>1513812.43</v>
      </c>
      <c r="K39" s="207">
        <v>35670222.859999999</v>
      </c>
      <c r="L39" s="202">
        <v>879690</v>
      </c>
      <c r="M39" s="202">
        <v>11077624.16</v>
      </c>
      <c r="N39" s="207"/>
      <c r="O39" s="202">
        <v>4166193.32</v>
      </c>
      <c r="P39" s="202">
        <v>6053734.9800000004</v>
      </c>
      <c r="Q39" s="207">
        <v>10219928.300000001</v>
      </c>
      <c r="R39" s="202">
        <v>6012520.2800000003</v>
      </c>
      <c r="S39" s="202">
        <v>5685337.2599999998</v>
      </c>
      <c r="T39" s="202">
        <v>1486350.42</v>
      </c>
      <c r="U39" s="202">
        <v>3113626.16</v>
      </c>
      <c r="V39" s="202">
        <v>155463.18</v>
      </c>
      <c r="W39" s="202">
        <v>2347786.33</v>
      </c>
      <c r="X39" s="202">
        <v>0</v>
      </c>
      <c r="Y39" s="202">
        <v>1198588.3</v>
      </c>
      <c r="Z39" s="202">
        <v>0</v>
      </c>
      <c r="AA39" s="202">
        <v>807741.84</v>
      </c>
      <c r="AB39" s="202">
        <v>14595707.460000001</v>
      </c>
      <c r="AC39" s="207">
        <f t="shared" si="1"/>
        <v>127536841</v>
      </c>
    </row>
    <row r="40" spans="1:29">
      <c r="A40" s="280">
        <v>4</v>
      </c>
      <c r="B40" s="225">
        <v>39</v>
      </c>
      <c r="C40" s="225">
        <v>4</v>
      </c>
      <c r="D40" s="202" t="s">
        <v>51</v>
      </c>
      <c r="E40" s="202" t="s">
        <v>240</v>
      </c>
      <c r="F40" s="270" t="s">
        <v>376</v>
      </c>
      <c r="G40" s="202">
        <v>43511172.650000006</v>
      </c>
      <c r="H40" s="202">
        <v>9396611</v>
      </c>
      <c r="I40" s="202">
        <v>17253518.890000001</v>
      </c>
      <c r="J40" s="202">
        <v>1682225.0500000003</v>
      </c>
      <c r="K40" s="207">
        <v>28332354.940000001</v>
      </c>
      <c r="L40" s="202">
        <v>335529</v>
      </c>
      <c r="M40" s="202">
        <v>11015951.300000001</v>
      </c>
      <c r="N40" s="207"/>
      <c r="O40" s="202">
        <v>2361697.14</v>
      </c>
      <c r="P40" s="202">
        <v>6256412.5999999996</v>
      </c>
      <c r="Q40" s="207">
        <v>8618109.7400000002</v>
      </c>
      <c r="R40" s="202">
        <v>6588793.7500000009</v>
      </c>
      <c r="S40" s="202">
        <v>16477208.489999998</v>
      </c>
      <c r="T40" s="202">
        <v>1874521</v>
      </c>
      <c r="U40" s="202">
        <v>2471603.7600000002</v>
      </c>
      <c r="V40" s="202">
        <v>111147.3</v>
      </c>
      <c r="W40" s="202">
        <v>2027076.5699999998</v>
      </c>
      <c r="X40" s="202">
        <v>0</v>
      </c>
      <c r="Y40" s="202">
        <v>3287592</v>
      </c>
      <c r="Z40" s="202">
        <v>0</v>
      </c>
      <c r="AA40" s="202">
        <v>29730.16</v>
      </c>
      <c r="AB40" s="202">
        <v>7598119.6899999995</v>
      </c>
      <c r="AC40" s="207">
        <f t="shared" si="1"/>
        <v>131943381.34999998</v>
      </c>
    </row>
    <row r="41" spans="1:29">
      <c r="A41" s="280">
        <v>9</v>
      </c>
      <c r="B41" s="225">
        <v>40</v>
      </c>
      <c r="C41" s="225">
        <v>4</v>
      </c>
      <c r="D41" s="202" t="s">
        <v>51</v>
      </c>
      <c r="E41" s="202" t="s">
        <v>244</v>
      </c>
      <c r="F41" s="270" t="s">
        <v>381</v>
      </c>
      <c r="G41" s="202">
        <v>40602241.75999999</v>
      </c>
      <c r="H41" s="202">
        <v>13518013.98</v>
      </c>
      <c r="I41" s="202">
        <v>19353492.27</v>
      </c>
      <c r="J41" s="202">
        <v>1693210.6400000001</v>
      </c>
      <c r="K41" s="207">
        <v>34564716.890000001</v>
      </c>
      <c r="L41" s="202">
        <v>677463</v>
      </c>
      <c r="M41" s="202">
        <v>11779323.59</v>
      </c>
      <c r="N41" s="207"/>
      <c r="O41" s="202">
        <v>3905767.0900000003</v>
      </c>
      <c r="P41" s="202">
        <v>4179014.5</v>
      </c>
      <c r="Q41" s="207">
        <v>8084781.5899999999</v>
      </c>
      <c r="R41" s="202">
        <v>7886406.4100000001</v>
      </c>
      <c r="S41" s="202">
        <v>14239147.27</v>
      </c>
      <c r="T41" s="202">
        <v>2515284</v>
      </c>
      <c r="U41" s="202">
        <v>2408013.1700000004</v>
      </c>
      <c r="V41" s="202">
        <v>81168.710000000006</v>
      </c>
      <c r="W41" s="202">
        <v>6510279.5</v>
      </c>
      <c r="X41" s="202">
        <v>0</v>
      </c>
      <c r="Y41" s="202">
        <v>4477426.0299999993</v>
      </c>
      <c r="Z41" s="202">
        <v>0</v>
      </c>
      <c r="AA41" s="202">
        <v>48300.159999999996</v>
      </c>
      <c r="AB41" s="202">
        <v>6863111.2199999997</v>
      </c>
      <c r="AC41" s="207">
        <f t="shared" si="1"/>
        <v>140060200.29999998</v>
      </c>
    </row>
    <row r="42" spans="1:29">
      <c r="A42" s="280">
        <v>33</v>
      </c>
      <c r="B42" s="225">
        <v>41</v>
      </c>
      <c r="C42" s="225">
        <v>4</v>
      </c>
      <c r="D42" s="202" t="s">
        <v>53</v>
      </c>
      <c r="E42" s="202" t="s">
        <v>212</v>
      </c>
      <c r="F42" s="270" t="s">
        <v>344</v>
      </c>
      <c r="G42" s="202">
        <v>32254078.500000004</v>
      </c>
      <c r="H42" s="202">
        <v>10841271</v>
      </c>
      <c r="I42" s="202">
        <v>18806586.5</v>
      </c>
      <c r="J42" s="202">
        <v>1244017.3700000001</v>
      </c>
      <c r="K42" s="207">
        <v>30891874.870000001</v>
      </c>
      <c r="L42" s="202">
        <v>380946.29</v>
      </c>
      <c r="M42" s="202">
        <v>10568003.529999999</v>
      </c>
      <c r="N42" s="207"/>
      <c r="O42" s="202">
        <v>6826071.71</v>
      </c>
      <c r="P42" s="202">
        <v>4456890</v>
      </c>
      <c r="Q42" s="207">
        <v>11282961.710000001</v>
      </c>
      <c r="R42" s="202">
        <v>5881341.2400000002</v>
      </c>
      <c r="S42" s="202">
        <v>5518487.5099999998</v>
      </c>
      <c r="T42" s="202">
        <v>869591</v>
      </c>
      <c r="U42" s="202">
        <v>2781800.71</v>
      </c>
      <c r="V42" s="202">
        <v>785131.66</v>
      </c>
      <c r="W42" s="202">
        <v>2086795.8199999998</v>
      </c>
      <c r="X42" s="202">
        <v>0</v>
      </c>
      <c r="Y42" s="202">
        <v>4839799.4800000004</v>
      </c>
      <c r="Z42" s="202">
        <v>0</v>
      </c>
      <c r="AA42" s="202">
        <v>63584</v>
      </c>
      <c r="AB42" s="202">
        <v>9183583.1899999995</v>
      </c>
      <c r="AC42" s="207">
        <f t="shared" si="1"/>
        <v>117007033.22</v>
      </c>
    </row>
    <row r="43" spans="1:29">
      <c r="A43" s="280">
        <v>67</v>
      </c>
      <c r="B43" s="225">
        <v>42</v>
      </c>
      <c r="C43" s="225">
        <v>4</v>
      </c>
      <c r="D43" s="202" t="s">
        <v>88</v>
      </c>
      <c r="E43" s="202" t="s">
        <v>182</v>
      </c>
      <c r="F43" s="270" t="s">
        <v>310</v>
      </c>
      <c r="G43" s="202">
        <v>28821931.07</v>
      </c>
      <c r="H43" s="202">
        <v>14363406.16</v>
      </c>
      <c r="I43" s="202">
        <v>21544252.949999999</v>
      </c>
      <c r="J43" s="202">
        <v>1333928.02</v>
      </c>
      <c r="K43" s="207">
        <v>37241587.130000003</v>
      </c>
      <c r="L43" s="202">
        <v>1043816.01</v>
      </c>
      <c r="M43" s="202">
        <v>11341262.810000001</v>
      </c>
      <c r="N43" s="207"/>
      <c r="O43" s="202">
        <v>4890486.5900000008</v>
      </c>
      <c r="P43" s="202">
        <v>7873264.6699999999</v>
      </c>
      <c r="Q43" s="207">
        <v>12763751.260000002</v>
      </c>
      <c r="R43" s="202">
        <v>5734057.0500000007</v>
      </c>
      <c r="S43" s="202">
        <v>3501854.55</v>
      </c>
      <c r="T43" s="202">
        <v>785237</v>
      </c>
      <c r="U43" s="202">
        <v>3448610.53</v>
      </c>
      <c r="V43" s="202">
        <v>1323388.1400000001</v>
      </c>
      <c r="W43" s="202">
        <v>2776195.3</v>
      </c>
      <c r="X43" s="202">
        <v>0</v>
      </c>
      <c r="Y43" s="202">
        <v>1075500</v>
      </c>
      <c r="Z43" s="202">
        <v>0</v>
      </c>
      <c r="AA43" s="202">
        <v>4196172.29</v>
      </c>
      <c r="AB43" s="202">
        <v>10279464.620000001</v>
      </c>
      <c r="AC43" s="207">
        <f t="shared" si="1"/>
        <v>123289011.75000001</v>
      </c>
    </row>
    <row r="44" spans="1:29">
      <c r="A44" s="280">
        <v>77</v>
      </c>
      <c r="B44" s="225">
        <v>43</v>
      </c>
      <c r="C44" s="225">
        <v>5</v>
      </c>
      <c r="D44" s="202" t="s">
        <v>45</v>
      </c>
      <c r="E44" s="202" t="s">
        <v>191</v>
      </c>
      <c r="F44" s="270" t="s">
        <v>320</v>
      </c>
      <c r="G44" s="202">
        <v>41479529.670000002</v>
      </c>
      <c r="H44" s="202">
        <v>12787712.73</v>
      </c>
      <c r="I44" s="202">
        <v>17918377.93</v>
      </c>
      <c r="J44" s="202">
        <v>1560246.9700000002</v>
      </c>
      <c r="K44" s="207">
        <v>32266337.629999999</v>
      </c>
      <c r="L44" s="202">
        <v>571521.67000000004</v>
      </c>
      <c r="M44" s="202">
        <v>12155749.460000001</v>
      </c>
      <c r="N44" s="207"/>
      <c r="O44" s="202">
        <v>4488485.0999999996</v>
      </c>
      <c r="P44" s="202">
        <v>4828751.38</v>
      </c>
      <c r="Q44" s="207">
        <v>9317236.4800000004</v>
      </c>
      <c r="R44" s="202">
        <v>5559116.9299999997</v>
      </c>
      <c r="S44" s="202">
        <v>5532403.7200000007</v>
      </c>
      <c r="T44" s="202">
        <v>1464760</v>
      </c>
      <c r="U44" s="202">
        <v>2786109.9099999997</v>
      </c>
      <c r="V44" s="202">
        <v>93484.12</v>
      </c>
      <c r="W44" s="202">
        <v>5764220.2999999998</v>
      </c>
      <c r="X44" s="202">
        <v>0</v>
      </c>
      <c r="Y44" s="202">
        <v>7405193.4199999999</v>
      </c>
      <c r="Z44" s="202">
        <v>0</v>
      </c>
      <c r="AA44" s="202">
        <v>1301139.1499999999</v>
      </c>
      <c r="AB44" s="202">
        <v>9861837.4000000004</v>
      </c>
      <c r="AC44" s="207">
        <f t="shared" si="1"/>
        <v>134987118.19</v>
      </c>
    </row>
    <row r="45" spans="1:29">
      <c r="A45" s="280">
        <v>17</v>
      </c>
      <c r="B45" s="225">
        <v>44</v>
      </c>
      <c r="C45" s="225">
        <v>5</v>
      </c>
      <c r="D45" s="202" t="s">
        <v>55</v>
      </c>
      <c r="E45" s="202" t="s">
        <v>174</v>
      </c>
      <c r="F45" s="270" t="s">
        <v>301</v>
      </c>
      <c r="G45" s="202">
        <v>37617384.769999996</v>
      </c>
      <c r="H45" s="202">
        <v>13672140.49</v>
      </c>
      <c r="I45" s="202">
        <v>22828105.109999999</v>
      </c>
      <c r="J45" s="202">
        <v>1893682.9600000002</v>
      </c>
      <c r="K45" s="207">
        <v>38393928.560000002</v>
      </c>
      <c r="L45" s="202">
        <v>346648.23000000004</v>
      </c>
      <c r="M45" s="202">
        <v>11581573.720000001</v>
      </c>
      <c r="N45" s="207"/>
      <c r="O45" s="202">
        <v>3786196.72</v>
      </c>
      <c r="P45" s="202">
        <v>5157061.41</v>
      </c>
      <c r="Q45" s="207">
        <v>8943258.1300000008</v>
      </c>
      <c r="R45" s="202">
        <v>6480297.9800000004</v>
      </c>
      <c r="S45" s="202">
        <v>9047638.629999999</v>
      </c>
      <c r="T45" s="202">
        <v>3130074</v>
      </c>
      <c r="U45" s="202">
        <v>3243196.8400000003</v>
      </c>
      <c r="V45" s="202">
        <v>682608</v>
      </c>
      <c r="W45" s="202">
        <v>7361185.2699999996</v>
      </c>
      <c r="X45" s="202">
        <v>0</v>
      </c>
      <c r="Y45" s="202">
        <v>3562547.5</v>
      </c>
      <c r="Z45" s="202">
        <v>0</v>
      </c>
      <c r="AA45" s="202">
        <v>218892.85</v>
      </c>
      <c r="AB45" s="202">
        <v>8938439.4699999988</v>
      </c>
      <c r="AC45" s="207">
        <f t="shared" si="1"/>
        <v>139201025.71999997</v>
      </c>
    </row>
    <row r="46" spans="1:29">
      <c r="A46" s="280">
        <v>18</v>
      </c>
      <c r="B46" s="225">
        <v>45</v>
      </c>
      <c r="C46" s="225">
        <v>5</v>
      </c>
      <c r="D46" s="202" t="s">
        <v>55</v>
      </c>
      <c r="E46" s="202" t="s">
        <v>175</v>
      </c>
      <c r="F46" s="270" t="s">
        <v>302</v>
      </c>
      <c r="G46" s="202">
        <v>35019836.899999999</v>
      </c>
      <c r="H46" s="202">
        <v>10264227</v>
      </c>
      <c r="I46" s="202">
        <v>25654251.240000002</v>
      </c>
      <c r="J46" s="202">
        <v>1312344.5699999998</v>
      </c>
      <c r="K46" s="207">
        <v>37230822.810000002</v>
      </c>
      <c r="L46" s="202">
        <v>446231.4</v>
      </c>
      <c r="M46" s="202">
        <v>15129729.26</v>
      </c>
      <c r="N46" s="207"/>
      <c r="O46" s="202">
        <v>6473812.8699999992</v>
      </c>
      <c r="P46" s="202">
        <v>3238956.1</v>
      </c>
      <c r="Q46" s="207">
        <v>9712768.9699999988</v>
      </c>
      <c r="R46" s="202">
        <v>7117245.3599999994</v>
      </c>
      <c r="S46" s="202">
        <v>9365932.3500000015</v>
      </c>
      <c r="T46" s="202">
        <v>4071349.6</v>
      </c>
      <c r="U46" s="202">
        <v>2183313.08</v>
      </c>
      <c r="V46" s="202">
        <v>179425.67</v>
      </c>
      <c r="W46" s="202">
        <v>3942899.4499999997</v>
      </c>
      <c r="X46" s="202">
        <v>0</v>
      </c>
      <c r="Y46" s="202">
        <v>3950019.3600000003</v>
      </c>
      <c r="Z46" s="202">
        <v>0</v>
      </c>
      <c r="AA46" s="202">
        <v>973933.72</v>
      </c>
      <c r="AB46" s="202">
        <v>9610368.3800000027</v>
      </c>
      <c r="AC46" s="207">
        <f t="shared" si="1"/>
        <v>138487644.91</v>
      </c>
    </row>
    <row r="47" spans="1:29">
      <c r="A47" s="280">
        <v>48</v>
      </c>
      <c r="B47" s="225">
        <v>46</v>
      </c>
      <c r="C47" s="225">
        <v>5</v>
      </c>
      <c r="D47" s="202" t="s">
        <v>49</v>
      </c>
      <c r="E47" s="202" t="s">
        <v>232</v>
      </c>
      <c r="F47" s="270" t="s">
        <v>368</v>
      </c>
      <c r="G47" s="202">
        <v>47423145.999999993</v>
      </c>
      <c r="H47" s="202">
        <v>13050258.309999999</v>
      </c>
      <c r="I47" s="202">
        <v>17869022.120000001</v>
      </c>
      <c r="J47" s="202">
        <v>1700722.63</v>
      </c>
      <c r="K47" s="207">
        <v>32620003.059999999</v>
      </c>
      <c r="L47" s="202">
        <v>477260.83</v>
      </c>
      <c r="M47" s="202">
        <v>11017955.98</v>
      </c>
      <c r="N47" s="207"/>
      <c r="O47" s="202">
        <v>3773305.37</v>
      </c>
      <c r="P47" s="202">
        <v>4689192.53</v>
      </c>
      <c r="Q47" s="207">
        <v>8462497.9000000004</v>
      </c>
      <c r="R47" s="202">
        <v>8491541.4299999997</v>
      </c>
      <c r="S47" s="202">
        <v>9420845.3999999985</v>
      </c>
      <c r="T47" s="202">
        <v>1941159.5</v>
      </c>
      <c r="U47" s="202">
        <v>3474784.69</v>
      </c>
      <c r="V47" s="202">
        <v>77634.100000000006</v>
      </c>
      <c r="W47" s="202">
        <v>2724015.1</v>
      </c>
      <c r="X47" s="202">
        <v>0</v>
      </c>
      <c r="Y47" s="202">
        <v>455640.07</v>
      </c>
      <c r="Z47" s="202">
        <v>0</v>
      </c>
      <c r="AA47" s="202">
        <v>1861413.42</v>
      </c>
      <c r="AB47" s="202">
        <v>6944181.9400000004</v>
      </c>
      <c r="AC47" s="207">
        <f t="shared" si="1"/>
        <v>134914818.59</v>
      </c>
    </row>
    <row r="48" spans="1:29">
      <c r="A48" s="280">
        <v>6</v>
      </c>
      <c r="B48" s="225">
        <v>47</v>
      </c>
      <c r="C48" s="225">
        <v>5</v>
      </c>
      <c r="D48" s="202" t="s">
        <v>51</v>
      </c>
      <c r="E48" s="202" t="s">
        <v>241</v>
      </c>
      <c r="F48" s="270" t="s">
        <v>378</v>
      </c>
      <c r="G48" s="202">
        <v>44749865.579999998</v>
      </c>
      <c r="H48" s="202">
        <v>11475972.470000001</v>
      </c>
      <c r="I48" s="202">
        <v>19461729.439999998</v>
      </c>
      <c r="J48" s="202">
        <v>1425552.9100000001</v>
      </c>
      <c r="K48" s="207">
        <v>32363254.819999997</v>
      </c>
      <c r="L48" s="202">
        <v>526638.03</v>
      </c>
      <c r="M48" s="202">
        <v>15936609.92</v>
      </c>
      <c r="N48" s="207"/>
      <c r="O48" s="202">
        <v>9647575.6799999997</v>
      </c>
      <c r="P48" s="202">
        <v>4781823.55</v>
      </c>
      <c r="Q48" s="207">
        <v>14429399.23</v>
      </c>
      <c r="R48" s="202">
        <v>4856343.7699999996</v>
      </c>
      <c r="S48" s="202">
        <v>3985915.34</v>
      </c>
      <c r="T48" s="202">
        <v>1470455.59</v>
      </c>
      <c r="U48" s="202">
        <v>2942523.1</v>
      </c>
      <c r="V48" s="202">
        <v>133060.24000000002</v>
      </c>
      <c r="W48" s="202">
        <v>5659077.3200000003</v>
      </c>
      <c r="X48" s="202">
        <v>0</v>
      </c>
      <c r="Y48" s="202">
        <v>5926474.1399999997</v>
      </c>
      <c r="Z48" s="202">
        <v>0</v>
      </c>
      <c r="AA48" s="202">
        <v>775936.3899999999</v>
      </c>
      <c r="AB48" s="202">
        <v>7354585.7199999997</v>
      </c>
      <c r="AC48" s="207">
        <f t="shared" si="1"/>
        <v>140583501.16</v>
      </c>
    </row>
    <row r="49" spans="1:29">
      <c r="A49" s="280">
        <v>10</v>
      </c>
      <c r="B49" s="225">
        <v>48</v>
      </c>
      <c r="C49" s="225">
        <v>5</v>
      </c>
      <c r="D49" s="202" t="s">
        <v>51</v>
      </c>
      <c r="E49" s="202" t="s">
        <v>245</v>
      </c>
      <c r="F49" s="270" t="s">
        <v>382</v>
      </c>
      <c r="G49" s="202">
        <v>38750094.18</v>
      </c>
      <c r="H49" s="202">
        <v>17415190.359999999</v>
      </c>
      <c r="I49" s="202">
        <v>26455733.710000001</v>
      </c>
      <c r="J49" s="202">
        <v>1727458.93</v>
      </c>
      <c r="K49" s="207">
        <v>45598383</v>
      </c>
      <c r="L49" s="202">
        <v>1426095.3</v>
      </c>
      <c r="M49" s="202">
        <v>13647175.869999999</v>
      </c>
      <c r="N49" s="207"/>
      <c r="O49" s="202">
        <v>3153022.81</v>
      </c>
      <c r="P49" s="202">
        <v>9821516.1300000008</v>
      </c>
      <c r="Q49" s="207">
        <v>12974538.940000001</v>
      </c>
      <c r="R49" s="202">
        <v>9532660.2799999993</v>
      </c>
      <c r="S49" s="202">
        <v>9571870.6400000006</v>
      </c>
      <c r="T49" s="202">
        <v>2704469</v>
      </c>
      <c r="U49" s="202">
        <v>3739808.55</v>
      </c>
      <c r="V49" s="202">
        <v>203148.88999999998</v>
      </c>
      <c r="W49" s="202">
        <v>4415995.75</v>
      </c>
      <c r="X49" s="202">
        <v>0</v>
      </c>
      <c r="Y49" s="202">
        <v>6982999.3399999999</v>
      </c>
      <c r="Z49" s="202">
        <v>264.68</v>
      </c>
      <c r="AA49" s="202">
        <v>194533.94</v>
      </c>
      <c r="AB49" s="202">
        <v>13052030.880000003</v>
      </c>
      <c r="AC49" s="207">
        <f t="shared" si="1"/>
        <v>161367973.94</v>
      </c>
    </row>
    <row r="50" spans="1:29">
      <c r="A50" s="280">
        <v>64</v>
      </c>
      <c r="B50" s="225">
        <v>49</v>
      </c>
      <c r="C50" s="225">
        <v>6</v>
      </c>
      <c r="D50" s="202" t="s">
        <v>88</v>
      </c>
      <c r="E50" s="202" t="s">
        <v>179</v>
      </c>
      <c r="F50" s="270" t="s">
        <v>307</v>
      </c>
      <c r="G50" s="202">
        <v>45681131.870000005</v>
      </c>
      <c r="H50" s="202">
        <v>11823607</v>
      </c>
      <c r="I50" s="202">
        <v>23819735</v>
      </c>
      <c r="J50" s="202">
        <v>1562622.66</v>
      </c>
      <c r="K50" s="207">
        <v>37205964.659999996</v>
      </c>
      <c r="L50" s="202">
        <v>704101.42</v>
      </c>
      <c r="M50" s="202">
        <v>17989086.5</v>
      </c>
      <c r="N50" s="207"/>
      <c r="O50" s="202">
        <v>6185923.6800000006</v>
      </c>
      <c r="P50" s="202">
        <v>5676909.5499999998</v>
      </c>
      <c r="Q50" s="207">
        <v>11862833.23</v>
      </c>
      <c r="R50" s="202">
        <v>7078819.2600000007</v>
      </c>
      <c r="S50" s="202">
        <v>6729963.7999999998</v>
      </c>
      <c r="T50" s="202">
        <v>2873440.1</v>
      </c>
      <c r="U50" s="202">
        <v>4397572.37</v>
      </c>
      <c r="V50" s="202">
        <v>607748.44999999995</v>
      </c>
      <c r="W50" s="202">
        <v>5277382.75</v>
      </c>
      <c r="X50" s="202">
        <v>0</v>
      </c>
      <c r="Y50" s="202">
        <v>944779.67999999993</v>
      </c>
      <c r="Z50" s="202">
        <v>0</v>
      </c>
      <c r="AA50" s="202">
        <v>813544.52</v>
      </c>
      <c r="AB50" s="202">
        <v>12791937.440000001</v>
      </c>
      <c r="AC50" s="207">
        <f t="shared" si="1"/>
        <v>154254204.63000003</v>
      </c>
    </row>
    <row r="51" spans="1:29">
      <c r="A51" s="280">
        <v>66</v>
      </c>
      <c r="B51" s="225">
        <v>50</v>
      </c>
      <c r="C51" s="225">
        <v>6</v>
      </c>
      <c r="D51" s="202" t="s">
        <v>88</v>
      </c>
      <c r="E51" s="202" t="s">
        <v>181</v>
      </c>
      <c r="F51" s="270" t="s">
        <v>309</v>
      </c>
      <c r="G51" s="202">
        <v>45477257.090000004</v>
      </c>
      <c r="H51" s="202">
        <v>15029080.949999999</v>
      </c>
      <c r="I51" s="202">
        <v>29116399.199999999</v>
      </c>
      <c r="J51" s="202">
        <v>1787430.2200000002</v>
      </c>
      <c r="K51" s="207">
        <v>45932910.369999997</v>
      </c>
      <c r="L51" s="202">
        <v>626755.34</v>
      </c>
      <c r="M51" s="202">
        <v>17721465.899999999</v>
      </c>
      <c r="N51" s="207"/>
      <c r="O51" s="202">
        <v>7386452.3599999994</v>
      </c>
      <c r="P51" s="202">
        <v>6722455.8200000003</v>
      </c>
      <c r="Q51" s="207">
        <v>14108908.18</v>
      </c>
      <c r="R51" s="202">
        <v>11679344.680000002</v>
      </c>
      <c r="S51" s="202">
        <v>6452345.46</v>
      </c>
      <c r="T51" s="202">
        <v>2853566</v>
      </c>
      <c r="U51" s="202">
        <v>3306333.65</v>
      </c>
      <c r="V51" s="202">
        <v>1222068.83</v>
      </c>
      <c r="W51" s="202">
        <v>4246299.34</v>
      </c>
      <c r="X51" s="202">
        <v>0</v>
      </c>
      <c r="Y51" s="202">
        <v>1890971.51</v>
      </c>
      <c r="Z51" s="202">
        <v>0</v>
      </c>
      <c r="AA51" s="202">
        <v>1713103.1300000001</v>
      </c>
      <c r="AB51" s="202">
        <v>12106707.130000001</v>
      </c>
      <c r="AC51" s="207">
        <f t="shared" si="1"/>
        <v>168711281.27000004</v>
      </c>
    </row>
    <row r="52" spans="1:29">
      <c r="A52" s="280">
        <v>73</v>
      </c>
      <c r="B52" s="225">
        <v>51</v>
      </c>
      <c r="C52" s="225">
        <v>6</v>
      </c>
      <c r="D52" s="202" t="s">
        <v>45</v>
      </c>
      <c r="E52" s="202" t="s">
        <v>187</v>
      </c>
      <c r="F52" s="270" t="s">
        <v>316</v>
      </c>
      <c r="G52" s="202">
        <v>40089554.310000002</v>
      </c>
      <c r="H52" s="202">
        <v>11957163.75</v>
      </c>
      <c r="I52" s="202">
        <v>20756817</v>
      </c>
      <c r="J52" s="202">
        <v>1465945.51</v>
      </c>
      <c r="K52" s="207">
        <v>34179926.259999998</v>
      </c>
      <c r="L52" s="202">
        <v>360588.4</v>
      </c>
      <c r="M52" s="202">
        <v>13172527.779999999</v>
      </c>
      <c r="N52" s="207"/>
      <c r="O52" s="202">
        <v>4509727.0100000007</v>
      </c>
      <c r="P52" s="202">
        <v>5179440.04</v>
      </c>
      <c r="Q52" s="207">
        <v>9689167.0500000007</v>
      </c>
      <c r="R52" s="202">
        <v>4053704.32</v>
      </c>
      <c r="S52" s="202">
        <v>5143326.62</v>
      </c>
      <c r="T52" s="202">
        <v>1069955</v>
      </c>
      <c r="U52" s="202">
        <v>3626871.75</v>
      </c>
      <c r="V52" s="202">
        <v>252461.01</v>
      </c>
      <c r="W52" s="202">
        <v>3398480.5100000002</v>
      </c>
      <c r="X52" s="202">
        <v>0</v>
      </c>
      <c r="Y52" s="202">
        <v>2178410.16</v>
      </c>
      <c r="Z52" s="202">
        <v>0</v>
      </c>
      <c r="AA52" s="202">
        <v>1659736.46</v>
      </c>
      <c r="AB52" s="202">
        <v>11224794.639999997</v>
      </c>
      <c r="AC52" s="207">
        <f t="shared" si="1"/>
        <v>129738915.86999999</v>
      </c>
    </row>
    <row r="53" spans="1:29">
      <c r="A53" s="280">
        <v>24</v>
      </c>
      <c r="B53" s="225">
        <v>52</v>
      </c>
      <c r="C53" s="225">
        <v>6</v>
      </c>
      <c r="D53" s="202" t="s">
        <v>53</v>
      </c>
      <c r="E53" s="202" t="s">
        <v>204</v>
      </c>
      <c r="F53" s="270" t="s">
        <v>335</v>
      </c>
      <c r="G53" s="202">
        <v>34532421.32</v>
      </c>
      <c r="H53" s="202">
        <v>13829903.189999999</v>
      </c>
      <c r="I53" s="202">
        <v>25283327.310000002</v>
      </c>
      <c r="J53" s="202">
        <v>1306434.8599999999</v>
      </c>
      <c r="K53" s="207">
        <v>40419665.359999999</v>
      </c>
      <c r="L53" s="202">
        <v>773753.51</v>
      </c>
      <c r="M53" s="202">
        <v>10800867.68</v>
      </c>
      <c r="N53" s="207"/>
      <c r="O53" s="202">
        <v>7085469.1399999997</v>
      </c>
      <c r="P53" s="202">
        <v>5643813.5</v>
      </c>
      <c r="Q53" s="207">
        <v>12729282.640000001</v>
      </c>
      <c r="R53" s="202">
        <v>6334465.7599999998</v>
      </c>
      <c r="S53" s="202">
        <v>4257399.17</v>
      </c>
      <c r="T53" s="202">
        <v>1958701.7</v>
      </c>
      <c r="U53" s="202">
        <v>3843368.84</v>
      </c>
      <c r="V53" s="202">
        <v>340640.37</v>
      </c>
      <c r="W53" s="202">
        <v>3587921.21</v>
      </c>
      <c r="X53" s="202">
        <v>0</v>
      </c>
      <c r="Y53" s="202">
        <v>7146145.2699999996</v>
      </c>
      <c r="Z53" s="202">
        <v>0</v>
      </c>
      <c r="AA53" s="202">
        <v>169758.98</v>
      </c>
      <c r="AB53" s="202">
        <v>10174395.440000001</v>
      </c>
      <c r="AC53" s="207">
        <f t="shared" si="1"/>
        <v>136295033.74000004</v>
      </c>
    </row>
    <row r="54" spans="1:29">
      <c r="A54" s="280">
        <v>14</v>
      </c>
      <c r="B54" s="225">
        <v>53</v>
      </c>
      <c r="C54" s="225">
        <v>6</v>
      </c>
      <c r="D54" s="202" t="s">
        <v>55</v>
      </c>
      <c r="E54" s="202" t="s">
        <v>171</v>
      </c>
      <c r="F54" s="270" t="s">
        <v>298</v>
      </c>
      <c r="G54" s="202">
        <v>36051327.310000002</v>
      </c>
      <c r="H54" s="202">
        <v>12800272.460000001</v>
      </c>
      <c r="I54" s="202">
        <v>23213895.759999998</v>
      </c>
      <c r="J54" s="202">
        <v>1518134.2999999998</v>
      </c>
      <c r="K54" s="207">
        <v>37532302.519999996</v>
      </c>
      <c r="L54" s="202">
        <v>248947.5</v>
      </c>
      <c r="M54" s="202">
        <v>14274408.050000001</v>
      </c>
      <c r="N54" s="207"/>
      <c r="O54" s="202">
        <v>7112298.4800000004</v>
      </c>
      <c r="P54" s="202">
        <v>5770960.04</v>
      </c>
      <c r="Q54" s="207">
        <v>12883258.52</v>
      </c>
      <c r="R54" s="202">
        <v>4718601.97</v>
      </c>
      <c r="S54" s="202">
        <v>8755076.129999999</v>
      </c>
      <c r="T54" s="202">
        <v>3541885</v>
      </c>
      <c r="U54" s="202">
        <v>3468798.0900000003</v>
      </c>
      <c r="V54" s="202">
        <v>349441.44</v>
      </c>
      <c r="W54" s="202">
        <v>8359136.3000000007</v>
      </c>
      <c r="X54" s="202">
        <v>0</v>
      </c>
      <c r="Y54" s="202">
        <v>5274329.6400000006</v>
      </c>
      <c r="Z54" s="202">
        <v>0</v>
      </c>
      <c r="AA54" s="202">
        <v>1219335.56</v>
      </c>
      <c r="AB54" s="202">
        <v>7484433.6000000006</v>
      </c>
      <c r="AC54" s="207">
        <f t="shared" si="1"/>
        <v>143912334.12999997</v>
      </c>
    </row>
    <row r="55" spans="1:29">
      <c r="A55" s="280">
        <v>7</v>
      </c>
      <c r="B55" s="225">
        <v>54</v>
      </c>
      <c r="C55" s="225">
        <v>6</v>
      </c>
      <c r="D55" s="202" t="s">
        <v>51</v>
      </c>
      <c r="E55" s="202" t="s">
        <v>242</v>
      </c>
      <c r="F55" s="270" t="s">
        <v>379</v>
      </c>
      <c r="G55" s="202">
        <v>60316405.960000008</v>
      </c>
      <c r="H55" s="202">
        <v>10920015</v>
      </c>
      <c r="I55" s="202">
        <v>30317334.759999998</v>
      </c>
      <c r="J55" s="202">
        <v>2059590.1900000002</v>
      </c>
      <c r="K55" s="207">
        <v>43296939.949999996</v>
      </c>
      <c r="L55" s="202">
        <v>1038850.08</v>
      </c>
      <c r="M55" s="202">
        <v>15132355.800000001</v>
      </c>
      <c r="N55" s="207"/>
      <c r="O55" s="202">
        <v>4756857.4400000004</v>
      </c>
      <c r="P55" s="202">
        <v>5836336.0999999996</v>
      </c>
      <c r="Q55" s="207">
        <v>10593193.539999999</v>
      </c>
      <c r="R55" s="202">
        <v>8602411.0700000003</v>
      </c>
      <c r="S55" s="202">
        <v>3506060.8499999996</v>
      </c>
      <c r="T55" s="202">
        <v>4211385.0999999996</v>
      </c>
      <c r="U55" s="202">
        <v>3169952.19</v>
      </c>
      <c r="V55" s="202">
        <v>640008.19999999995</v>
      </c>
      <c r="W55" s="202">
        <v>8799530.6799999997</v>
      </c>
      <c r="X55" s="202">
        <v>0</v>
      </c>
      <c r="Y55" s="202">
        <v>18699147.399999999</v>
      </c>
      <c r="Z55" s="202">
        <v>0</v>
      </c>
      <c r="AA55" s="202">
        <v>523187.72</v>
      </c>
      <c r="AB55" s="202">
        <v>6074251.5099999998</v>
      </c>
      <c r="AC55" s="207">
        <f t="shared" si="1"/>
        <v>183564829.96999997</v>
      </c>
    </row>
    <row r="56" spans="1:29">
      <c r="A56" s="280">
        <v>69</v>
      </c>
      <c r="B56" s="225">
        <v>55</v>
      </c>
      <c r="C56" s="225">
        <v>7</v>
      </c>
      <c r="D56" s="202" t="s">
        <v>45</v>
      </c>
      <c r="E56" s="202" t="s">
        <v>184</v>
      </c>
      <c r="F56" s="270" t="s">
        <v>312</v>
      </c>
      <c r="G56" s="202">
        <v>47109141.169999994</v>
      </c>
      <c r="H56" s="202">
        <v>17669165.260000002</v>
      </c>
      <c r="I56" s="202">
        <v>25282381.140000001</v>
      </c>
      <c r="J56" s="202">
        <v>1803623.02</v>
      </c>
      <c r="K56" s="207">
        <v>44755169.420000009</v>
      </c>
      <c r="L56" s="202">
        <v>406022.74</v>
      </c>
      <c r="M56" s="202">
        <v>15795823.01</v>
      </c>
      <c r="N56" s="207"/>
      <c r="O56" s="202">
        <v>6176784.4000000004</v>
      </c>
      <c r="P56" s="202">
        <v>5620738.25</v>
      </c>
      <c r="Q56" s="207">
        <v>11797522.65</v>
      </c>
      <c r="R56" s="202">
        <v>6501570.1200000001</v>
      </c>
      <c r="S56" s="202">
        <v>7804270.0999999996</v>
      </c>
      <c r="T56" s="202">
        <v>2888481.07</v>
      </c>
      <c r="U56" s="202">
        <v>4894378.8099999996</v>
      </c>
      <c r="V56" s="202">
        <v>54</v>
      </c>
      <c r="W56" s="202">
        <v>4777385.1899999995</v>
      </c>
      <c r="X56" s="202">
        <v>0</v>
      </c>
      <c r="Y56" s="202">
        <v>1712656.33</v>
      </c>
      <c r="Z56" s="202">
        <v>0</v>
      </c>
      <c r="AA56" s="202">
        <v>699724.67</v>
      </c>
      <c r="AB56" s="202">
        <v>10972717.940000001</v>
      </c>
      <c r="AC56" s="207">
        <f t="shared" si="1"/>
        <v>159708894.48000002</v>
      </c>
    </row>
    <row r="57" spans="1:29">
      <c r="A57" s="280">
        <v>70</v>
      </c>
      <c r="B57" s="225">
        <v>56</v>
      </c>
      <c r="C57" s="225">
        <v>7</v>
      </c>
      <c r="D57" s="202" t="s">
        <v>45</v>
      </c>
      <c r="E57" s="202" t="s">
        <v>185</v>
      </c>
      <c r="F57" s="270" t="s">
        <v>313</v>
      </c>
      <c r="G57" s="202">
        <v>49228349.940000005</v>
      </c>
      <c r="H57" s="202">
        <v>18927171.66</v>
      </c>
      <c r="I57" s="202">
        <v>23872265.789999999</v>
      </c>
      <c r="J57" s="202">
        <v>2060069.58</v>
      </c>
      <c r="K57" s="207">
        <v>44859507.030000001</v>
      </c>
      <c r="L57" s="202">
        <v>456733.96</v>
      </c>
      <c r="M57" s="202">
        <v>13296792.609999999</v>
      </c>
      <c r="N57" s="207"/>
      <c r="O57" s="202">
        <v>6445513.8299999991</v>
      </c>
      <c r="P57" s="202">
        <v>4992318.2</v>
      </c>
      <c r="Q57" s="207">
        <v>11437832.029999999</v>
      </c>
      <c r="R57" s="202">
        <v>5906284.0899999999</v>
      </c>
      <c r="S57" s="202">
        <v>3032494.31</v>
      </c>
      <c r="T57" s="202">
        <v>1044010</v>
      </c>
      <c r="U57" s="202">
        <v>2154441.1500000004</v>
      </c>
      <c r="V57" s="202">
        <v>215347.02000000002</v>
      </c>
      <c r="W57" s="202">
        <v>2960108.5599999996</v>
      </c>
      <c r="X57" s="202">
        <v>0</v>
      </c>
      <c r="Y57" s="202">
        <v>2580381.29</v>
      </c>
      <c r="Z57" s="202">
        <v>0</v>
      </c>
      <c r="AA57" s="202">
        <v>188328.99</v>
      </c>
      <c r="AB57" s="202">
        <v>7218123.0799999991</v>
      </c>
      <c r="AC57" s="207">
        <f t="shared" si="1"/>
        <v>144122000.10000002</v>
      </c>
    </row>
    <row r="58" spans="1:29">
      <c r="A58" s="280">
        <v>78</v>
      </c>
      <c r="B58" s="225">
        <v>57</v>
      </c>
      <c r="C58" s="225">
        <v>7</v>
      </c>
      <c r="D58" s="202" t="s">
        <v>45</v>
      </c>
      <c r="E58" s="202" t="s">
        <v>192</v>
      </c>
      <c r="F58" s="270" t="s">
        <v>321</v>
      </c>
      <c r="G58" s="202">
        <v>47301701.309999995</v>
      </c>
      <c r="H58" s="202">
        <v>15222947.120000001</v>
      </c>
      <c r="I58" s="202">
        <v>28754737.75</v>
      </c>
      <c r="J58" s="202">
        <v>1563977.13</v>
      </c>
      <c r="K58" s="207">
        <v>45541662.000000007</v>
      </c>
      <c r="L58" s="202">
        <v>162839</v>
      </c>
      <c r="M58" s="202">
        <v>18872232.949999999</v>
      </c>
      <c r="N58" s="207"/>
      <c r="O58" s="202">
        <v>7168958.4800000004</v>
      </c>
      <c r="P58" s="202">
        <v>7761892</v>
      </c>
      <c r="Q58" s="207">
        <v>14930850.48</v>
      </c>
      <c r="R58" s="202">
        <v>18353789.699999999</v>
      </c>
      <c r="S58" s="202">
        <v>26107237.289999999</v>
      </c>
      <c r="T58" s="202">
        <v>2609895</v>
      </c>
      <c r="U58" s="202">
        <v>4221141.42</v>
      </c>
      <c r="V58" s="202">
        <v>959.02</v>
      </c>
      <c r="W58" s="202">
        <v>4442726.2799999993</v>
      </c>
      <c r="X58" s="202">
        <v>0</v>
      </c>
      <c r="Y58" s="202">
        <v>7626020.8600000003</v>
      </c>
      <c r="Z58" s="202">
        <v>0</v>
      </c>
      <c r="AA58" s="202">
        <v>2031098.8399999999</v>
      </c>
      <c r="AB58" s="202">
        <v>10803032.169999998</v>
      </c>
      <c r="AC58" s="207">
        <f t="shared" si="1"/>
        <v>202842347.31999999</v>
      </c>
    </row>
    <row r="59" spans="1:29">
      <c r="A59" s="280">
        <v>80</v>
      </c>
      <c r="B59" s="225">
        <v>58</v>
      </c>
      <c r="C59" s="225">
        <v>7</v>
      </c>
      <c r="D59" s="202" t="s">
        <v>45</v>
      </c>
      <c r="E59" s="202" t="s">
        <v>194</v>
      </c>
      <c r="F59" s="270" t="s">
        <v>323</v>
      </c>
      <c r="G59" s="202">
        <v>50852540.189999998</v>
      </c>
      <c r="H59" s="202">
        <v>16064398.050000001</v>
      </c>
      <c r="I59" s="202">
        <v>32368136.75</v>
      </c>
      <c r="J59" s="202">
        <v>1806307.72</v>
      </c>
      <c r="K59" s="207">
        <v>50238842.519999996</v>
      </c>
      <c r="L59" s="202">
        <v>853689.63</v>
      </c>
      <c r="M59" s="202">
        <v>16821209.23</v>
      </c>
      <c r="N59" s="207"/>
      <c r="O59" s="202">
        <v>5277272.54</v>
      </c>
      <c r="P59" s="202">
        <v>7203130.0899999999</v>
      </c>
      <c r="Q59" s="207">
        <v>12480402.629999999</v>
      </c>
      <c r="R59" s="202">
        <v>7553630.8900000006</v>
      </c>
      <c r="S59" s="202">
        <v>4759241.3600000003</v>
      </c>
      <c r="T59" s="202">
        <v>902155.5</v>
      </c>
      <c r="U59" s="202">
        <v>4927229.9499999993</v>
      </c>
      <c r="V59" s="202">
        <v>176560.79</v>
      </c>
      <c r="W59" s="202">
        <v>10118769.710000001</v>
      </c>
      <c r="X59" s="202">
        <v>0</v>
      </c>
      <c r="Y59" s="202">
        <v>8691476.9400000013</v>
      </c>
      <c r="Z59" s="202">
        <v>0</v>
      </c>
      <c r="AA59" s="202">
        <v>1416994.6600000001</v>
      </c>
      <c r="AB59" s="202">
        <v>9137202.8599999994</v>
      </c>
      <c r="AC59" s="207">
        <f t="shared" si="1"/>
        <v>178076257.22999996</v>
      </c>
    </row>
    <row r="60" spans="1:29">
      <c r="A60" s="280">
        <v>31</v>
      </c>
      <c r="B60" s="225">
        <v>59</v>
      </c>
      <c r="C60" s="225">
        <v>7</v>
      </c>
      <c r="D60" s="202" t="s">
        <v>53</v>
      </c>
      <c r="E60" s="202" t="s">
        <v>210</v>
      </c>
      <c r="F60" s="270" t="s">
        <v>342</v>
      </c>
      <c r="G60" s="202">
        <v>35644890.079999998</v>
      </c>
      <c r="H60" s="202">
        <v>11224321.5</v>
      </c>
      <c r="I60" s="202">
        <v>27295469.560000002</v>
      </c>
      <c r="J60" s="202">
        <v>1382853.67</v>
      </c>
      <c r="K60" s="207">
        <v>39902644.730000004</v>
      </c>
      <c r="L60" s="202">
        <v>340997.63</v>
      </c>
      <c r="M60" s="202">
        <v>12322248.41</v>
      </c>
      <c r="N60" s="207"/>
      <c r="O60" s="202">
        <v>4784684.0500000007</v>
      </c>
      <c r="P60" s="202">
        <v>8312522</v>
      </c>
      <c r="Q60" s="207">
        <v>13097206.050000001</v>
      </c>
      <c r="R60" s="202">
        <v>7545698.0800000001</v>
      </c>
      <c r="S60" s="202">
        <v>3020803.91</v>
      </c>
      <c r="T60" s="202">
        <v>978393.5</v>
      </c>
      <c r="U60" s="202">
        <v>3223169.6500000004</v>
      </c>
      <c r="V60" s="202">
        <v>1037635.85</v>
      </c>
      <c r="W60" s="202">
        <v>2808246.65</v>
      </c>
      <c r="X60" s="202">
        <v>0</v>
      </c>
      <c r="Y60" s="202">
        <v>1801566.06</v>
      </c>
      <c r="Z60" s="202">
        <v>0</v>
      </c>
      <c r="AA60" s="202">
        <v>39576.720000000001</v>
      </c>
      <c r="AB60" s="202">
        <v>9608635.870000001</v>
      </c>
      <c r="AC60" s="207">
        <f t="shared" si="1"/>
        <v>131030715.56</v>
      </c>
    </row>
    <row r="61" spans="1:29">
      <c r="A61" s="280">
        <v>63</v>
      </c>
      <c r="B61" s="225">
        <v>60</v>
      </c>
      <c r="C61" s="225">
        <v>8</v>
      </c>
      <c r="D61" s="202" t="s">
        <v>88</v>
      </c>
      <c r="E61" s="202" t="s">
        <v>178</v>
      </c>
      <c r="F61" s="270" t="s">
        <v>306</v>
      </c>
      <c r="G61" s="202">
        <v>59297400.75999999</v>
      </c>
      <c r="H61" s="202">
        <v>15214536</v>
      </c>
      <c r="I61" s="202">
        <v>35790637.25</v>
      </c>
      <c r="J61" s="202">
        <v>2392386.4299999997</v>
      </c>
      <c r="K61" s="207">
        <v>53397559.68</v>
      </c>
      <c r="L61" s="202">
        <v>585163</v>
      </c>
      <c r="M61" s="202">
        <v>24609396.93</v>
      </c>
      <c r="N61" s="207"/>
      <c r="O61" s="202">
        <v>9394915.7000000011</v>
      </c>
      <c r="P61" s="202">
        <v>5648539.8899999997</v>
      </c>
      <c r="Q61" s="207">
        <v>15043455.59</v>
      </c>
      <c r="R61" s="202">
        <v>8422608.3099999987</v>
      </c>
      <c r="S61" s="202">
        <v>12662789.539999999</v>
      </c>
      <c r="T61" s="202">
        <v>4185630.06</v>
      </c>
      <c r="U61" s="202">
        <v>6333509.0800000001</v>
      </c>
      <c r="V61" s="202">
        <v>620087.07999999996</v>
      </c>
      <c r="W61" s="202">
        <v>8883759.5</v>
      </c>
      <c r="X61" s="202">
        <v>0</v>
      </c>
      <c r="Y61" s="202">
        <v>1414738.12</v>
      </c>
      <c r="Z61" s="202">
        <v>0</v>
      </c>
      <c r="AA61" s="202">
        <v>93586.9</v>
      </c>
      <c r="AB61" s="202">
        <v>14324973.57</v>
      </c>
      <c r="AC61" s="207">
        <f t="shared" si="1"/>
        <v>209289495.12000003</v>
      </c>
    </row>
    <row r="62" spans="1:29">
      <c r="A62" s="280">
        <v>23</v>
      </c>
      <c r="B62" s="225">
        <v>61</v>
      </c>
      <c r="C62" s="225">
        <v>8</v>
      </c>
      <c r="D62" s="202" t="s">
        <v>53</v>
      </c>
      <c r="E62" s="202" t="s">
        <v>203</v>
      </c>
      <c r="F62" s="270" t="s">
        <v>334</v>
      </c>
      <c r="G62" s="202">
        <v>44471382.679999992</v>
      </c>
      <c r="H62" s="202">
        <v>22308483.240000002</v>
      </c>
      <c r="I62" s="202">
        <v>29472158.899999999</v>
      </c>
      <c r="J62" s="202">
        <v>1909172.78</v>
      </c>
      <c r="K62" s="207">
        <v>53689814.920000002</v>
      </c>
      <c r="L62" s="202">
        <v>604152.80000000005</v>
      </c>
      <c r="M62" s="202">
        <v>18711172.420000002</v>
      </c>
      <c r="N62" s="207"/>
      <c r="O62" s="202">
        <v>9189067.6899999995</v>
      </c>
      <c r="P62" s="202">
        <v>7477504.9400000004</v>
      </c>
      <c r="Q62" s="207">
        <v>16666572.629999999</v>
      </c>
      <c r="R62" s="202">
        <v>6677906.1999999993</v>
      </c>
      <c r="S62" s="202">
        <v>3298701.29</v>
      </c>
      <c r="T62" s="202">
        <v>1886412.2</v>
      </c>
      <c r="U62" s="202">
        <v>4175182.57</v>
      </c>
      <c r="V62" s="202">
        <v>357340.3</v>
      </c>
      <c r="W62" s="202">
        <v>1416604.5</v>
      </c>
      <c r="X62" s="202">
        <v>0</v>
      </c>
      <c r="Y62" s="202">
        <v>4385269.46</v>
      </c>
      <c r="Z62" s="202">
        <v>0</v>
      </c>
      <c r="AA62" s="202">
        <v>489424.51</v>
      </c>
      <c r="AB62" s="202">
        <v>13441931.550000003</v>
      </c>
      <c r="AC62" s="207">
        <f t="shared" si="1"/>
        <v>169667715.22999999</v>
      </c>
    </row>
    <row r="63" spans="1:29">
      <c r="A63" s="280">
        <v>15</v>
      </c>
      <c r="B63" s="225">
        <v>62</v>
      </c>
      <c r="C63" s="225">
        <v>8</v>
      </c>
      <c r="D63" s="202" t="s">
        <v>55</v>
      </c>
      <c r="E63" s="202" t="s">
        <v>172</v>
      </c>
      <c r="F63" s="270" t="s">
        <v>299</v>
      </c>
      <c r="G63" s="202">
        <v>36419094.630000003</v>
      </c>
      <c r="H63" s="202">
        <v>14786796.93</v>
      </c>
      <c r="I63" s="202">
        <v>40716980.329999998</v>
      </c>
      <c r="J63" s="202">
        <v>1641035.6300000001</v>
      </c>
      <c r="K63" s="207">
        <v>57144812.890000001</v>
      </c>
      <c r="L63" s="202">
        <v>831547.52</v>
      </c>
      <c r="M63" s="202">
        <v>15640768.26</v>
      </c>
      <c r="N63" s="207"/>
      <c r="O63" s="202">
        <v>8532309.370000001</v>
      </c>
      <c r="P63" s="202">
        <v>5715160.5</v>
      </c>
      <c r="Q63" s="207">
        <v>14247469.870000001</v>
      </c>
      <c r="R63" s="202">
        <v>8597264.2299999986</v>
      </c>
      <c r="S63" s="202">
        <v>29802025.270000003</v>
      </c>
      <c r="T63" s="202">
        <v>4655399</v>
      </c>
      <c r="U63" s="202">
        <v>4559337.0600000005</v>
      </c>
      <c r="V63" s="202">
        <v>212890.48</v>
      </c>
      <c r="W63" s="202">
        <v>16738604.35</v>
      </c>
      <c r="X63" s="202">
        <v>0</v>
      </c>
      <c r="Y63" s="202">
        <v>9763408.4199999999</v>
      </c>
      <c r="Z63" s="202">
        <v>0</v>
      </c>
      <c r="AA63" s="202">
        <v>657909.88</v>
      </c>
      <c r="AB63" s="202">
        <v>10902835.439999999</v>
      </c>
      <c r="AC63" s="207">
        <f t="shared" si="1"/>
        <v>209341819.78</v>
      </c>
    </row>
    <row r="64" spans="1:29">
      <c r="A64" s="280">
        <v>38</v>
      </c>
      <c r="B64" s="225">
        <v>63</v>
      </c>
      <c r="C64" s="225">
        <v>8</v>
      </c>
      <c r="D64" s="202" t="s">
        <v>49</v>
      </c>
      <c r="E64" s="202" t="s">
        <v>224</v>
      </c>
      <c r="F64" s="270" t="s">
        <v>358</v>
      </c>
      <c r="G64" s="202">
        <v>66743867.68</v>
      </c>
      <c r="H64" s="202">
        <v>23891897.729999997</v>
      </c>
      <c r="I64" s="202">
        <v>37706561.620000005</v>
      </c>
      <c r="J64" s="202">
        <v>2416726.66</v>
      </c>
      <c r="K64" s="207">
        <v>64015186.010000005</v>
      </c>
      <c r="L64" s="202">
        <v>1003719.41</v>
      </c>
      <c r="M64" s="202">
        <v>28608633.149999999</v>
      </c>
      <c r="N64" s="207"/>
      <c r="O64" s="202">
        <v>15520000.17</v>
      </c>
      <c r="P64" s="202">
        <v>7718243.3499999996</v>
      </c>
      <c r="Q64" s="207">
        <v>23238243.52</v>
      </c>
      <c r="R64" s="202">
        <v>10193133.859999999</v>
      </c>
      <c r="S64" s="202">
        <v>19160274.629999999</v>
      </c>
      <c r="T64" s="202">
        <v>2342389</v>
      </c>
      <c r="U64" s="202">
        <v>6437934.5499999989</v>
      </c>
      <c r="V64" s="202">
        <v>134652.21</v>
      </c>
      <c r="W64" s="202">
        <v>1902657.9000000001</v>
      </c>
      <c r="X64" s="202">
        <v>0</v>
      </c>
      <c r="Y64" s="202">
        <v>19210285</v>
      </c>
      <c r="Z64" s="202">
        <v>0</v>
      </c>
      <c r="AA64" s="202">
        <v>10151619</v>
      </c>
      <c r="AB64" s="202">
        <v>14153642.399999999</v>
      </c>
      <c r="AC64" s="207">
        <f t="shared" si="1"/>
        <v>266292518.91000006</v>
      </c>
    </row>
    <row r="65" spans="1:29">
      <c r="A65" s="280">
        <v>44</v>
      </c>
      <c r="B65" s="225">
        <v>64</v>
      </c>
      <c r="C65" s="225">
        <v>8</v>
      </c>
      <c r="D65" s="202" t="s">
        <v>49</v>
      </c>
      <c r="E65" s="202" t="s">
        <v>229</v>
      </c>
      <c r="F65" s="270" t="s">
        <v>364</v>
      </c>
      <c r="G65" s="202">
        <v>52153826.569999993</v>
      </c>
      <c r="H65" s="202">
        <v>27512263</v>
      </c>
      <c r="I65" s="202">
        <v>39579724.310000002</v>
      </c>
      <c r="J65" s="202">
        <v>2296539.7999999998</v>
      </c>
      <c r="K65" s="207">
        <v>69388527.109999999</v>
      </c>
      <c r="L65" s="202">
        <v>1119156.4700000002</v>
      </c>
      <c r="M65" s="202">
        <v>22441642.140000001</v>
      </c>
      <c r="N65" s="207"/>
      <c r="O65" s="202">
        <v>10723311.890000001</v>
      </c>
      <c r="P65" s="202">
        <v>8077748.5</v>
      </c>
      <c r="Q65" s="207">
        <v>18801060.390000001</v>
      </c>
      <c r="R65" s="202">
        <v>10728712.350000001</v>
      </c>
      <c r="S65" s="202">
        <v>10383190.85</v>
      </c>
      <c r="T65" s="202">
        <v>9977283</v>
      </c>
      <c r="U65" s="202">
        <v>5942641.0700000003</v>
      </c>
      <c r="V65" s="202">
        <v>186041.72999999998</v>
      </c>
      <c r="W65" s="202">
        <v>6617685.5300000003</v>
      </c>
      <c r="X65" s="202">
        <v>150000</v>
      </c>
      <c r="Y65" s="202">
        <v>7985157.0199999996</v>
      </c>
      <c r="Z65" s="202">
        <v>0</v>
      </c>
      <c r="AA65" s="202">
        <v>497519.83999999997</v>
      </c>
      <c r="AB65" s="202">
        <v>17505600.75</v>
      </c>
      <c r="AC65" s="207">
        <f t="shared" si="1"/>
        <v>232758888.34999996</v>
      </c>
    </row>
    <row r="66" spans="1:29">
      <c r="A66" s="280">
        <v>32</v>
      </c>
      <c r="B66" s="225">
        <v>65</v>
      </c>
      <c r="C66" s="225">
        <v>8</v>
      </c>
      <c r="D66" s="202" t="s">
        <v>53</v>
      </c>
      <c r="E66" s="202" t="s">
        <v>211</v>
      </c>
      <c r="F66" s="270" t="s">
        <v>343</v>
      </c>
      <c r="G66" s="202">
        <v>60178531.339999996</v>
      </c>
      <c r="H66" s="202">
        <v>20332044</v>
      </c>
      <c r="I66" s="202">
        <v>32690004.52</v>
      </c>
      <c r="J66" s="202">
        <v>2511333.19</v>
      </c>
      <c r="K66" s="207">
        <v>55533381.709999993</v>
      </c>
      <c r="L66" s="202">
        <v>536946.79</v>
      </c>
      <c r="M66" s="202">
        <v>26777100.809999999</v>
      </c>
      <c r="N66" s="207"/>
      <c r="O66" s="202">
        <v>8457640.2999999989</v>
      </c>
      <c r="P66" s="202">
        <v>4317651.28</v>
      </c>
      <c r="Q66" s="207">
        <v>12775291.579999998</v>
      </c>
      <c r="R66" s="202">
        <v>6432866.9499999993</v>
      </c>
      <c r="S66" s="202">
        <v>2509768.0299999998</v>
      </c>
      <c r="T66" s="202">
        <v>12299671</v>
      </c>
      <c r="U66" s="202">
        <v>3494313.35</v>
      </c>
      <c r="V66" s="202">
        <v>4382922.8899999997</v>
      </c>
      <c r="W66" s="202">
        <v>6133567.3700000001</v>
      </c>
      <c r="X66" s="202">
        <v>0</v>
      </c>
      <c r="Y66" s="202">
        <v>4407675.99</v>
      </c>
      <c r="Z66" s="202">
        <v>0</v>
      </c>
      <c r="AA66" s="202">
        <v>1660115.54</v>
      </c>
      <c r="AB66" s="202">
        <v>10609325.049999999</v>
      </c>
      <c r="AC66" s="207">
        <f t="shared" ref="AC66:AC89" si="2">+G66+K66+M66+Q66+R66+S66+T66+U66+V66+W66+X66+Y66+Z66+AA66+AB66</f>
        <v>207194531.60999998</v>
      </c>
    </row>
    <row r="67" spans="1:29">
      <c r="A67" s="280">
        <v>65</v>
      </c>
      <c r="B67" s="225">
        <v>66</v>
      </c>
      <c r="C67" s="225">
        <v>9</v>
      </c>
      <c r="D67" s="202" t="s">
        <v>88</v>
      </c>
      <c r="E67" s="202" t="s">
        <v>180</v>
      </c>
      <c r="F67" s="270" t="s">
        <v>308</v>
      </c>
      <c r="G67" s="202">
        <v>64253307.620000005</v>
      </c>
      <c r="H67" s="202">
        <v>19561962.93</v>
      </c>
      <c r="I67" s="202">
        <v>43236544.109999999</v>
      </c>
      <c r="J67" s="202">
        <v>2573354.9799999995</v>
      </c>
      <c r="K67" s="207">
        <v>65371862.019999996</v>
      </c>
      <c r="L67" s="202">
        <v>809902.38</v>
      </c>
      <c r="M67" s="202">
        <v>30822532.640000001</v>
      </c>
      <c r="N67" s="207"/>
      <c r="O67" s="202">
        <v>17264906.330000002</v>
      </c>
      <c r="P67" s="202">
        <v>11762876.800000001</v>
      </c>
      <c r="Q67" s="207">
        <v>29027783.130000003</v>
      </c>
      <c r="R67" s="202">
        <v>10008967.23</v>
      </c>
      <c r="S67" s="202">
        <v>9535793.7800000012</v>
      </c>
      <c r="T67" s="202">
        <v>7918444</v>
      </c>
      <c r="U67" s="202">
        <v>5641172.9200000009</v>
      </c>
      <c r="V67" s="202">
        <v>1282184.45</v>
      </c>
      <c r="W67" s="202">
        <v>5168684.5</v>
      </c>
      <c r="X67" s="202">
        <v>0</v>
      </c>
      <c r="Y67" s="202">
        <v>971105.5</v>
      </c>
      <c r="Z67" s="202">
        <v>0</v>
      </c>
      <c r="AA67" s="202">
        <v>1288371.3400000001</v>
      </c>
      <c r="AB67" s="202">
        <v>16470074.890000001</v>
      </c>
      <c r="AC67" s="207">
        <f t="shared" si="2"/>
        <v>247760284.01999998</v>
      </c>
    </row>
    <row r="68" spans="1:29">
      <c r="A68" s="280">
        <v>16</v>
      </c>
      <c r="B68" s="225">
        <v>67</v>
      </c>
      <c r="C68" s="225">
        <v>9</v>
      </c>
      <c r="D68" s="202" t="s">
        <v>55</v>
      </c>
      <c r="E68" s="202" t="s">
        <v>173</v>
      </c>
      <c r="F68" s="270" t="s">
        <v>300</v>
      </c>
      <c r="G68" s="202">
        <v>61603975.920000002</v>
      </c>
      <c r="H68" s="202">
        <v>19026090.890000001</v>
      </c>
      <c r="I68" s="202">
        <v>42630943.449999996</v>
      </c>
      <c r="J68" s="202">
        <v>2497861.79</v>
      </c>
      <c r="K68" s="207">
        <v>64154896.129999995</v>
      </c>
      <c r="L68" s="202">
        <v>630145.29</v>
      </c>
      <c r="M68" s="202">
        <v>34959148.850000001</v>
      </c>
      <c r="N68" s="207"/>
      <c r="O68" s="202">
        <v>13309934.25</v>
      </c>
      <c r="P68" s="202">
        <v>3905441.15</v>
      </c>
      <c r="Q68" s="207">
        <v>17215375.399999999</v>
      </c>
      <c r="R68" s="202">
        <v>10074217.440000001</v>
      </c>
      <c r="S68" s="202">
        <v>9569443.1500000004</v>
      </c>
      <c r="T68" s="202">
        <v>7379658</v>
      </c>
      <c r="U68" s="202">
        <v>5339783.3599999994</v>
      </c>
      <c r="V68" s="202">
        <v>218005.92</v>
      </c>
      <c r="W68" s="202">
        <v>3674149.18</v>
      </c>
      <c r="X68" s="202">
        <v>0</v>
      </c>
      <c r="Y68" s="202">
        <v>7614138.21</v>
      </c>
      <c r="Z68" s="202">
        <v>0</v>
      </c>
      <c r="AA68" s="202">
        <v>916819.24</v>
      </c>
      <c r="AB68" s="202">
        <v>17531910.680000003</v>
      </c>
      <c r="AC68" s="207">
        <f t="shared" si="2"/>
        <v>240251521.48000002</v>
      </c>
    </row>
    <row r="69" spans="1:29">
      <c r="A69" s="280">
        <v>39</v>
      </c>
      <c r="B69" s="225">
        <v>68</v>
      </c>
      <c r="C69" s="225">
        <v>9</v>
      </c>
      <c r="D69" s="202" t="s">
        <v>49</v>
      </c>
      <c r="E69" s="202" t="s">
        <v>225</v>
      </c>
      <c r="F69" s="270" t="s">
        <v>359</v>
      </c>
      <c r="G69" s="202">
        <v>63415676.82</v>
      </c>
      <c r="H69" s="202">
        <v>23810735.09</v>
      </c>
      <c r="I69" s="202">
        <v>41564752.5</v>
      </c>
      <c r="J69" s="202">
        <v>2501835.46</v>
      </c>
      <c r="K69" s="207">
        <v>67877323.049999997</v>
      </c>
      <c r="L69" s="202">
        <v>1666665.93</v>
      </c>
      <c r="M69" s="202">
        <v>20006112.02</v>
      </c>
      <c r="N69" s="207"/>
      <c r="O69" s="202">
        <v>13102269.699999999</v>
      </c>
      <c r="P69" s="202">
        <v>8919988.6400000006</v>
      </c>
      <c r="Q69" s="207">
        <v>22022258.34</v>
      </c>
      <c r="R69" s="202">
        <v>9494860.1400000006</v>
      </c>
      <c r="S69" s="202">
        <v>5189538.01</v>
      </c>
      <c r="T69" s="202">
        <v>8715604</v>
      </c>
      <c r="U69" s="202">
        <v>5788532.7999999998</v>
      </c>
      <c r="V69" s="202">
        <v>408009.15</v>
      </c>
      <c r="W69" s="202">
        <v>6930103.2799999993</v>
      </c>
      <c r="X69" s="202">
        <v>0</v>
      </c>
      <c r="Y69" s="202">
        <v>1267233.3999999999</v>
      </c>
      <c r="Z69" s="202">
        <v>0</v>
      </c>
      <c r="AA69" s="202">
        <v>310050.80000000005</v>
      </c>
      <c r="AB69" s="202">
        <v>13605802.200000001</v>
      </c>
      <c r="AC69" s="207">
        <f t="shared" si="2"/>
        <v>225031104.01000002</v>
      </c>
    </row>
    <row r="70" spans="1:29">
      <c r="A70" s="280">
        <v>45</v>
      </c>
      <c r="B70" s="225">
        <v>69</v>
      </c>
      <c r="C70" s="225">
        <v>9</v>
      </c>
      <c r="D70" s="202" t="s">
        <v>49</v>
      </c>
      <c r="E70" s="202" t="s">
        <v>230</v>
      </c>
      <c r="F70" s="270" t="s">
        <v>365</v>
      </c>
      <c r="G70" s="202">
        <v>71322080.920000002</v>
      </c>
      <c r="H70" s="202">
        <v>21827024.060000002</v>
      </c>
      <c r="I70" s="202">
        <v>30743929.34</v>
      </c>
      <c r="J70" s="202">
        <v>2986429.0599999996</v>
      </c>
      <c r="K70" s="207">
        <v>55557382.460000008</v>
      </c>
      <c r="L70" s="202">
        <v>1069071</v>
      </c>
      <c r="M70" s="202">
        <v>22657979.640000001</v>
      </c>
      <c r="N70" s="207"/>
      <c r="O70" s="202">
        <v>13039367.359999999</v>
      </c>
      <c r="P70" s="202">
        <v>8482115</v>
      </c>
      <c r="Q70" s="207">
        <v>21521482.359999999</v>
      </c>
      <c r="R70" s="202">
        <v>8657288.1699999999</v>
      </c>
      <c r="S70" s="202">
        <v>6162578</v>
      </c>
      <c r="T70" s="202">
        <v>3225159.34</v>
      </c>
      <c r="U70" s="202">
        <v>5283730.7699999996</v>
      </c>
      <c r="V70" s="202">
        <v>161802.92000000001</v>
      </c>
      <c r="W70" s="202">
        <v>4667369.3499999996</v>
      </c>
      <c r="X70" s="202">
        <v>0</v>
      </c>
      <c r="Y70" s="202">
        <v>380345.66000000003</v>
      </c>
      <c r="Z70" s="202">
        <v>0</v>
      </c>
      <c r="AA70" s="202">
        <v>101964.61</v>
      </c>
      <c r="AB70" s="202">
        <v>13865825.069999998</v>
      </c>
      <c r="AC70" s="207">
        <f t="shared" si="2"/>
        <v>213564989.26999998</v>
      </c>
    </row>
    <row r="71" spans="1:29">
      <c r="A71" s="280">
        <v>8</v>
      </c>
      <c r="B71" s="225">
        <v>70</v>
      </c>
      <c r="C71" s="225">
        <v>9</v>
      </c>
      <c r="D71" s="202" t="s">
        <v>51</v>
      </c>
      <c r="E71" s="202" t="s">
        <v>243</v>
      </c>
      <c r="F71" s="270" t="s">
        <v>380</v>
      </c>
      <c r="G71" s="202">
        <v>60850097.730000004</v>
      </c>
      <c r="H71" s="202">
        <v>20560589.149999999</v>
      </c>
      <c r="I71" s="202">
        <v>40515485.5</v>
      </c>
      <c r="J71" s="202">
        <v>2483591.34</v>
      </c>
      <c r="K71" s="207">
        <v>63559665.989999995</v>
      </c>
      <c r="L71" s="202">
        <v>1121644.17</v>
      </c>
      <c r="M71" s="202">
        <v>31942571.16</v>
      </c>
      <c r="N71" s="207"/>
      <c r="O71" s="202">
        <v>10669516.549999999</v>
      </c>
      <c r="P71" s="202">
        <v>9249737.25</v>
      </c>
      <c r="Q71" s="207">
        <v>19919253.799999997</v>
      </c>
      <c r="R71" s="202">
        <v>12791377.9</v>
      </c>
      <c r="S71" s="202">
        <v>47133294.359999999</v>
      </c>
      <c r="T71" s="202">
        <v>7534483.5</v>
      </c>
      <c r="U71" s="202">
        <v>7742013.5600000005</v>
      </c>
      <c r="V71" s="202">
        <v>158390.54999999999</v>
      </c>
      <c r="W71" s="202">
        <v>5133413</v>
      </c>
      <c r="X71" s="202">
        <v>0</v>
      </c>
      <c r="Y71" s="202">
        <v>13488545.049999999</v>
      </c>
      <c r="Z71" s="202">
        <v>0</v>
      </c>
      <c r="AA71" s="202">
        <v>5903721.5700000003</v>
      </c>
      <c r="AB71" s="202">
        <v>13508322.119999999</v>
      </c>
      <c r="AC71" s="207">
        <f t="shared" si="2"/>
        <v>289665150.29000002</v>
      </c>
    </row>
    <row r="72" spans="1:29">
      <c r="A72" s="280">
        <v>74</v>
      </c>
      <c r="B72" s="225">
        <v>71</v>
      </c>
      <c r="C72" s="225">
        <v>10</v>
      </c>
      <c r="D72" s="202" t="s">
        <v>45</v>
      </c>
      <c r="E72" s="202" t="s">
        <v>188</v>
      </c>
      <c r="F72" s="270" t="s">
        <v>317</v>
      </c>
      <c r="G72" s="202">
        <v>89536943.469999999</v>
      </c>
      <c r="H72" s="202">
        <v>32592506.119999997</v>
      </c>
      <c r="I72" s="202">
        <v>64269879.620000005</v>
      </c>
      <c r="J72" s="202">
        <v>3607567.8899999997</v>
      </c>
      <c r="K72" s="207">
        <v>100469953.63000001</v>
      </c>
      <c r="L72" s="202">
        <v>1024046.03</v>
      </c>
      <c r="M72" s="202">
        <v>46645453.93</v>
      </c>
      <c r="N72" s="207"/>
      <c r="O72" s="202">
        <v>22660534.329999998</v>
      </c>
      <c r="P72" s="202">
        <v>15876611.699999999</v>
      </c>
      <c r="Q72" s="207">
        <v>38537146.030000001</v>
      </c>
      <c r="R72" s="202">
        <v>13454050.91</v>
      </c>
      <c r="S72" s="202">
        <v>16147048.25</v>
      </c>
      <c r="T72" s="202">
        <v>14190322</v>
      </c>
      <c r="U72" s="202">
        <v>9725871.0799999982</v>
      </c>
      <c r="V72" s="202">
        <v>1337011.18</v>
      </c>
      <c r="W72" s="202">
        <v>13039514.539999999</v>
      </c>
      <c r="X72" s="202">
        <v>0</v>
      </c>
      <c r="Y72" s="202">
        <v>5901699.6500000004</v>
      </c>
      <c r="Z72" s="202">
        <v>0</v>
      </c>
      <c r="AA72" s="202">
        <v>922595.73</v>
      </c>
      <c r="AB72" s="202">
        <v>39669034.299999997</v>
      </c>
      <c r="AC72" s="207">
        <f t="shared" si="2"/>
        <v>389576644.70000011</v>
      </c>
    </row>
    <row r="73" spans="1:29">
      <c r="A73" s="280">
        <v>79</v>
      </c>
      <c r="B73" s="225">
        <v>72</v>
      </c>
      <c r="C73" s="225">
        <v>10</v>
      </c>
      <c r="D73" s="202" t="s">
        <v>45</v>
      </c>
      <c r="E73" s="202" t="s">
        <v>193</v>
      </c>
      <c r="F73" s="270" t="s">
        <v>322</v>
      </c>
      <c r="G73" s="202">
        <v>85551476.220000014</v>
      </c>
      <c r="H73" s="202">
        <v>31057437.809999999</v>
      </c>
      <c r="I73" s="202">
        <v>56827452.219999999</v>
      </c>
      <c r="J73" s="202">
        <v>2832286.2199999997</v>
      </c>
      <c r="K73" s="207">
        <v>90717176.25</v>
      </c>
      <c r="L73" s="202">
        <v>878470.56</v>
      </c>
      <c r="M73" s="202">
        <v>39821197.020000003</v>
      </c>
      <c r="N73" s="207"/>
      <c r="O73" s="202">
        <v>16814990.66</v>
      </c>
      <c r="P73" s="202">
        <v>10919388.699999999</v>
      </c>
      <c r="Q73" s="207">
        <v>27734379.359999999</v>
      </c>
      <c r="R73" s="202">
        <v>10162698.130000001</v>
      </c>
      <c r="S73" s="202">
        <v>17013886.439999998</v>
      </c>
      <c r="T73" s="202">
        <v>19469145.579999998</v>
      </c>
      <c r="U73" s="202">
        <v>8447999.6000000015</v>
      </c>
      <c r="V73" s="202">
        <v>113790.78</v>
      </c>
      <c r="W73" s="202">
        <v>14288890.33</v>
      </c>
      <c r="X73" s="202">
        <v>0</v>
      </c>
      <c r="Y73" s="202">
        <v>3177132</v>
      </c>
      <c r="Z73" s="202">
        <v>0</v>
      </c>
      <c r="AA73" s="202">
        <v>1111240.8999999999</v>
      </c>
      <c r="AB73" s="202">
        <v>30973245.619999997</v>
      </c>
      <c r="AC73" s="207">
        <f t="shared" si="2"/>
        <v>348582258.22999996</v>
      </c>
    </row>
    <row r="74" spans="1:29">
      <c r="A74" s="280">
        <v>81</v>
      </c>
      <c r="B74" s="225">
        <v>73</v>
      </c>
      <c r="C74" s="225">
        <v>10</v>
      </c>
      <c r="D74" s="202" t="s">
        <v>45</v>
      </c>
      <c r="E74" s="202" t="s">
        <v>195</v>
      </c>
      <c r="F74" s="270" t="s">
        <v>324</v>
      </c>
      <c r="G74" s="202">
        <v>69554601.229999989</v>
      </c>
      <c r="H74" s="202">
        <v>31889872.050000004</v>
      </c>
      <c r="I74" s="202">
        <v>43831558.329999998</v>
      </c>
      <c r="J74" s="202">
        <v>3171109.33</v>
      </c>
      <c r="K74" s="207">
        <v>78892539.709999993</v>
      </c>
      <c r="L74" s="202">
        <v>753097.17</v>
      </c>
      <c r="M74" s="202">
        <v>39226130.75</v>
      </c>
      <c r="N74" s="207"/>
      <c r="O74" s="202">
        <v>14942680.26</v>
      </c>
      <c r="P74" s="202">
        <v>10090365.949999999</v>
      </c>
      <c r="Q74" s="207">
        <v>25033046.210000001</v>
      </c>
      <c r="R74" s="202">
        <v>9027723.1099999994</v>
      </c>
      <c r="S74" s="202">
        <v>17418416.859999999</v>
      </c>
      <c r="T74" s="202">
        <v>13991579.129999999</v>
      </c>
      <c r="U74" s="202">
        <v>8227564.0300000003</v>
      </c>
      <c r="V74" s="202">
        <v>876062.95</v>
      </c>
      <c r="W74" s="202">
        <v>16835698.869999997</v>
      </c>
      <c r="X74" s="202">
        <v>0</v>
      </c>
      <c r="Y74" s="202">
        <v>1213635.81</v>
      </c>
      <c r="Z74" s="202">
        <v>0</v>
      </c>
      <c r="AA74" s="202">
        <v>389089.16000000003</v>
      </c>
      <c r="AB74" s="202">
        <v>25504613.119999994</v>
      </c>
      <c r="AC74" s="207">
        <f t="shared" si="2"/>
        <v>306190700.94</v>
      </c>
    </row>
    <row r="75" spans="1:29">
      <c r="A75" s="280">
        <v>28</v>
      </c>
      <c r="B75" s="225">
        <v>74</v>
      </c>
      <c r="C75" s="225">
        <v>10</v>
      </c>
      <c r="D75" s="202" t="s">
        <v>53</v>
      </c>
      <c r="E75" s="202" t="s">
        <v>207</v>
      </c>
      <c r="F75" s="270" t="s">
        <v>339</v>
      </c>
      <c r="G75" s="202">
        <v>98404090.460000008</v>
      </c>
      <c r="H75" s="202">
        <v>31328217.379999999</v>
      </c>
      <c r="I75" s="202">
        <v>53426175.600000001</v>
      </c>
      <c r="J75" s="202">
        <v>3371104.91</v>
      </c>
      <c r="K75" s="207">
        <v>88125497.890000001</v>
      </c>
      <c r="L75" s="202">
        <v>1166417.8899999999</v>
      </c>
      <c r="M75" s="202">
        <v>33812267.909999996</v>
      </c>
      <c r="N75" s="207"/>
      <c r="O75" s="202">
        <v>18198949.34</v>
      </c>
      <c r="P75" s="202">
        <v>21241595.699999999</v>
      </c>
      <c r="Q75" s="207">
        <v>39440545.039999999</v>
      </c>
      <c r="R75" s="202">
        <v>21033086.18</v>
      </c>
      <c r="S75" s="202">
        <v>12702618.4</v>
      </c>
      <c r="T75" s="202">
        <v>13478776.300000001</v>
      </c>
      <c r="U75" s="202">
        <v>7771853.4100000011</v>
      </c>
      <c r="V75" s="202">
        <v>244955.92</v>
      </c>
      <c r="W75" s="202">
        <v>8749989.75</v>
      </c>
      <c r="X75" s="202">
        <v>0</v>
      </c>
      <c r="Y75" s="202">
        <v>3589386.12</v>
      </c>
      <c r="Z75" s="202">
        <v>0</v>
      </c>
      <c r="AA75" s="202">
        <v>438013.96</v>
      </c>
      <c r="AB75" s="202">
        <v>23812394.779999997</v>
      </c>
      <c r="AC75" s="207">
        <f t="shared" si="2"/>
        <v>351603476.12</v>
      </c>
    </row>
    <row r="76" spans="1:29">
      <c r="A76" s="280">
        <v>54</v>
      </c>
      <c r="B76" s="225">
        <v>75</v>
      </c>
      <c r="C76" s="225">
        <v>10</v>
      </c>
      <c r="D76" s="202" t="s">
        <v>47</v>
      </c>
      <c r="E76" s="202" t="s">
        <v>215</v>
      </c>
      <c r="F76" s="270" t="s">
        <v>347</v>
      </c>
      <c r="G76" s="202">
        <v>87886621.50999999</v>
      </c>
      <c r="H76" s="202">
        <v>29000979</v>
      </c>
      <c r="I76" s="202">
        <v>51837461.82</v>
      </c>
      <c r="J76" s="202">
        <v>3577783.11</v>
      </c>
      <c r="K76" s="207">
        <v>84416223.929999992</v>
      </c>
      <c r="L76" s="202">
        <v>1899884.02</v>
      </c>
      <c r="M76" s="202">
        <v>36568865.189999998</v>
      </c>
      <c r="N76" s="207"/>
      <c r="O76" s="202">
        <v>10958023.93</v>
      </c>
      <c r="P76" s="202">
        <v>12077576.609999999</v>
      </c>
      <c r="Q76" s="207">
        <v>23035600.539999999</v>
      </c>
      <c r="R76" s="202">
        <v>10696047.699999999</v>
      </c>
      <c r="S76" s="202">
        <v>9762316.629999999</v>
      </c>
      <c r="T76" s="202">
        <v>10995229.1</v>
      </c>
      <c r="U76" s="202">
        <v>8744681.1300000008</v>
      </c>
      <c r="V76" s="202">
        <v>1816886.5</v>
      </c>
      <c r="W76" s="202">
        <v>2649364.7199999997</v>
      </c>
      <c r="X76" s="202">
        <v>0</v>
      </c>
      <c r="Y76" s="202">
        <v>55137.32</v>
      </c>
      <c r="Z76" s="202">
        <v>0</v>
      </c>
      <c r="AA76" s="202">
        <v>8125842.9900000002</v>
      </c>
      <c r="AB76" s="202">
        <v>20140987.770000003</v>
      </c>
      <c r="AC76" s="207">
        <f t="shared" si="2"/>
        <v>304893805.02999997</v>
      </c>
    </row>
    <row r="77" spans="1:29">
      <c r="A77" s="280">
        <v>86</v>
      </c>
      <c r="B77" s="225">
        <v>76</v>
      </c>
      <c r="C77" s="225">
        <v>10</v>
      </c>
      <c r="D77" s="202" t="s">
        <v>45</v>
      </c>
      <c r="E77" s="202" t="s">
        <v>200</v>
      </c>
      <c r="F77" s="270" t="s">
        <v>329</v>
      </c>
      <c r="G77" s="202">
        <v>81525654.149999976</v>
      </c>
      <c r="H77" s="202">
        <v>38937199.670000002</v>
      </c>
      <c r="I77" s="202">
        <v>69486637</v>
      </c>
      <c r="J77" s="202">
        <v>3755606.1700000004</v>
      </c>
      <c r="K77" s="207">
        <v>112179442.84</v>
      </c>
      <c r="L77" s="202">
        <v>2309095.17</v>
      </c>
      <c r="M77" s="202">
        <v>51807443.460000001</v>
      </c>
      <c r="N77" s="207"/>
      <c r="O77" s="202">
        <v>28923907.84</v>
      </c>
      <c r="P77" s="202">
        <v>24183751.18</v>
      </c>
      <c r="Q77" s="207">
        <v>53107659.019999996</v>
      </c>
      <c r="R77" s="202">
        <v>18675304.219999999</v>
      </c>
      <c r="S77" s="202">
        <v>29325819.75</v>
      </c>
      <c r="T77" s="202">
        <v>11749407</v>
      </c>
      <c r="U77" s="202">
        <v>10661868.669999998</v>
      </c>
      <c r="V77" s="202">
        <v>277123.48</v>
      </c>
      <c r="W77" s="202">
        <v>10641644.99</v>
      </c>
      <c r="X77" s="202">
        <v>0</v>
      </c>
      <c r="Y77" s="202">
        <v>6974679.1300000008</v>
      </c>
      <c r="Z77" s="202">
        <v>0</v>
      </c>
      <c r="AA77" s="202">
        <v>1591558.94</v>
      </c>
      <c r="AB77" s="202">
        <v>34388981.420000002</v>
      </c>
      <c r="AC77" s="207">
        <f t="shared" si="2"/>
        <v>422906587.06999999</v>
      </c>
    </row>
    <row r="78" spans="1:29">
      <c r="A78" s="280">
        <v>11</v>
      </c>
      <c r="B78" s="225">
        <v>77</v>
      </c>
      <c r="C78" s="225">
        <v>10</v>
      </c>
      <c r="D78" s="202" t="s">
        <v>51</v>
      </c>
      <c r="E78" s="202" t="s">
        <v>246</v>
      </c>
      <c r="F78" s="270" t="s">
        <v>383</v>
      </c>
      <c r="G78" s="202">
        <v>83069048.359999999</v>
      </c>
      <c r="H78" s="202">
        <v>35660091.310000002</v>
      </c>
      <c r="I78" s="202">
        <v>51162808.219999999</v>
      </c>
      <c r="J78" s="202">
        <v>2891367.93</v>
      </c>
      <c r="K78" s="207">
        <v>89714267.460000008</v>
      </c>
      <c r="L78" s="202">
        <v>2423442.1</v>
      </c>
      <c r="M78" s="202">
        <v>39393333.18</v>
      </c>
      <c r="N78" s="207"/>
      <c r="O78" s="202">
        <v>25229501.040000003</v>
      </c>
      <c r="P78" s="202">
        <v>16467549.75</v>
      </c>
      <c r="Q78" s="207">
        <v>41697050.790000007</v>
      </c>
      <c r="R78" s="202">
        <v>14688121.059999999</v>
      </c>
      <c r="S78" s="202">
        <v>21163043.370000001</v>
      </c>
      <c r="T78" s="202">
        <v>11164264</v>
      </c>
      <c r="U78" s="202">
        <v>8986531.1599999983</v>
      </c>
      <c r="V78" s="202">
        <v>1927399.69</v>
      </c>
      <c r="W78" s="202">
        <v>10323431.989999998</v>
      </c>
      <c r="X78" s="202">
        <v>0</v>
      </c>
      <c r="Y78" s="202">
        <v>17339746.259999998</v>
      </c>
      <c r="Z78" s="202">
        <v>0</v>
      </c>
      <c r="AA78" s="202">
        <v>790311.38</v>
      </c>
      <c r="AB78" s="202">
        <v>25467777.129999999</v>
      </c>
      <c r="AC78" s="207">
        <f t="shared" si="2"/>
        <v>365724325.83000004</v>
      </c>
    </row>
    <row r="79" spans="1:29">
      <c r="A79" s="280">
        <v>71</v>
      </c>
      <c r="B79" s="225">
        <v>78</v>
      </c>
      <c r="C79" s="225">
        <v>11</v>
      </c>
      <c r="D79" s="202" t="s">
        <v>45</v>
      </c>
      <c r="E79" s="202" t="s">
        <v>186</v>
      </c>
      <c r="F79" s="270" t="s">
        <v>314</v>
      </c>
      <c r="G79" s="202">
        <v>153753668.47</v>
      </c>
      <c r="H79" s="202">
        <v>56592196.789999999</v>
      </c>
      <c r="I79" s="202">
        <v>113278993.31</v>
      </c>
      <c r="J79" s="202">
        <v>8115961.3899999997</v>
      </c>
      <c r="K79" s="207">
        <v>177987151.48999998</v>
      </c>
      <c r="L79" s="202">
        <v>4498431.9000000004</v>
      </c>
      <c r="M79" s="202">
        <v>102554674.98</v>
      </c>
      <c r="N79" s="207"/>
      <c r="O79" s="202">
        <v>52226839.440000005</v>
      </c>
      <c r="P79" s="202">
        <v>22523493.41</v>
      </c>
      <c r="Q79" s="207">
        <v>74750332.850000009</v>
      </c>
      <c r="R79" s="202">
        <v>17906717.91</v>
      </c>
      <c r="S79" s="202">
        <v>57510432.600000001</v>
      </c>
      <c r="T79" s="202">
        <v>18584952.25</v>
      </c>
      <c r="U79" s="202">
        <v>20825859.07</v>
      </c>
      <c r="V79" s="202">
        <v>2337431.84</v>
      </c>
      <c r="W79" s="202">
        <v>8884420.9000000004</v>
      </c>
      <c r="X79" s="202">
        <v>0</v>
      </c>
      <c r="Y79" s="202">
        <v>11152992.42</v>
      </c>
      <c r="Z79" s="202">
        <v>0</v>
      </c>
      <c r="AA79" s="202">
        <v>10491091.370000001</v>
      </c>
      <c r="AB79" s="202">
        <v>71079786.079999998</v>
      </c>
      <c r="AC79" s="207">
        <f t="shared" si="2"/>
        <v>727819512.23000014</v>
      </c>
    </row>
    <row r="80" spans="1:29">
      <c r="A80" s="280">
        <v>13</v>
      </c>
      <c r="B80" s="225">
        <v>79</v>
      </c>
      <c r="C80" s="225">
        <v>11</v>
      </c>
      <c r="D80" s="202" t="s">
        <v>55</v>
      </c>
      <c r="E80" s="202" t="s">
        <v>170</v>
      </c>
      <c r="F80" s="270" t="s">
        <v>297</v>
      </c>
      <c r="G80" s="202">
        <v>148545193.00999996</v>
      </c>
      <c r="H80" s="202">
        <v>58437721.780000001</v>
      </c>
      <c r="I80" s="202">
        <v>134021733.25</v>
      </c>
      <c r="J80" s="202">
        <v>6706945.3899999997</v>
      </c>
      <c r="K80" s="207">
        <v>199166400.41999999</v>
      </c>
      <c r="L80" s="202">
        <v>3136019.46</v>
      </c>
      <c r="M80" s="202">
        <v>107075860.63</v>
      </c>
      <c r="N80" s="207"/>
      <c r="O80" s="202">
        <v>78046378.060000002</v>
      </c>
      <c r="P80" s="202">
        <v>28527396.739999998</v>
      </c>
      <c r="Q80" s="207">
        <v>106573774.8</v>
      </c>
      <c r="R80" s="202">
        <v>28323566.229999997</v>
      </c>
      <c r="S80" s="202">
        <v>46647354.490000002</v>
      </c>
      <c r="T80" s="202">
        <v>31153345.5</v>
      </c>
      <c r="U80" s="202">
        <v>18158978.579999998</v>
      </c>
      <c r="V80" s="202">
        <v>2272037.88</v>
      </c>
      <c r="W80" s="202">
        <v>8722013.1600000001</v>
      </c>
      <c r="X80" s="202">
        <v>0</v>
      </c>
      <c r="Y80" s="202">
        <v>18125748.850000001</v>
      </c>
      <c r="Z80" s="202">
        <v>1210360.52</v>
      </c>
      <c r="AA80" s="202">
        <v>3030247.3899999997</v>
      </c>
      <c r="AB80" s="202">
        <v>93623783.489999995</v>
      </c>
      <c r="AC80" s="207">
        <f t="shared" si="2"/>
        <v>812628664.94999993</v>
      </c>
    </row>
    <row r="81" spans="1:29">
      <c r="A81" s="280">
        <v>42</v>
      </c>
      <c r="B81" s="225">
        <v>80</v>
      </c>
      <c r="C81" s="225">
        <v>11</v>
      </c>
      <c r="D81" s="202" t="s">
        <v>49</v>
      </c>
      <c r="E81" s="202" t="s">
        <v>227</v>
      </c>
      <c r="F81" s="270" t="s">
        <v>362</v>
      </c>
      <c r="G81" s="202">
        <v>112345412.66999999</v>
      </c>
      <c r="H81" s="202">
        <v>55668535</v>
      </c>
      <c r="I81" s="202">
        <v>84712383.260000005</v>
      </c>
      <c r="J81" s="202">
        <v>5333528.7299999995</v>
      </c>
      <c r="K81" s="207">
        <v>145714446.98999998</v>
      </c>
      <c r="L81" s="202">
        <v>2148993.52</v>
      </c>
      <c r="M81" s="202">
        <v>102669279.79000001</v>
      </c>
      <c r="N81" s="207"/>
      <c r="O81" s="202">
        <v>61525065.880000003</v>
      </c>
      <c r="P81" s="202">
        <v>35997299.340000004</v>
      </c>
      <c r="Q81" s="207">
        <v>97522365.219999999</v>
      </c>
      <c r="R81" s="202">
        <v>25632763.789999999</v>
      </c>
      <c r="S81" s="202">
        <v>64727297.350000001</v>
      </c>
      <c r="T81" s="202">
        <v>28617684.93</v>
      </c>
      <c r="U81" s="202">
        <v>13288314.169999998</v>
      </c>
      <c r="V81" s="202">
        <v>185620.68</v>
      </c>
      <c r="W81" s="202">
        <v>3572500.39</v>
      </c>
      <c r="X81" s="202">
        <v>1356538</v>
      </c>
      <c r="Y81" s="202">
        <v>6421453.6500000004</v>
      </c>
      <c r="Z81" s="202">
        <v>247215.03</v>
      </c>
      <c r="AA81" s="202">
        <v>734180.83</v>
      </c>
      <c r="AB81" s="202">
        <v>53992573.720000006</v>
      </c>
      <c r="AC81" s="207">
        <f t="shared" si="2"/>
        <v>657027647.2099998</v>
      </c>
    </row>
    <row r="82" spans="1:29">
      <c r="A82" s="280">
        <v>57</v>
      </c>
      <c r="B82" s="225">
        <v>81</v>
      </c>
      <c r="C82" s="225">
        <v>11</v>
      </c>
      <c r="D82" s="202" t="s">
        <v>47</v>
      </c>
      <c r="E82" s="202" t="s">
        <v>218</v>
      </c>
      <c r="F82" s="270" t="s">
        <v>350</v>
      </c>
      <c r="G82" s="202">
        <v>160064488.83999997</v>
      </c>
      <c r="H82" s="202">
        <v>61884354.359999999</v>
      </c>
      <c r="I82" s="202">
        <v>128855374.39999999</v>
      </c>
      <c r="J82" s="202">
        <v>6839947.7299999995</v>
      </c>
      <c r="K82" s="207">
        <v>197579676.48999998</v>
      </c>
      <c r="L82" s="202">
        <v>1946428.37</v>
      </c>
      <c r="M82" s="202">
        <v>106189596.58</v>
      </c>
      <c r="N82" s="207"/>
      <c r="O82" s="202">
        <v>87252616.069999993</v>
      </c>
      <c r="P82" s="202">
        <v>22705962.829999998</v>
      </c>
      <c r="Q82" s="207">
        <v>109958578.89999999</v>
      </c>
      <c r="R82" s="202">
        <v>21761416.499999996</v>
      </c>
      <c r="S82" s="202">
        <v>28787003.940000001</v>
      </c>
      <c r="T82" s="202">
        <v>21234218.399999999</v>
      </c>
      <c r="U82" s="202">
        <v>16214420.040000001</v>
      </c>
      <c r="V82" s="202">
        <v>73553.399999999994</v>
      </c>
      <c r="W82" s="202">
        <v>7272309.6499999994</v>
      </c>
      <c r="X82" s="202">
        <v>6407000</v>
      </c>
      <c r="Y82" s="202">
        <v>220046.71</v>
      </c>
      <c r="Z82" s="202">
        <v>18338.240000000002</v>
      </c>
      <c r="AA82" s="202">
        <v>416101.82</v>
      </c>
      <c r="AB82" s="202">
        <v>64533441.389999993</v>
      </c>
      <c r="AC82" s="207">
        <f t="shared" si="2"/>
        <v>740730190.89999998</v>
      </c>
    </row>
    <row r="83" spans="1:29">
      <c r="A83" s="280">
        <v>51</v>
      </c>
      <c r="B83" s="225">
        <v>82</v>
      </c>
      <c r="C83" s="225">
        <v>11</v>
      </c>
      <c r="D83" s="202" t="s">
        <v>49</v>
      </c>
      <c r="E83" s="202" t="s">
        <v>235</v>
      </c>
      <c r="F83" s="270" t="s">
        <v>371</v>
      </c>
      <c r="G83" s="202">
        <v>163893708.26000002</v>
      </c>
      <c r="H83" s="202">
        <v>47709015.510000005</v>
      </c>
      <c r="I83" s="202">
        <v>94326882.00999999</v>
      </c>
      <c r="J83" s="202">
        <v>6050704.7699999996</v>
      </c>
      <c r="K83" s="207">
        <v>148086602.28999999</v>
      </c>
      <c r="L83" s="202">
        <v>3111925.98</v>
      </c>
      <c r="M83" s="202">
        <v>127586563.09</v>
      </c>
      <c r="N83" s="207"/>
      <c r="O83" s="202">
        <v>53238217.050000004</v>
      </c>
      <c r="P83" s="202">
        <v>13799988.84</v>
      </c>
      <c r="Q83" s="207">
        <v>67038205.890000001</v>
      </c>
      <c r="R83" s="202">
        <v>18973471.640000001</v>
      </c>
      <c r="S83" s="202">
        <v>49604428.339999996</v>
      </c>
      <c r="T83" s="202">
        <v>27678515.989999998</v>
      </c>
      <c r="U83" s="202">
        <v>19594132.300000001</v>
      </c>
      <c r="V83" s="202">
        <v>1721289.1400000001</v>
      </c>
      <c r="W83" s="202">
        <v>6288310.5499999998</v>
      </c>
      <c r="X83" s="202">
        <v>0</v>
      </c>
      <c r="Y83" s="202">
        <v>2150947.25</v>
      </c>
      <c r="Z83" s="202">
        <v>666.99</v>
      </c>
      <c r="AA83" s="202">
        <v>3132448.34</v>
      </c>
      <c r="AB83" s="202">
        <v>58151194.869999997</v>
      </c>
      <c r="AC83" s="207">
        <f t="shared" si="2"/>
        <v>693900484.93999994</v>
      </c>
    </row>
    <row r="84" spans="1:29">
      <c r="A84" s="280">
        <v>62</v>
      </c>
      <c r="B84" s="225">
        <v>83</v>
      </c>
      <c r="C84" s="225">
        <v>12</v>
      </c>
      <c r="D84" s="202" t="s">
        <v>88</v>
      </c>
      <c r="E84" s="202" t="s">
        <v>177</v>
      </c>
      <c r="F84" s="270" t="s">
        <v>305</v>
      </c>
      <c r="G84" s="202">
        <v>239533273.73999998</v>
      </c>
      <c r="H84" s="202">
        <v>58363339</v>
      </c>
      <c r="I84" s="202">
        <v>143772923.94999999</v>
      </c>
      <c r="J84" s="202">
        <v>11387244.59</v>
      </c>
      <c r="K84" s="207">
        <v>213523507.53999999</v>
      </c>
      <c r="L84" s="202">
        <v>2610687.58</v>
      </c>
      <c r="M84" s="202">
        <v>119598317.20999999</v>
      </c>
      <c r="N84" s="207"/>
      <c r="O84" s="202">
        <v>79013356.629999995</v>
      </c>
      <c r="P84" s="202">
        <v>11789491.609999999</v>
      </c>
      <c r="Q84" s="207">
        <v>90802848.239999995</v>
      </c>
      <c r="R84" s="202">
        <v>32956336.27</v>
      </c>
      <c r="S84" s="202">
        <v>31183276.129999999</v>
      </c>
      <c r="T84" s="202">
        <v>50577288.570000008</v>
      </c>
      <c r="U84" s="202">
        <v>24624010.759999998</v>
      </c>
      <c r="V84" s="202">
        <v>294239.52999999997</v>
      </c>
      <c r="W84" s="202">
        <v>7335386.9400000004</v>
      </c>
      <c r="X84" s="202">
        <v>0</v>
      </c>
      <c r="Y84" s="202">
        <v>8918267</v>
      </c>
      <c r="Z84" s="202">
        <v>219697519.96000001</v>
      </c>
      <c r="AA84" s="202">
        <v>2490165.0300000003</v>
      </c>
      <c r="AB84" s="202">
        <v>59601195.329999998</v>
      </c>
      <c r="AC84" s="207">
        <f t="shared" si="2"/>
        <v>1101135632.25</v>
      </c>
    </row>
    <row r="85" spans="1:29">
      <c r="A85" s="280">
        <v>21</v>
      </c>
      <c r="B85" s="225">
        <v>84</v>
      </c>
      <c r="C85" s="225">
        <v>12</v>
      </c>
      <c r="D85" s="202" t="s">
        <v>53</v>
      </c>
      <c r="E85" s="202" t="s">
        <v>201</v>
      </c>
      <c r="F85" s="270" t="s">
        <v>332</v>
      </c>
      <c r="G85" s="202">
        <v>356288028.73999995</v>
      </c>
      <c r="H85" s="202">
        <v>85298211.390000001</v>
      </c>
      <c r="I85" s="202">
        <v>205091479.44</v>
      </c>
      <c r="J85" s="202">
        <v>13142759.279999999</v>
      </c>
      <c r="K85" s="207">
        <v>303532450.10999995</v>
      </c>
      <c r="L85" s="202">
        <v>6783624.04</v>
      </c>
      <c r="M85" s="202">
        <v>193775162.08000001</v>
      </c>
      <c r="N85" s="207"/>
      <c r="O85" s="202">
        <v>148173372.14000002</v>
      </c>
      <c r="P85" s="202">
        <v>13893830.15</v>
      </c>
      <c r="Q85" s="207">
        <v>162067202.29000002</v>
      </c>
      <c r="R85" s="202">
        <v>49565745.920000002</v>
      </c>
      <c r="S85" s="202">
        <v>30468924.170000002</v>
      </c>
      <c r="T85" s="202">
        <v>74446958.900000006</v>
      </c>
      <c r="U85" s="202">
        <v>27114110.039999999</v>
      </c>
      <c r="V85" s="202">
        <v>31518659.289999999</v>
      </c>
      <c r="W85" s="202">
        <v>7436265.5800000001</v>
      </c>
      <c r="X85" s="202">
        <v>0</v>
      </c>
      <c r="Y85" s="202">
        <v>2870364.01</v>
      </c>
      <c r="Z85" s="202">
        <v>1236806.46</v>
      </c>
      <c r="AA85" s="202">
        <v>4381523.59</v>
      </c>
      <c r="AB85" s="202">
        <v>94551173.690000013</v>
      </c>
      <c r="AC85" s="207">
        <f t="shared" si="2"/>
        <v>1339253374.8699999</v>
      </c>
    </row>
    <row r="86" spans="1:29">
      <c r="A86" s="280">
        <v>53</v>
      </c>
      <c r="B86" s="225">
        <v>85</v>
      </c>
      <c r="C86" s="225">
        <v>12</v>
      </c>
      <c r="D86" s="202" t="s">
        <v>47</v>
      </c>
      <c r="E86" s="202" t="s">
        <v>214</v>
      </c>
      <c r="F86" s="270" t="s">
        <v>346</v>
      </c>
      <c r="G86" s="202">
        <v>315085045.27000004</v>
      </c>
      <c r="H86" s="202">
        <v>82695947.189999998</v>
      </c>
      <c r="I86" s="202">
        <v>190758587.07999998</v>
      </c>
      <c r="J86" s="202">
        <v>13634586.02</v>
      </c>
      <c r="K86" s="207">
        <v>287089120.28999996</v>
      </c>
      <c r="L86" s="202">
        <v>10837784.1</v>
      </c>
      <c r="M86" s="202">
        <v>256569933.16</v>
      </c>
      <c r="N86" s="207"/>
      <c r="O86" s="202">
        <v>149369175.5</v>
      </c>
      <c r="P86" s="202">
        <v>12616065.699999999</v>
      </c>
      <c r="Q86" s="207">
        <v>161985241.19999999</v>
      </c>
      <c r="R86" s="202">
        <v>32172115.23</v>
      </c>
      <c r="S86" s="202">
        <v>53713793.040000007</v>
      </c>
      <c r="T86" s="202">
        <v>40888534</v>
      </c>
      <c r="U86" s="202">
        <v>26458566.5</v>
      </c>
      <c r="V86" s="202">
        <v>23706577.389999997</v>
      </c>
      <c r="W86" s="202">
        <v>8236286</v>
      </c>
      <c r="X86" s="202">
        <v>0</v>
      </c>
      <c r="Y86" s="202">
        <v>43449014.990000002</v>
      </c>
      <c r="Z86" s="202">
        <v>4884746.01</v>
      </c>
      <c r="AA86" s="202">
        <v>1320932.3899999999</v>
      </c>
      <c r="AB86" s="202">
        <v>97706165.819999978</v>
      </c>
      <c r="AC86" s="207">
        <f t="shared" si="2"/>
        <v>1353266071.29</v>
      </c>
    </row>
    <row r="87" spans="1:29">
      <c r="A87" s="280">
        <v>1</v>
      </c>
      <c r="B87" s="225">
        <v>86</v>
      </c>
      <c r="C87" s="225">
        <v>12</v>
      </c>
      <c r="D87" s="202" t="s">
        <v>51</v>
      </c>
      <c r="E87" s="202" t="s">
        <v>237</v>
      </c>
      <c r="F87" s="270" t="s">
        <v>373</v>
      </c>
      <c r="G87" s="202">
        <v>304211297.06999993</v>
      </c>
      <c r="H87" s="202">
        <v>84938092.129999995</v>
      </c>
      <c r="I87" s="202">
        <v>169984615.66</v>
      </c>
      <c r="J87" s="202">
        <v>12128074.59</v>
      </c>
      <c r="K87" s="207">
        <v>267050782.38</v>
      </c>
      <c r="L87" s="202">
        <v>4688956.5</v>
      </c>
      <c r="M87" s="202">
        <v>164746242.72999999</v>
      </c>
      <c r="N87" s="207"/>
      <c r="O87" s="202">
        <v>103946190.71000001</v>
      </c>
      <c r="P87" s="202">
        <v>30113841.91</v>
      </c>
      <c r="Q87" s="207">
        <v>134060032.62</v>
      </c>
      <c r="R87" s="202">
        <v>34879097.57</v>
      </c>
      <c r="S87" s="202">
        <v>18553548.379999999</v>
      </c>
      <c r="T87" s="202">
        <v>60016871</v>
      </c>
      <c r="U87" s="202">
        <v>27549410.059999999</v>
      </c>
      <c r="V87" s="202">
        <v>8662569.3500000015</v>
      </c>
      <c r="W87" s="202">
        <v>3231833.5</v>
      </c>
      <c r="X87" s="202">
        <v>0</v>
      </c>
      <c r="Y87" s="202">
        <v>14836369.119999999</v>
      </c>
      <c r="Z87" s="202">
        <v>106542338.55</v>
      </c>
      <c r="AA87" s="202">
        <v>3615495.29</v>
      </c>
      <c r="AB87" s="202">
        <v>81343718.070000008</v>
      </c>
      <c r="AC87" s="207">
        <f t="shared" si="2"/>
        <v>1229299605.6899998</v>
      </c>
    </row>
    <row r="88" spans="1:29">
      <c r="A88" s="280">
        <v>68</v>
      </c>
      <c r="B88" s="225">
        <v>87</v>
      </c>
      <c r="C88" s="225">
        <v>13</v>
      </c>
      <c r="D88" s="202" t="s">
        <v>45</v>
      </c>
      <c r="E88" s="202" t="s">
        <v>183</v>
      </c>
      <c r="F88" s="270" t="s">
        <v>311</v>
      </c>
      <c r="G88" s="202">
        <v>835077201.30999994</v>
      </c>
      <c r="H88" s="202">
        <v>255389742</v>
      </c>
      <c r="I88" s="202">
        <v>643713082.62</v>
      </c>
      <c r="J88" s="202">
        <v>35523769.780000001</v>
      </c>
      <c r="K88" s="207">
        <v>934626594.39999998</v>
      </c>
      <c r="L88" s="202">
        <v>16836311.719999999</v>
      </c>
      <c r="M88" s="202">
        <v>1034862586.5700001</v>
      </c>
      <c r="N88" s="207"/>
      <c r="O88" s="202">
        <v>653228013.7299999</v>
      </c>
      <c r="P88" s="202">
        <v>24791901.920000002</v>
      </c>
      <c r="Q88" s="207">
        <v>678019915.64999986</v>
      </c>
      <c r="R88" s="202">
        <v>118918450.56999999</v>
      </c>
      <c r="S88" s="202">
        <v>204122428.61000001</v>
      </c>
      <c r="T88" s="202">
        <v>179852651.56999999</v>
      </c>
      <c r="U88" s="202">
        <v>79893441.799999997</v>
      </c>
      <c r="V88" s="202">
        <v>1836892.99</v>
      </c>
      <c r="W88" s="202">
        <v>18065598.399999999</v>
      </c>
      <c r="X88" s="202">
        <v>26607000</v>
      </c>
      <c r="Y88" s="202">
        <v>51601927.530000001</v>
      </c>
      <c r="Z88" s="202">
        <v>20623166.869999997</v>
      </c>
      <c r="AA88" s="202">
        <v>17748608.039999999</v>
      </c>
      <c r="AB88" s="202">
        <v>234947387.72999999</v>
      </c>
      <c r="AC88" s="207">
        <f t="shared" si="2"/>
        <v>4436803852.0400009</v>
      </c>
    </row>
    <row r="89" spans="1:29">
      <c r="A89" s="280">
        <v>35</v>
      </c>
      <c r="B89" s="225">
        <v>88</v>
      </c>
      <c r="C89" s="225">
        <v>13</v>
      </c>
      <c r="D89" s="202" t="s">
        <v>49</v>
      </c>
      <c r="E89" s="202" t="s">
        <v>221</v>
      </c>
      <c r="F89" s="270" t="s">
        <v>355</v>
      </c>
      <c r="G89" s="202">
        <v>572266228.21999991</v>
      </c>
      <c r="H89" s="202">
        <v>193824457.97</v>
      </c>
      <c r="I89" s="202">
        <v>377678643.65999997</v>
      </c>
      <c r="J89" s="202">
        <v>24463681.530000001</v>
      </c>
      <c r="K89" s="207">
        <v>595966783.15999997</v>
      </c>
      <c r="L89" s="202">
        <v>8646364.5100000016</v>
      </c>
      <c r="M89" s="202">
        <v>607067169.95000005</v>
      </c>
      <c r="N89" s="207"/>
      <c r="O89" s="202">
        <v>295983938.54000002</v>
      </c>
      <c r="P89" s="202">
        <v>45501236.490000002</v>
      </c>
      <c r="Q89" s="207">
        <v>341485175.03000003</v>
      </c>
      <c r="R89" s="202">
        <v>71122169.780000001</v>
      </c>
      <c r="S89" s="202">
        <v>160111296.98000002</v>
      </c>
      <c r="T89" s="202">
        <v>93832363</v>
      </c>
      <c r="U89" s="202">
        <v>64864909.649999999</v>
      </c>
      <c r="V89" s="202">
        <v>672469.77</v>
      </c>
      <c r="W89" s="202">
        <v>6072923.5700000003</v>
      </c>
      <c r="X89" s="202">
        <v>0</v>
      </c>
      <c r="Y89" s="202">
        <v>6850782.5299999993</v>
      </c>
      <c r="Z89" s="202">
        <v>3066886.6</v>
      </c>
      <c r="AA89" s="202">
        <v>6823325.8699999992</v>
      </c>
      <c r="AB89" s="202">
        <v>150983394.60000002</v>
      </c>
      <c r="AC89" s="207">
        <f t="shared" si="2"/>
        <v>2681185878.71</v>
      </c>
    </row>
    <row r="90" spans="1:29">
      <c r="F90" s="166"/>
    </row>
    <row r="91" spans="1:29">
      <c r="F91" s="166"/>
    </row>
  </sheetData>
  <autoFilter ref="A1:WRD1">
    <sortState ref="A2:DN89">
      <sortCondition ref="B1"/>
    </sortState>
  </autoFilter>
  <sortState ref="A2:AC89">
    <sortCondition ref="B2:B89"/>
  </sortState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112"/>
  <sheetViews>
    <sheetView topLeftCell="A19" zoomScale="60" zoomScaleNormal="60" workbookViewId="0">
      <pane xSplit="7" topLeftCell="H1" activePane="topRight" state="frozen"/>
      <selection pane="topRight" activeCell="J11" sqref="J11"/>
    </sheetView>
  </sheetViews>
  <sheetFormatPr defaultColWidth="11.44140625" defaultRowHeight="24.6"/>
  <cols>
    <col min="1" max="1" width="7.5546875" style="63" customWidth="1"/>
    <col min="2" max="2" width="8.6640625" style="162"/>
    <col min="3" max="3" width="11.6640625" style="278" customWidth="1"/>
    <col min="4" max="4" width="7.6640625" style="278" customWidth="1"/>
    <col min="5" max="6" width="15.44140625" style="176" customWidth="1"/>
    <col min="7" max="7" width="30" style="162" customWidth="1"/>
    <col min="8" max="8" width="13" style="178" customWidth="1"/>
    <col min="9" max="9" width="11.109375" style="178" bestFit="1" customWidth="1"/>
    <col min="10" max="10" width="17" style="178" customWidth="1"/>
    <col min="11" max="11" width="12.109375" style="178" customWidth="1"/>
    <col min="12" max="12" width="12.33203125" style="178" customWidth="1"/>
    <col min="13" max="13" width="16.21875" style="173" customWidth="1"/>
    <col min="14" max="14" width="16.33203125" style="173" customWidth="1"/>
    <col min="15" max="15" width="15.109375" style="173" customWidth="1"/>
    <col min="16" max="16" width="15.6640625" style="173" customWidth="1"/>
    <col min="17" max="19" width="11.44140625" style="173" customWidth="1"/>
    <col min="20" max="20" width="8.44140625" style="63" customWidth="1"/>
    <col min="21" max="21" width="11.5546875" style="254" customWidth="1"/>
    <col min="22" max="22" width="14.6640625" style="62" customWidth="1"/>
    <col min="23" max="23" width="13.88671875" style="62" customWidth="1"/>
    <col min="24" max="24" width="25.6640625" style="62" customWidth="1"/>
    <col min="25" max="35" width="16.5546875" style="173" customWidth="1"/>
    <col min="36" max="98" width="11.44140625" style="63"/>
    <col min="99" max="16384" width="11.44140625" style="62"/>
  </cols>
  <sheetData>
    <row r="1" spans="1:35">
      <c r="A1" s="70"/>
      <c r="C1" s="277"/>
      <c r="D1" s="277"/>
      <c r="E1" s="272"/>
      <c r="F1" s="272"/>
      <c r="G1" s="273"/>
      <c r="H1" s="180"/>
      <c r="I1" s="181"/>
      <c r="J1" s="181"/>
      <c r="K1" s="181"/>
      <c r="L1" s="181"/>
      <c r="M1" s="387" t="s">
        <v>135</v>
      </c>
      <c r="N1" s="388"/>
      <c r="O1" s="388"/>
      <c r="P1" s="388"/>
      <c r="Q1" s="388"/>
      <c r="R1" s="388"/>
      <c r="S1" s="389"/>
      <c r="T1" s="70"/>
      <c r="U1" s="357" t="s">
        <v>1342</v>
      </c>
      <c r="V1" s="65"/>
      <c r="W1" s="65"/>
      <c r="Y1" s="384" t="s">
        <v>248</v>
      </c>
      <c r="Z1" s="385"/>
      <c r="AA1" s="385"/>
      <c r="AB1" s="385"/>
      <c r="AC1" s="385"/>
      <c r="AD1" s="385"/>
      <c r="AE1" s="385"/>
      <c r="AF1" s="385"/>
      <c r="AG1" s="385"/>
      <c r="AH1" s="385"/>
      <c r="AI1" s="386"/>
    </row>
    <row r="2" spans="1:35" ht="107.25" customHeight="1">
      <c r="A2" s="69" t="s">
        <v>164</v>
      </c>
      <c r="B2" s="279" t="s">
        <v>1345</v>
      </c>
      <c r="C2" s="279" t="s">
        <v>1344</v>
      </c>
      <c r="D2" s="121" t="s">
        <v>247</v>
      </c>
      <c r="E2" s="121" t="s">
        <v>42</v>
      </c>
      <c r="F2" s="121" t="s">
        <v>164</v>
      </c>
      <c r="G2" s="121" t="s">
        <v>1343</v>
      </c>
      <c r="H2" s="182" t="s">
        <v>280</v>
      </c>
      <c r="I2" s="183" t="s">
        <v>270</v>
      </c>
      <c r="J2" s="183" t="s">
        <v>276</v>
      </c>
      <c r="K2" s="355" t="s">
        <v>275</v>
      </c>
      <c r="L2" s="183" t="s">
        <v>274</v>
      </c>
      <c r="M2" s="177" t="s">
        <v>137</v>
      </c>
      <c r="N2" s="354" t="s">
        <v>253</v>
      </c>
      <c r="O2" s="177" t="s">
        <v>139</v>
      </c>
      <c r="P2" s="177" t="s">
        <v>140</v>
      </c>
      <c r="Q2" s="177" t="s">
        <v>141</v>
      </c>
      <c r="R2" s="177" t="s">
        <v>142</v>
      </c>
      <c r="S2" s="177" t="s">
        <v>143</v>
      </c>
      <c r="T2" s="68"/>
      <c r="U2" s="357"/>
      <c r="V2" s="65" t="s">
        <v>272</v>
      </c>
      <c r="W2" s="65" t="s">
        <v>730</v>
      </c>
      <c r="X2" s="65" t="s">
        <v>1339</v>
      </c>
      <c r="Y2" s="294" t="s">
        <v>5</v>
      </c>
      <c r="Z2" s="294" t="s">
        <v>8</v>
      </c>
      <c r="AA2" s="294" t="s">
        <v>11</v>
      </c>
      <c r="AB2" s="294" t="s">
        <v>17</v>
      </c>
      <c r="AC2" s="294" t="s">
        <v>20</v>
      </c>
      <c r="AD2" s="294" t="s">
        <v>23</v>
      </c>
      <c r="AE2" s="294" t="s">
        <v>26</v>
      </c>
      <c r="AF2" s="294" t="s">
        <v>29</v>
      </c>
      <c r="AG2" s="294" t="s">
        <v>32</v>
      </c>
      <c r="AH2" s="294" t="s">
        <v>35</v>
      </c>
      <c r="AI2" s="294" t="s">
        <v>38</v>
      </c>
    </row>
    <row r="3" spans="1:35" s="63" customFormat="1" ht="24.6" customHeight="1">
      <c r="A3" s="67" t="s">
        <v>159</v>
      </c>
      <c r="B3" s="280">
        <v>72</v>
      </c>
      <c r="C3" s="225">
        <v>1</v>
      </c>
      <c r="D3" s="225">
        <v>1</v>
      </c>
      <c r="E3" s="202" t="s">
        <v>45</v>
      </c>
      <c r="F3" s="202" t="s">
        <v>159</v>
      </c>
      <c r="G3" s="270" t="s">
        <v>315</v>
      </c>
      <c r="H3" s="236">
        <f>+DATA!G5</f>
        <v>5185</v>
      </c>
      <c r="I3" s="238">
        <f>+DATA!H5</f>
        <v>4063</v>
      </c>
      <c r="J3" s="238">
        <f>+DATA!I5</f>
        <v>109</v>
      </c>
      <c r="K3" s="238">
        <f>+DATA!J5</f>
        <v>179</v>
      </c>
      <c r="L3" s="238">
        <f>+DATA!K5</f>
        <v>834</v>
      </c>
      <c r="M3" s="309">
        <f>+'6.รายรับ'!G4/I3</f>
        <v>2216.670206743785</v>
      </c>
      <c r="N3" s="249">
        <f>+('6.รายรับ'!H4+'6.รายรับ'!I4+'6.รายรับ'!J4)/I3</f>
        <v>814.21476495200591</v>
      </c>
      <c r="O3" s="249">
        <f>+'6.รายรับ'!K4/'8.คำนวณ'!J3</f>
        <v>5563.0733944954127</v>
      </c>
      <c r="P3" s="249">
        <f>+'6.รายรับ'!L4/'8.คำนวณ'!K3</f>
        <v>43657.675307262572</v>
      </c>
      <c r="Q3" s="249">
        <f>+'6.รายรับ'!M4/'8.คำนวณ'!H3</f>
        <v>22.542140790742526</v>
      </c>
      <c r="R3" s="250">
        <f>+'6.รายรับ'!Q4/'8.คำนวณ'!H3</f>
        <v>110.51475409836065</v>
      </c>
      <c r="S3" s="250">
        <f>+'6.รายรับ'!V4/'8.คำนวณ'!I3</f>
        <v>3485.1190819591434</v>
      </c>
      <c r="T3" s="66"/>
      <c r="U3" s="269">
        <f>+'2.Hosp. Group'!L4</f>
        <v>21</v>
      </c>
      <c r="V3" s="63">
        <f>+DATA!L5</f>
        <v>30025</v>
      </c>
      <c r="W3" s="63">
        <f>+DATA!M5</f>
        <v>512.35</v>
      </c>
      <c r="X3" s="63">
        <f t="shared" ref="X3:X34" si="0">+(V3/U3)+W3</f>
        <v>1942.111904761905</v>
      </c>
      <c r="Y3" s="251">
        <f>+('7.รายจ่าย'!G2+'7.รายจ่าย'!K2)/'8.คำนวณ'!X3</f>
        <v>13701.161073549045</v>
      </c>
      <c r="Z3" s="251">
        <f>+'7.รายจ่าย'!L2/'8.คำนวณ'!X3</f>
        <v>102.49871261893348</v>
      </c>
      <c r="AA3" s="251">
        <f>+'7.รายจ่าย'!M2/'8.คำนวณ'!X3</f>
        <v>2172.9940893994876</v>
      </c>
      <c r="AB3" s="251">
        <f>+'7.รายจ่าย'!O2/'8.คำนวณ'!X3</f>
        <v>346.86576934534929</v>
      </c>
      <c r="AC3" s="251">
        <f>+'7.รายจ่าย'!P2/'8.คำนวณ'!X3</f>
        <v>14.416265062456553</v>
      </c>
      <c r="AD3" s="251">
        <f>+'7.รายจ่าย'!R2/'8.คำนวณ'!X3</f>
        <v>685.74662290805168</v>
      </c>
      <c r="AE3" s="251">
        <f>+'7.รายจ่าย'!S2/'8.คำนวณ'!X3</f>
        <v>2915.5487622090332</v>
      </c>
      <c r="AF3" s="251">
        <f>+'7.รายจ่าย'!T2/'8.คำนวณ'!X3</f>
        <v>369.59250300666798</v>
      </c>
      <c r="AG3" s="251">
        <f>+'7.รายจ่าย'!U2/'8.คำนวณ'!X3</f>
        <v>790.0785512089808</v>
      </c>
      <c r="AH3" s="251">
        <f>+'7.รายจ่าย'!V2/'8.คำนวณ'!X3</f>
        <v>68.58204188616466</v>
      </c>
      <c r="AI3" s="251">
        <f>+'7.รายจ่าย'!Y2/'8.คำนวณ'!X3</f>
        <v>1194.5556866788361</v>
      </c>
    </row>
    <row r="4" spans="1:35" s="63" customFormat="1">
      <c r="A4" s="67" t="s">
        <v>162</v>
      </c>
      <c r="B4" s="280">
        <v>25</v>
      </c>
      <c r="C4" s="225">
        <v>2</v>
      </c>
      <c r="D4" s="225">
        <v>1</v>
      </c>
      <c r="E4" s="202" t="s">
        <v>53</v>
      </c>
      <c r="F4" s="202" t="s">
        <v>160</v>
      </c>
      <c r="G4" s="270" t="s">
        <v>336</v>
      </c>
      <c r="H4" s="236">
        <f>+DATA!G6</f>
        <v>11706</v>
      </c>
      <c r="I4" s="238">
        <f>+DATA!H6</f>
        <v>8768</v>
      </c>
      <c r="J4" s="238">
        <f>+DATA!I6</f>
        <v>276</v>
      </c>
      <c r="K4" s="238">
        <f>+DATA!J6</f>
        <v>890</v>
      </c>
      <c r="L4" s="238">
        <f>+DATA!K6</f>
        <v>1772</v>
      </c>
      <c r="M4" s="249">
        <f>+'6.รายรับ'!G5/I4</f>
        <v>1242.0554254105839</v>
      </c>
      <c r="N4" s="249">
        <f>+('6.รายรับ'!H5+'6.รายรับ'!I5+'6.รายรับ'!J5)/I4</f>
        <v>1419.4452429288322</v>
      </c>
      <c r="O4" s="249">
        <f>+'6.รายรับ'!K5/'8.คำนวณ'!J4</f>
        <v>2883.5480072463765</v>
      </c>
      <c r="P4" s="249">
        <f>+'6.รายรับ'!L5/'8.คำนวณ'!K4</f>
        <v>4466.0386516853932</v>
      </c>
      <c r="Q4" s="249">
        <f>+'6.รายรับ'!M5/'8.คำนวณ'!H4</f>
        <v>21.420083717751581</v>
      </c>
      <c r="R4" s="250">
        <f>+'6.รายรับ'!Q5/'8.คำนวณ'!H4</f>
        <v>123.90560396377926</v>
      </c>
      <c r="S4" s="250">
        <f>+'6.รายรับ'!V5/'8.คำนวณ'!I4</f>
        <v>2625.6977303832118</v>
      </c>
      <c r="T4" s="66"/>
      <c r="U4" s="269">
        <f>+'2.Hosp. Group'!L5</f>
        <v>21</v>
      </c>
      <c r="V4" s="63">
        <f>+DATA!L6</f>
        <v>36336</v>
      </c>
      <c r="W4" s="63">
        <f>+DATA!M6</f>
        <v>1067.77</v>
      </c>
      <c r="X4" s="63">
        <f t="shared" si="0"/>
        <v>2798.0557142857142</v>
      </c>
      <c r="Y4" s="251">
        <f>+('7.รายจ่าย'!G3+'7.รายจ่าย'!K3)/'8.คำนวณ'!X4</f>
        <v>16414.849566969719</v>
      </c>
      <c r="Z4" s="251">
        <f>+'7.รายจ่าย'!L3/'8.คำนวณ'!X4</f>
        <v>148.68565621331956</v>
      </c>
      <c r="AA4" s="251">
        <f>+'7.รายจ่าย'!M3/'8.คำนวณ'!X4</f>
        <v>1597.2873367680313</v>
      </c>
      <c r="AB4" s="251">
        <f>+'7.รายจ่าย'!O3/'8.คำนวณ'!X4</f>
        <v>568.80768737883807</v>
      </c>
      <c r="AC4" s="251">
        <f>+'7.รายจ่าย'!P3/'8.คำนวณ'!X4</f>
        <v>972.03736369999785</v>
      </c>
      <c r="AD4" s="251">
        <f>+'7.รายจ่าย'!R3/'8.คำนวณ'!X4</f>
        <v>1093.0524879776212</v>
      </c>
      <c r="AE4" s="251">
        <f>+'7.รายจ่าย'!S3/'8.คำนวณ'!X4</f>
        <v>1857.0779786372066</v>
      </c>
      <c r="AF4" s="251">
        <f>+'7.รายจ่าย'!T3/'8.คำนวณ'!X4</f>
        <v>182.36820567751383</v>
      </c>
      <c r="AG4" s="251">
        <f>+'7.รายจ่าย'!U3/'8.คำนวณ'!X4</f>
        <v>493.27877674242166</v>
      </c>
      <c r="AH4" s="251">
        <f>+'7.รายจ่าย'!V3/'8.คำนวณ'!X4</f>
        <v>149.0331332113779</v>
      </c>
      <c r="AI4" s="251">
        <f>+'7.รายจ่าย'!Y3/'8.คำนวณ'!X4</f>
        <v>743.19366458035404</v>
      </c>
    </row>
    <row r="5" spans="1:35" s="63" customFormat="1">
      <c r="A5" s="67" t="s">
        <v>161</v>
      </c>
      <c r="B5" s="280">
        <v>20</v>
      </c>
      <c r="C5" s="225">
        <v>3</v>
      </c>
      <c r="D5" s="225">
        <v>1</v>
      </c>
      <c r="E5" s="202" t="s">
        <v>55</v>
      </c>
      <c r="F5" s="202" t="s">
        <v>158</v>
      </c>
      <c r="G5" s="270" t="s">
        <v>304</v>
      </c>
      <c r="H5" s="236">
        <f>+DATA!G7</f>
        <v>14045</v>
      </c>
      <c r="I5" s="238">
        <f>+DATA!H7</f>
        <v>11241</v>
      </c>
      <c r="J5" s="238">
        <f>+DATA!I7</f>
        <v>397</v>
      </c>
      <c r="K5" s="238">
        <f>+DATA!J7</f>
        <v>957</v>
      </c>
      <c r="L5" s="238">
        <f>+DATA!K7</f>
        <v>1450</v>
      </c>
      <c r="M5" s="249">
        <f>+'6.รายรับ'!G6/I5</f>
        <v>848.97710257094559</v>
      </c>
      <c r="N5" s="249">
        <f>+('6.รายรับ'!H6+'6.รายรับ'!I6+'6.รายรับ'!J6)/I5</f>
        <v>791.96950894048575</v>
      </c>
      <c r="O5" s="249">
        <f>+'6.รายรับ'!K6/'8.คำนวณ'!J5</f>
        <v>2061.4344080604537</v>
      </c>
      <c r="P5" s="249">
        <f>+'6.รายรับ'!L6/'8.คำนวณ'!K5</f>
        <v>5214.9624555903865</v>
      </c>
      <c r="Q5" s="249">
        <f>+'6.รายรับ'!M6/'8.คำนวณ'!H5</f>
        <v>10.578319686721253</v>
      </c>
      <c r="R5" s="250">
        <f>+'6.รายรับ'!Q6/'8.คำนวณ'!H5</f>
        <v>125.97223211107156</v>
      </c>
      <c r="S5" s="250">
        <f>+'6.รายรับ'!V6/'8.คำนวณ'!I5</f>
        <v>1998.7296797437948</v>
      </c>
      <c r="T5" s="66"/>
      <c r="U5" s="269">
        <f>+'2.Hosp. Group'!L6</f>
        <v>21</v>
      </c>
      <c r="V5" s="63">
        <f>+DATA!L7</f>
        <v>41900</v>
      </c>
      <c r="W5" s="63">
        <f>+DATA!M7</f>
        <v>957.2</v>
      </c>
      <c r="X5" s="63">
        <f t="shared" si="0"/>
        <v>2952.4380952380952</v>
      </c>
      <c r="Y5" s="251">
        <f>+('7.รายจ่าย'!G4+'7.รายจ่าย'!K4)/'8.คำนวณ'!X5</f>
        <v>15234.828737830881</v>
      </c>
      <c r="Z5" s="251">
        <f>+'7.รายจ่าย'!L4/'8.คำนวณ'!X5</f>
        <v>56.152107055992467</v>
      </c>
      <c r="AA5" s="251">
        <f>+'7.รายจ่าย'!M4/'8.คำนวณ'!X5</f>
        <v>1536.314125371767</v>
      </c>
      <c r="AB5" s="251">
        <f>+'7.รายจ่าย'!O4/'8.คำนวณ'!X5</f>
        <v>533.99058985955105</v>
      </c>
      <c r="AC5" s="251">
        <f>+'7.รายจ่าย'!P4/'8.คำนวณ'!X5</f>
        <v>732.86946591356298</v>
      </c>
      <c r="AD5" s="251">
        <f>+'7.รายจ่าย'!R4/'8.คำนวณ'!X5</f>
        <v>723.51480745533968</v>
      </c>
      <c r="AE5" s="251">
        <f>+'7.รายจ่าย'!S4/'8.คำนวณ'!X5</f>
        <v>479.9326164654878</v>
      </c>
      <c r="AF5" s="251">
        <f>+'7.รายจ่าย'!T4/'8.คำนวณ'!X5</f>
        <v>291.42964974871455</v>
      </c>
      <c r="AG5" s="251">
        <f>+'7.รายจ่าย'!U4/'8.คำนวณ'!X5</f>
        <v>520.3751443520448</v>
      </c>
      <c r="AH5" s="251">
        <f>+'7.รายจ่าย'!V4/'8.คำนวณ'!X5</f>
        <v>24.300851596420713</v>
      </c>
      <c r="AI5" s="251">
        <f>+'7.รายจ่าย'!Y4/'8.คำนวณ'!X5</f>
        <v>892.93907440501152</v>
      </c>
    </row>
    <row r="6" spans="1:35" s="63" customFormat="1">
      <c r="A6" s="67" t="s">
        <v>163</v>
      </c>
      <c r="B6" s="280">
        <v>41</v>
      </c>
      <c r="C6" s="225">
        <v>4</v>
      </c>
      <c r="D6" s="225">
        <v>1</v>
      </c>
      <c r="E6" s="202" t="s">
        <v>49</v>
      </c>
      <c r="F6" s="202" t="s">
        <v>162</v>
      </c>
      <c r="G6" s="270" t="s">
        <v>361</v>
      </c>
      <c r="H6" s="236">
        <f>+DATA!G8</f>
        <v>14869</v>
      </c>
      <c r="I6" s="238">
        <f>+DATA!H8</f>
        <v>10820</v>
      </c>
      <c r="J6" s="238">
        <f>+DATA!I8</f>
        <v>571</v>
      </c>
      <c r="K6" s="238">
        <f>+DATA!J8</f>
        <v>912</v>
      </c>
      <c r="L6" s="238">
        <f>+DATA!K8</f>
        <v>2566</v>
      </c>
      <c r="M6" s="249">
        <f>+'6.รายรับ'!G7/I6</f>
        <v>856.37178558225537</v>
      </c>
      <c r="N6" s="249">
        <f>+('6.รายรับ'!H7+'6.รายรับ'!I7+'6.รายรับ'!J7)/I6</f>
        <v>595.70848336414042</v>
      </c>
      <c r="O6" s="249">
        <f>+'6.รายรับ'!K7/'8.คำนวณ'!J6</f>
        <v>1093.8831173380033</v>
      </c>
      <c r="P6" s="249">
        <f>+'6.รายรับ'!L7/'8.คำนวณ'!K6</f>
        <v>4066.7177192982454</v>
      </c>
      <c r="Q6" s="249">
        <f>+'6.รายรับ'!M7/'8.คำนวณ'!H6</f>
        <v>12.461497074450198</v>
      </c>
      <c r="R6" s="250">
        <f>+'6.รายรับ'!Q7/'8.คำนวณ'!H6</f>
        <v>42.539881632927568</v>
      </c>
      <c r="S6" s="250">
        <f>+'6.รายรับ'!V7/'8.คำนวณ'!I6</f>
        <v>1893.7805295748612</v>
      </c>
      <c r="T6" s="66"/>
      <c r="U6" s="269">
        <f>+'2.Hosp. Group'!L7</f>
        <v>21</v>
      </c>
      <c r="V6" s="63">
        <f>+DATA!L8</f>
        <v>34474</v>
      </c>
      <c r="W6" s="63">
        <f>+DATA!M8</f>
        <v>837.18</v>
      </c>
      <c r="X6" s="63">
        <f t="shared" si="0"/>
        <v>2478.7990476190475</v>
      </c>
      <c r="Y6" s="251">
        <f>+('7.รายจ่าย'!G5+'7.รายจ่าย'!K5)/'8.คำนวณ'!X6</f>
        <v>16184.732013083139</v>
      </c>
      <c r="Z6" s="251">
        <f>+'7.รายจ่าย'!L5/'8.คำนวณ'!X6</f>
        <v>55.284941363694173</v>
      </c>
      <c r="AA6" s="251">
        <f>+'7.รายจ่าย'!M5/'8.คำนวณ'!X6</f>
        <v>1354.4436743369197</v>
      </c>
      <c r="AB6" s="251">
        <f>+'7.รายจ่าย'!O5/'8.คำนวณ'!X6</f>
        <v>556.95534550333321</v>
      </c>
      <c r="AC6" s="251">
        <f>+'7.รายจ่าย'!P5/'8.คำนวณ'!X6</f>
        <v>750.8852731679973</v>
      </c>
      <c r="AD6" s="251">
        <f>+'7.รายจ่าย'!R5/'8.คำนวณ'!X6</f>
        <v>1134.8367600439383</v>
      </c>
      <c r="AE6" s="251">
        <f>+'7.รายจ่าย'!S5/'8.คำนวณ'!X6</f>
        <v>1999.7618260993515</v>
      </c>
      <c r="AF6" s="251">
        <f>+'7.รายจ่าย'!T5/'8.คำนวณ'!X6</f>
        <v>229.91912174059715</v>
      </c>
      <c r="AG6" s="251">
        <f>+'7.รายจ่าย'!U5/'8.คำนวณ'!X6</f>
        <v>451.74135478048322</v>
      </c>
      <c r="AH6" s="251">
        <f>+'7.รายจ่าย'!V5/'8.คำนวณ'!X6</f>
        <v>32.092105278324105</v>
      </c>
      <c r="AI6" s="251">
        <f>+'7.รายจ่าย'!Y5/'8.คำนวณ'!X6</f>
        <v>175.60640924810363</v>
      </c>
    </row>
    <row r="7" spans="1:35" s="63" customFormat="1">
      <c r="A7" s="67" t="s">
        <v>160</v>
      </c>
      <c r="B7" s="280">
        <v>88</v>
      </c>
      <c r="C7" s="225">
        <v>5</v>
      </c>
      <c r="D7" s="225">
        <v>1</v>
      </c>
      <c r="E7" s="202" t="s">
        <v>45</v>
      </c>
      <c r="F7" s="202" t="s">
        <v>166</v>
      </c>
      <c r="G7" s="270" t="s">
        <v>331</v>
      </c>
      <c r="H7" s="236">
        <f>+DATA!G9</f>
        <v>25442</v>
      </c>
      <c r="I7" s="238">
        <f>+DATA!H9</f>
        <v>19069</v>
      </c>
      <c r="J7" s="238">
        <f>+DATA!I9</f>
        <v>1657</v>
      </c>
      <c r="K7" s="238">
        <f>+DATA!J9</f>
        <v>850</v>
      </c>
      <c r="L7" s="238">
        <f>+DATA!K9</f>
        <v>3866</v>
      </c>
      <c r="M7" s="249">
        <f>+'6.รายรับ'!G8/I7</f>
        <v>1436.6566296082649</v>
      </c>
      <c r="N7" s="249">
        <f>+('6.รายรับ'!H8+'6.รายรับ'!I8+'6.รายรับ'!J8)/I7</f>
        <v>504.16274109811729</v>
      </c>
      <c r="O7" s="249">
        <f>+'6.รายรับ'!K8/'8.คำนวณ'!J7</f>
        <v>927.85070609535296</v>
      </c>
      <c r="P7" s="249">
        <f>+'6.รายรับ'!L8/'8.คำนวณ'!K7</f>
        <v>4269.9374470588236</v>
      </c>
      <c r="Q7" s="249">
        <f>+'6.รายรับ'!M8/'8.คำนวณ'!H7</f>
        <v>17.815207137803633</v>
      </c>
      <c r="R7" s="250">
        <f>+'6.รายรับ'!Q8/'8.คำนวณ'!H7</f>
        <v>59.533642009276001</v>
      </c>
      <c r="S7" s="250">
        <f>+'6.รายรับ'!V8/'8.คำนวณ'!I7</f>
        <v>845.55018301956056</v>
      </c>
      <c r="T7" s="66"/>
      <c r="U7" s="269">
        <f>+'2.Hosp. Group'!L8</f>
        <v>21</v>
      </c>
      <c r="V7" s="63">
        <f>+DATA!L9</f>
        <v>50524</v>
      </c>
      <c r="W7" s="63">
        <f>+DATA!M9</f>
        <v>1421.28</v>
      </c>
      <c r="X7" s="63">
        <f t="shared" si="0"/>
        <v>3827.1847619047621</v>
      </c>
      <c r="Y7" s="251">
        <f>+('7.รายจ่าย'!G6+'7.รายจ่าย'!K6)/'8.คำนวณ'!X7</f>
        <v>9655.8060007554959</v>
      </c>
      <c r="Z7" s="251">
        <f>+'7.รายจ่าย'!L6/'8.คำนวณ'!X7</f>
        <v>102.09044619145641</v>
      </c>
      <c r="AA7" s="251">
        <f>+'7.รายจ่าย'!M6/'8.คำนวณ'!X7</f>
        <v>1398.0215439970298</v>
      </c>
      <c r="AB7" s="251">
        <f>+'7.รายจ่าย'!O6/'8.คำนวณ'!X7</f>
        <v>646.13408388709934</v>
      </c>
      <c r="AC7" s="251">
        <f>+'7.รายจ่าย'!P6/'8.คำนวณ'!X7</f>
        <v>934.03676655027277</v>
      </c>
      <c r="AD7" s="251">
        <f>+'7.รายจ่าย'!R6/'8.คำนวณ'!X7</f>
        <v>482.71781607965471</v>
      </c>
      <c r="AE7" s="251">
        <f>+'7.รายจ่าย'!S6/'8.คำนวณ'!X7</f>
        <v>726.06780254241335</v>
      </c>
      <c r="AF7" s="251">
        <f>+'7.รายจ่าย'!T6/'8.คำนวณ'!X7</f>
        <v>173.32758705640649</v>
      </c>
      <c r="AG7" s="251">
        <f>+'7.รายจ่าย'!U6/'8.คำนวณ'!X7</f>
        <v>487.86534389072256</v>
      </c>
      <c r="AH7" s="251">
        <f>+'7.รายจ่าย'!V6/'8.คำนวณ'!X7</f>
        <v>12.193398778263967</v>
      </c>
      <c r="AI7" s="251">
        <f>+'7.รายจ่าย'!Y6/'8.คำนวณ'!X7</f>
        <v>459.8687310627929</v>
      </c>
    </row>
    <row r="8" spans="1:35" s="63" customFormat="1">
      <c r="A8" s="67" t="s">
        <v>158</v>
      </c>
      <c r="B8" s="280">
        <v>59</v>
      </c>
      <c r="C8" s="225">
        <v>6</v>
      </c>
      <c r="D8" s="225">
        <v>1</v>
      </c>
      <c r="E8" s="202" t="s">
        <v>47</v>
      </c>
      <c r="F8" s="202" t="s">
        <v>161</v>
      </c>
      <c r="G8" s="270" t="s">
        <v>352</v>
      </c>
      <c r="H8" s="236">
        <f>+DATA!G10</f>
        <v>15230</v>
      </c>
      <c r="I8" s="238">
        <f>+DATA!H10</f>
        <v>12022</v>
      </c>
      <c r="J8" s="238">
        <f>+DATA!I10</f>
        <v>214</v>
      </c>
      <c r="K8" s="238">
        <f>+DATA!J10</f>
        <v>936</v>
      </c>
      <c r="L8" s="238">
        <f>+DATA!K10</f>
        <v>2058</v>
      </c>
      <c r="M8" s="249">
        <f>+'6.รายรับ'!G9/I8</f>
        <v>1471.2429138246546</v>
      </c>
      <c r="N8" s="249">
        <f>+('6.รายรับ'!H9+'6.รายรับ'!I9+'6.รายรับ'!J9)/I8</f>
        <v>414.89794792879712</v>
      </c>
      <c r="O8" s="249">
        <f>+'6.รายรับ'!K9/'8.คำนวณ'!J8</f>
        <v>1963.9835514018691</v>
      </c>
      <c r="P8" s="249">
        <f>+'6.รายรับ'!L9/'8.คำนวณ'!K8</f>
        <v>4847.594829059829</v>
      </c>
      <c r="Q8" s="249">
        <f>+'6.รายรับ'!M9/'8.คำนวณ'!H8</f>
        <v>29.887590282337491</v>
      </c>
      <c r="R8" s="250">
        <f>+'6.รายรับ'!Q9/'8.คำนวณ'!H8</f>
        <v>99.719829284307295</v>
      </c>
      <c r="S8" s="250">
        <f>+'6.รายรับ'!V9/'8.คำนวณ'!I8</f>
        <v>1310.0386666112126</v>
      </c>
      <c r="T8" s="66"/>
      <c r="U8" s="269">
        <f>+'2.Hosp. Group'!L9</f>
        <v>21</v>
      </c>
      <c r="V8" s="63">
        <f>+DATA!L10</f>
        <v>37419</v>
      </c>
      <c r="W8" s="63">
        <f>+DATA!M10</f>
        <v>1029.99</v>
      </c>
      <c r="X8" s="63">
        <f t="shared" si="0"/>
        <v>2811.8471428571429</v>
      </c>
      <c r="Y8" s="251">
        <f>+('7.รายจ่าย'!G7+'7.รายจ่าย'!K7)/'8.คำนวณ'!X8</f>
        <v>13439.893315680136</v>
      </c>
      <c r="Z8" s="251">
        <f>+'7.รายจ่าย'!L7/'8.คำนวณ'!X8</f>
        <v>92.550400778745839</v>
      </c>
      <c r="AA8" s="251">
        <f>+'7.รายจ่าย'!M7/'8.คำนวณ'!X8</f>
        <v>1318.1179138471762</v>
      </c>
      <c r="AB8" s="251">
        <f>+'7.รายจ่าย'!O7/'8.คำนวณ'!X8</f>
        <v>772.73725761357673</v>
      </c>
      <c r="AC8" s="251">
        <f>+'7.รายจ่าย'!P7/'8.คำนวณ'!X8</f>
        <v>829.34439232370391</v>
      </c>
      <c r="AD8" s="251">
        <f>+'7.รายจ่าย'!R7/'8.คำนวณ'!X8</f>
        <v>757.49950185262048</v>
      </c>
      <c r="AE8" s="251">
        <f>+'7.รายจ่าย'!S7/'8.คำนวณ'!X8</f>
        <v>978.8948403515127</v>
      </c>
      <c r="AF8" s="251">
        <f>+'7.รายจ่าย'!T7/'8.คำนวณ'!X8</f>
        <v>260.79173679934848</v>
      </c>
      <c r="AG8" s="251">
        <f>+'7.รายจ่าย'!U7/'8.คำนวณ'!X8</f>
        <v>439.73269426858707</v>
      </c>
      <c r="AH8" s="251">
        <f>+'7.รายจ่าย'!V7/'8.คำนวณ'!X8</f>
        <v>81.275484899859919</v>
      </c>
      <c r="AI8" s="251">
        <f>+'7.รายจ่าย'!Y7/'8.คำนวณ'!X8</f>
        <v>10.882526127969768</v>
      </c>
    </row>
    <row r="9" spans="1:35" s="63" customFormat="1">
      <c r="A9" s="248" t="s">
        <v>166</v>
      </c>
      <c r="B9" s="280">
        <v>12</v>
      </c>
      <c r="C9" s="225">
        <v>7</v>
      </c>
      <c r="D9" s="225">
        <v>1</v>
      </c>
      <c r="E9" s="202" t="s">
        <v>51</v>
      </c>
      <c r="F9" s="202" t="s">
        <v>163</v>
      </c>
      <c r="G9" s="270" t="s">
        <v>384</v>
      </c>
      <c r="H9" s="236">
        <f>+DATA!G11</f>
        <v>15621</v>
      </c>
      <c r="I9" s="238">
        <f>+DATA!H11</f>
        <v>11638</v>
      </c>
      <c r="J9" s="238">
        <f>+DATA!I11</f>
        <v>184</v>
      </c>
      <c r="K9" s="238">
        <f>+DATA!J11</f>
        <v>324</v>
      </c>
      <c r="L9" s="238">
        <f>+DATA!K11</f>
        <v>3475</v>
      </c>
      <c r="M9" s="249">
        <f>+'6.รายรับ'!G10/I9</f>
        <v>1104.2945291287162</v>
      </c>
      <c r="N9" s="249">
        <f>+('6.รายรับ'!H10+'6.รายรับ'!I10+'6.รายรับ'!J10)/I9</f>
        <v>542.60597095720902</v>
      </c>
      <c r="O9" s="249">
        <f>+'6.รายรับ'!K10/'8.คำนวณ'!J9</f>
        <v>2344.1732065217398</v>
      </c>
      <c r="P9" s="249">
        <f>+'6.รายรับ'!L10/'8.คำนวณ'!K9</f>
        <v>7478.7778086419758</v>
      </c>
      <c r="Q9" s="249">
        <f>+'6.รายรับ'!M10/'8.คำนวณ'!H9</f>
        <v>12.009282376288329</v>
      </c>
      <c r="R9" s="250">
        <f>+'6.รายรับ'!Q10/'8.คำนวณ'!H9</f>
        <v>38.972600985852381</v>
      </c>
      <c r="S9" s="250">
        <f>+'6.รายรับ'!V10/'8.คำนวณ'!I9</f>
        <v>1070.5264160508677</v>
      </c>
      <c r="T9" s="66"/>
      <c r="U9" s="269">
        <f>+'2.Hosp. Group'!L10</f>
        <v>21</v>
      </c>
      <c r="V9" s="63">
        <f>+DATA!L11</f>
        <v>42117</v>
      </c>
      <c r="W9" s="63">
        <f>+DATA!M11</f>
        <v>995.67</v>
      </c>
      <c r="X9" s="63">
        <f t="shared" si="0"/>
        <v>3001.2414285714285</v>
      </c>
      <c r="Y9" s="251">
        <f>+('7.รายจ่าย'!G8+'7.รายจ่าย'!K8)/'8.คำนวณ'!X9</f>
        <v>9125.5131457506395</v>
      </c>
      <c r="Z9" s="251">
        <f>+'7.รายจ่าย'!L8/'8.คำนวณ'!X9</f>
        <v>91.831665848751157</v>
      </c>
      <c r="AA9" s="251">
        <f>+'7.รายจ่าย'!M8/'8.คำนวณ'!X9</f>
        <v>1685.7266302658566</v>
      </c>
      <c r="AB9" s="251">
        <f>+'7.รายจ่าย'!O8/'8.คำนวณ'!X9</f>
        <v>452.93984917669786</v>
      </c>
      <c r="AC9" s="251">
        <f>+'7.รายจ่าย'!P8/'8.คำนวณ'!X9</f>
        <v>938.35869823392136</v>
      </c>
      <c r="AD9" s="251">
        <f>+'7.รายจ่าย'!R8/'8.คำนวณ'!X9</f>
        <v>577.92807119339659</v>
      </c>
      <c r="AE9" s="251">
        <f>+'7.รายจ่าย'!S8/'8.คำนวณ'!X9</f>
        <v>387.79077848261841</v>
      </c>
      <c r="AF9" s="251">
        <f>+'7.รายจ่าย'!T8/'8.คำนวณ'!X9</f>
        <v>219.23044701978085</v>
      </c>
      <c r="AG9" s="251">
        <f>+'7.รายจ่าย'!U8/'8.คำนวณ'!X9</f>
        <v>418.94348719506075</v>
      </c>
      <c r="AH9" s="251">
        <f>+'7.รายจ่าย'!V8/'8.คำนวณ'!X9</f>
        <v>3.5951789473784421</v>
      </c>
      <c r="AI9" s="251">
        <f>+'7.รายจ่าย'!Y8/'8.คำนวณ'!X9</f>
        <v>470.20304883360166</v>
      </c>
    </row>
    <row r="10" spans="1:35" s="63" customFormat="1">
      <c r="A10" s="67" t="s">
        <v>169</v>
      </c>
      <c r="B10" s="280">
        <v>83</v>
      </c>
      <c r="C10" s="225">
        <v>8</v>
      </c>
      <c r="D10" s="225">
        <v>2</v>
      </c>
      <c r="E10" s="202" t="s">
        <v>45</v>
      </c>
      <c r="F10" s="202" t="s">
        <v>197</v>
      </c>
      <c r="G10" s="270" t="s">
        <v>326</v>
      </c>
      <c r="H10" s="236">
        <f>+DATA!G12</f>
        <v>27187</v>
      </c>
      <c r="I10" s="238">
        <f>+DATA!H12</f>
        <v>21043</v>
      </c>
      <c r="J10" s="238">
        <f>+DATA!I12</f>
        <v>858</v>
      </c>
      <c r="K10" s="238">
        <f>+DATA!J12</f>
        <v>1217</v>
      </c>
      <c r="L10" s="238">
        <f>+DATA!K12</f>
        <v>4069</v>
      </c>
      <c r="M10" s="249">
        <f>+'6.รายรับ'!G11/I10</f>
        <v>1141.8203735208856</v>
      </c>
      <c r="N10" s="249">
        <f>+('6.รายรับ'!H11+'6.รายรับ'!I11+'6.รายรับ'!J11)/I10</f>
        <v>490.73352848928386</v>
      </c>
      <c r="O10" s="249">
        <f>+'6.รายรับ'!K11/'8.คำนวณ'!J10</f>
        <v>1800.0185897435897</v>
      </c>
      <c r="P10" s="249">
        <f>+'6.รายรับ'!L11/'8.คำนวณ'!K10</f>
        <v>3022.455020542317</v>
      </c>
      <c r="Q10" s="249">
        <f>+'6.รายรับ'!M11/'8.คำนวณ'!H10</f>
        <v>11.170485893993453</v>
      </c>
      <c r="R10" s="250">
        <f>+'6.รายรับ'!Q11/'8.คำนวณ'!H10</f>
        <v>53.372858351417953</v>
      </c>
      <c r="S10" s="250">
        <f>+'6.รายรับ'!V11/'8.คำนวณ'!I10</f>
        <v>1412.8236069001568</v>
      </c>
      <c r="T10" s="66"/>
      <c r="U10" s="269">
        <f>+'2.Hosp. Group'!L11</f>
        <v>21</v>
      </c>
      <c r="V10" s="63">
        <f>+DATA!L12</f>
        <v>69938</v>
      </c>
      <c r="W10" s="63">
        <f>+DATA!M12</f>
        <v>1640.36</v>
      </c>
      <c r="X10" s="63">
        <f t="shared" si="0"/>
        <v>4970.740952380952</v>
      </c>
      <c r="Y10" s="251">
        <f>+('7.รายจ่าย'!G9+'7.รายจ่าย'!K9)/'8.คำนวณ'!X10</f>
        <v>11198.552210478154</v>
      </c>
      <c r="Z10" s="251">
        <f>+'7.รายจ่าย'!L9/'8.คำนวณ'!X10</f>
        <v>45.124057388780599</v>
      </c>
      <c r="AA10" s="251">
        <f>+'7.รายจ่าย'!M9/'8.คำนวณ'!X10</f>
        <v>1235.5788822706895</v>
      </c>
      <c r="AB10" s="251">
        <f>+'7.รายจ่าย'!O9/'8.คำนวณ'!X10</f>
        <v>496.61743262190674</v>
      </c>
      <c r="AC10" s="251">
        <f>+'7.รายจ่าย'!P9/'8.คำนวณ'!X10</f>
        <v>673.39155913902277</v>
      </c>
      <c r="AD10" s="251">
        <f>+'7.รายจ่าย'!R9/'8.คำนวณ'!X10</f>
        <v>612.37113322953871</v>
      </c>
      <c r="AE10" s="251">
        <f>+'7.รายจ่าย'!S9/'8.คำนวณ'!X10</f>
        <v>431.51680012062974</v>
      </c>
      <c r="AF10" s="251">
        <f>+'7.รายจ่าย'!T9/'8.คำนวณ'!X10</f>
        <v>41.553965893366865</v>
      </c>
      <c r="AG10" s="251">
        <f>+'7.รายจ่าย'!U9/'8.คำนวณ'!X10</f>
        <v>544.54973532737677</v>
      </c>
      <c r="AH10" s="251">
        <f>+'7.รายจ่าย'!V9/'8.คำนวณ'!X10</f>
        <v>12.02959489799164</v>
      </c>
      <c r="AI10" s="251">
        <f>+'7.รายจ่าย'!Y9/'8.คำนวณ'!X10</f>
        <v>378.80334099850597</v>
      </c>
    </row>
    <row r="11" spans="1:35" s="63" customFormat="1">
      <c r="A11" s="67" t="s">
        <v>165</v>
      </c>
      <c r="B11" s="280">
        <v>84</v>
      </c>
      <c r="C11" s="225">
        <v>9</v>
      </c>
      <c r="D11" s="225">
        <v>2</v>
      </c>
      <c r="E11" s="202" t="s">
        <v>45</v>
      </c>
      <c r="F11" s="202" t="s">
        <v>198</v>
      </c>
      <c r="G11" s="270" t="s">
        <v>327</v>
      </c>
      <c r="H11" s="236">
        <f>+DATA!G13</f>
        <v>28676</v>
      </c>
      <c r="I11" s="238">
        <f>+DATA!H13</f>
        <v>23638</v>
      </c>
      <c r="J11" s="238">
        <f>+DATA!I13</f>
        <v>719</v>
      </c>
      <c r="K11" s="238">
        <f>+DATA!J13</f>
        <v>932</v>
      </c>
      <c r="L11" s="238">
        <f>+DATA!K13</f>
        <v>3387</v>
      </c>
      <c r="M11" s="249">
        <f>+'6.รายรับ'!G12/I11</f>
        <v>1412.1001218377191</v>
      </c>
      <c r="N11" s="249">
        <f>+('6.รายรับ'!H12+'6.รายรับ'!I12+'6.รายรับ'!J12)/I11</f>
        <v>622.31540781792023</v>
      </c>
      <c r="O11" s="249">
        <f>+'6.รายรับ'!K12/'8.คำนวณ'!J11</f>
        <v>1670.4684005563283</v>
      </c>
      <c r="P11" s="249">
        <f>+'6.รายรับ'!L12/'8.คำนวณ'!K11</f>
        <v>3687.8072210300429</v>
      </c>
      <c r="Q11" s="249">
        <f>+'6.รายรับ'!M12/'8.คำนวณ'!H11</f>
        <v>17.111033616961919</v>
      </c>
      <c r="R11" s="250">
        <f>+'6.รายรับ'!Q12/'8.คำนวณ'!H11</f>
        <v>48.731882759101687</v>
      </c>
      <c r="S11" s="250">
        <f>+'6.รายรับ'!V12/'8.คำนวณ'!I11</f>
        <v>961.08321220069377</v>
      </c>
      <c r="T11" s="66"/>
      <c r="U11" s="269">
        <f>+'2.Hosp. Group'!L12</f>
        <v>21</v>
      </c>
      <c r="V11" s="63">
        <f>+DATA!L13</f>
        <v>56150</v>
      </c>
      <c r="W11" s="63">
        <f>+DATA!M13</f>
        <v>2345.69</v>
      </c>
      <c r="X11" s="63">
        <f t="shared" si="0"/>
        <v>5019.4995238095235</v>
      </c>
      <c r="Y11" s="251">
        <f>+('7.รายจ่าย'!G10+'7.รายจ่าย'!K10)/'8.คำนวณ'!X11</f>
        <v>10995.049434353587</v>
      </c>
      <c r="Z11" s="251">
        <f>+'7.รายจ่าย'!L10/'8.คำนวณ'!X11</f>
        <v>91.354543978915004</v>
      </c>
      <c r="AA11" s="251">
        <f>+'7.รายจ่าย'!M10/'8.คำนวณ'!X11</f>
        <v>1537.7238912739263</v>
      </c>
      <c r="AB11" s="251">
        <f>+'7.รายจ่าย'!O10/'8.คำนวณ'!X11</f>
        <v>486.25912173562358</v>
      </c>
      <c r="AC11" s="251">
        <f>+'7.รายจ่าย'!P10/'8.คำนวณ'!X11</f>
        <v>729.50689259572368</v>
      </c>
      <c r="AD11" s="251">
        <f>+'7.รายจ่าย'!R10/'8.คำนวณ'!X11</f>
        <v>902.98231895439403</v>
      </c>
      <c r="AE11" s="251">
        <f>+'7.รายจ่าย'!S10/'8.คำนวณ'!X11</f>
        <v>836.98164529588371</v>
      </c>
      <c r="AF11" s="251">
        <f>+'7.รายจ่าย'!T10/'8.คำนวณ'!X11</f>
        <v>85.193752479022535</v>
      </c>
      <c r="AG11" s="251">
        <f>+'7.รายจ่าย'!U10/'8.คำนวณ'!X11</f>
        <v>410.94952997116297</v>
      </c>
      <c r="AH11" s="251">
        <f>+'7.รายจ่าย'!V10/'8.คำนวณ'!X11</f>
        <v>123.88447434856199</v>
      </c>
      <c r="AI11" s="251">
        <f>+'7.รายจ่าย'!Y10/'8.คำนวณ'!X11</f>
        <v>380.92522589759238</v>
      </c>
    </row>
    <row r="12" spans="1:35" s="63" customFormat="1">
      <c r="A12" s="67" t="s">
        <v>220</v>
      </c>
      <c r="B12" s="280">
        <v>55</v>
      </c>
      <c r="C12" s="225">
        <v>10</v>
      </c>
      <c r="D12" s="225">
        <v>2</v>
      </c>
      <c r="E12" s="202" t="s">
        <v>47</v>
      </c>
      <c r="F12" s="202" t="s">
        <v>216</v>
      </c>
      <c r="G12" s="270" t="s">
        <v>348</v>
      </c>
      <c r="H12" s="236">
        <f>+DATA!G14</f>
        <v>29755</v>
      </c>
      <c r="I12" s="238">
        <f>+DATA!H14</f>
        <v>23304</v>
      </c>
      <c r="J12" s="238">
        <f>+DATA!I14</f>
        <v>1356</v>
      </c>
      <c r="K12" s="238">
        <f>+DATA!J14</f>
        <v>1691</v>
      </c>
      <c r="L12" s="238">
        <f>+DATA!K14</f>
        <v>3404</v>
      </c>
      <c r="M12" s="249">
        <f>+'6.รายรับ'!G13/I12</f>
        <v>1397.9150832475113</v>
      </c>
      <c r="N12" s="249">
        <f>+('6.รายรับ'!H13+'6.รายรับ'!I13+'6.รายรับ'!J13)/I12</f>
        <v>279.61543769309986</v>
      </c>
      <c r="O12" s="249">
        <f>+'6.รายรับ'!K13/'8.คำนวณ'!J12</f>
        <v>1027.7758775811208</v>
      </c>
      <c r="P12" s="249">
        <f>+'6.รายรับ'!L13/'8.คำนวณ'!K12</f>
        <v>3832.8618095801303</v>
      </c>
      <c r="Q12" s="249">
        <f>+'6.รายรับ'!M13/'8.คำนวณ'!H12</f>
        <v>34.945395731809782</v>
      </c>
      <c r="R12" s="250">
        <f>+'6.รายรับ'!Q13/'8.คำนวณ'!H12</f>
        <v>83.815745252898679</v>
      </c>
      <c r="S12" s="250">
        <f>+'6.รายรับ'!V13/'8.คำนวณ'!I12</f>
        <v>1640.5830604188122</v>
      </c>
      <c r="T12" s="66"/>
      <c r="U12" s="269">
        <f>+'2.Hosp. Group'!L13</f>
        <v>21</v>
      </c>
      <c r="V12" s="63">
        <f>+DATA!L14</f>
        <v>69002</v>
      </c>
      <c r="W12" s="63">
        <f>+DATA!M14</f>
        <v>2570.23</v>
      </c>
      <c r="X12" s="63">
        <f t="shared" si="0"/>
        <v>5856.0395238095243</v>
      </c>
      <c r="Y12" s="251">
        <f>+('7.รายจ่าย'!G11+'7.รายจ่าย'!K11)/'8.คำนวณ'!X12</f>
        <v>11683.249163846553</v>
      </c>
      <c r="Z12" s="251">
        <f>+'7.รายจ่าย'!L11/'8.คำนวณ'!X12</f>
        <v>56.790330503721712</v>
      </c>
      <c r="AA12" s="251">
        <f>+'7.รายจ่าย'!M11/'8.คำนวณ'!X12</f>
        <v>1326.0968165303984</v>
      </c>
      <c r="AB12" s="251">
        <f>+'7.รายจ่าย'!O11/'8.คำนวณ'!X12</f>
        <v>573.66477742189318</v>
      </c>
      <c r="AC12" s="251">
        <f>+'7.รายจ่าย'!P11/'8.คำนวณ'!X12</f>
        <v>735.85112130472055</v>
      </c>
      <c r="AD12" s="251">
        <f>+'7.รายจ่าย'!R11/'8.คำนวณ'!X12</f>
        <v>529.55096655199191</v>
      </c>
      <c r="AE12" s="251">
        <f>+'7.รายจ่าย'!S11/'8.คำนวณ'!X12</f>
        <v>839.52293184008715</v>
      </c>
      <c r="AF12" s="251">
        <f>+'7.รายจ่าย'!T11/'8.คำนวณ'!X12</f>
        <v>351.57361756682127</v>
      </c>
      <c r="AG12" s="251">
        <f>+'7.รายจ่าย'!U11/'8.คำนวณ'!X12</f>
        <v>335.06251657324384</v>
      </c>
      <c r="AH12" s="251">
        <f>+'7.รายจ่าย'!V11/'8.คำนวณ'!X12</f>
        <v>18.937488305723928</v>
      </c>
      <c r="AI12" s="251">
        <f>+'7.รายจ่าย'!Y11/'8.คำนวณ'!X12</f>
        <v>13.661109983075672</v>
      </c>
    </row>
    <row r="13" spans="1:35" s="63" customFormat="1" ht="25.2" customHeight="1">
      <c r="A13" s="67" t="s">
        <v>167</v>
      </c>
      <c r="B13" s="280">
        <v>47</v>
      </c>
      <c r="C13" s="225">
        <v>11</v>
      </c>
      <c r="D13" s="225">
        <v>2</v>
      </c>
      <c r="E13" s="202" t="s">
        <v>49</v>
      </c>
      <c r="F13" s="202" t="s">
        <v>168</v>
      </c>
      <c r="G13" s="270" t="s">
        <v>367</v>
      </c>
      <c r="H13" s="236">
        <f>+DATA!G15</f>
        <v>24290</v>
      </c>
      <c r="I13" s="238">
        <f>+DATA!H15</f>
        <v>17778</v>
      </c>
      <c r="J13" s="238">
        <f>+DATA!I15</f>
        <v>1645</v>
      </c>
      <c r="K13" s="238">
        <f>+DATA!J15</f>
        <v>1150</v>
      </c>
      <c r="L13" s="238">
        <f>+DATA!K15</f>
        <v>3717</v>
      </c>
      <c r="M13" s="249">
        <f>+'6.รายรับ'!G14/I13</f>
        <v>1301.0808178647762</v>
      </c>
      <c r="N13" s="249">
        <f>+('6.รายรับ'!H14+'6.รายรับ'!I14+'6.รายรับ'!J14)/I13</f>
        <v>388.76341208234896</v>
      </c>
      <c r="O13" s="249">
        <f>+'6.รายรับ'!K14/'8.คำนวณ'!J13</f>
        <v>809.74450455927058</v>
      </c>
      <c r="P13" s="249">
        <f>+'6.รายรับ'!L14/'8.คำนวณ'!K13</f>
        <v>3347.4529478260874</v>
      </c>
      <c r="Q13" s="249">
        <f>+'6.รายรับ'!M14/'8.คำนวณ'!H13</f>
        <v>19.71416220666941</v>
      </c>
      <c r="R13" s="250">
        <f>+'6.รายรับ'!Q14/'8.คำนวณ'!H13</f>
        <v>61.932822149032525</v>
      </c>
      <c r="S13" s="250">
        <f>+'6.รายรับ'!V14/'8.คำนวณ'!I13</f>
        <v>1463.996808414895</v>
      </c>
      <c r="T13" s="66"/>
      <c r="U13" s="269">
        <f>+'2.Hosp. Group'!L14</f>
        <v>21</v>
      </c>
      <c r="V13" s="63">
        <f>+DATA!L15</f>
        <v>55581</v>
      </c>
      <c r="W13" s="63">
        <f>+DATA!M15</f>
        <v>1696.27</v>
      </c>
      <c r="X13" s="63">
        <f t="shared" si="0"/>
        <v>4342.9842857142858</v>
      </c>
      <c r="Y13" s="251">
        <f>+('7.รายจ่าย'!G12+'7.รายจ่าย'!K12)/'8.คำนวณ'!X13</f>
        <v>11906.571442151859</v>
      </c>
      <c r="Z13" s="251">
        <f>+'7.รายจ่าย'!L12/'8.คำนวณ'!X13</f>
        <v>111.71699644319622</v>
      </c>
      <c r="AA13" s="251">
        <f>+'7.รายจ่าย'!M12/'8.คำนวณ'!X13</f>
        <v>1079.6756887709537</v>
      </c>
      <c r="AB13" s="251">
        <f>+'7.รายจ่าย'!O12/'8.คำนวณ'!X13</f>
        <v>651.71022822029215</v>
      </c>
      <c r="AC13" s="251">
        <f>+'7.รายจ่าย'!P12/'8.คำนวณ'!X13</f>
        <v>626.53188015219291</v>
      </c>
      <c r="AD13" s="251">
        <f>+'7.รายจ่าย'!R12/'8.คำนวณ'!X13</f>
        <v>837.44723460398689</v>
      </c>
      <c r="AE13" s="251">
        <f>+'7.รายจ่าย'!S12/'8.คำนวณ'!X13</f>
        <v>391.50401386275206</v>
      </c>
      <c r="AF13" s="251">
        <f>+'7.รายจ่าย'!T12/'8.คำนวณ'!X13</f>
        <v>88.138011748998139</v>
      </c>
      <c r="AG13" s="251">
        <f>+'7.รายจ่าย'!U12/'8.คำนวณ'!X13</f>
        <v>450.23902721269008</v>
      </c>
      <c r="AH13" s="251">
        <f>+'7.รายจ่าย'!V12/'8.คำนวณ'!X13</f>
        <v>97.079485501904713</v>
      </c>
      <c r="AI13" s="251">
        <f>+'7.รายจ่าย'!Y12/'8.คำนวณ'!X13</f>
        <v>6.9440730189149065</v>
      </c>
    </row>
    <row r="14" spans="1:35" s="63" customFormat="1" ht="24.6" customHeight="1">
      <c r="A14" s="67" t="s">
        <v>198</v>
      </c>
      <c r="B14" s="280">
        <v>5</v>
      </c>
      <c r="C14" s="225">
        <v>12</v>
      </c>
      <c r="D14" s="225">
        <v>2</v>
      </c>
      <c r="E14" s="202" t="s">
        <v>51</v>
      </c>
      <c r="F14" s="202" t="s">
        <v>169</v>
      </c>
      <c r="G14" s="270" t="s">
        <v>377</v>
      </c>
      <c r="H14" s="236">
        <f>+DATA!G16</f>
        <v>23716</v>
      </c>
      <c r="I14" s="238">
        <f>+DATA!H16</f>
        <v>17669</v>
      </c>
      <c r="J14" s="238">
        <f>+DATA!I16</f>
        <v>1158</v>
      </c>
      <c r="K14" s="238">
        <f>+DATA!J16</f>
        <v>1082</v>
      </c>
      <c r="L14" s="238">
        <f>+DATA!K16</f>
        <v>3807</v>
      </c>
      <c r="M14" s="249">
        <f>+'6.รายรับ'!G15/I14</f>
        <v>1377.0529633821948</v>
      </c>
      <c r="N14" s="249">
        <f>+('6.รายรับ'!H15+'6.รายรับ'!I15+'6.รายรับ'!J15)/I14</f>
        <v>652.15022412134238</v>
      </c>
      <c r="O14" s="249">
        <f>+'6.รายรับ'!K15/'8.คำนวณ'!J14</f>
        <v>427.47016407599301</v>
      </c>
      <c r="P14" s="249">
        <f>+'6.รายรับ'!L15/'8.คำนวณ'!K14</f>
        <v>3017.4973012939004</v>
      </c>
      <c r="Q14" s="249">
        <f>+'6.รายรับ'!M15/'8.คำนวณ'!H14</f>
        <v>13.490786810592006</v>
      </c>
      <c r="R14" s="250">
        <f>+'6.รายรับ'!Q15/'8.คำนวณ'!H14</f>
        <v>41.246238826108957</v>
      </c>
      <c r="S14" s="250">
        <f>+'6.รายรับ'!V15/'8.คำนวณ'!I14</f>
        <v>1709.2353698568113</v>
      </c>
      <c r="T14" s="66"/>
      <c r="U14" s="269">
        <f>+'2.Hosp. Group'!L15</f>
        <v>21</v>
      </c>
      <c r="V14" s="63">
        <f>+DATA!L16</f>
        <v>56417</v>
      </c>
      <c r="W14" s="63">
        <f>+DATA!M16</f>
        <v>1280.95</v>
      </c>
      <c r="X14" s="63">
        <f t="shared" si="0"/>
        <v>3967.4738095238099</v>
      </c>
      <c r="Y14" s="251">
        <f>+('7.รายจ่าย'!G13+'7.รายจ่าย'!K13)/'8.คำนวณ'!X14</f>
        <v>13834.9025539221</v>
      </c>
      <c r="Z14" s="251">
        <f>+'7.รายจ่าย'!L13/'8.คำนวณ'!X14</f>
        <v>58.955020557041507</v>
      </c>
      <c r="AA14" s="251">
        <f>+'7.รายจ่าย'!M13/'8.คำนวณ'!X14</f>
        <v>1684.0017907520617</v>
      </c>
      <c r="AB14" s="251">
        <f>+'7.รายจ่าย'!O13/'8.คำนวณ'!X14</f>
        <v>919.02271698615937</v>
      </c>
      <c r="AC14" s="251">
        <f>+'7.รายจ่าย'!P13/'8.คำนวณ'!X14</f>
        <v>713.47339286903798</v>
      </c>
      <c r="AD14" s="251">
        <f>+'7.รายจ่าย'!R13/'8.คำนวณ'!X14</f>
        <v>636.01970199341179</v>
      </c>
      <c r="AE14" s="251">
        <f>+'7.รายจ่าย'!S13/'8.คำนวณ'!X14</f>
        <v>392.32355769144209</v>
      </c>
      <c r="AF14" s="251">
        <f>+'7.รายจ่าย'!T13/'8.คำนวณ'!X14</f>
        <v>180.68298227431512</v>
      </c>
      <c r="AG14" s="251">
        <f>+'7.รายจ่าย'!U13/'8.คำนวณ'!X14</f>
        <v>430.06106704578116</v>
      </c>
      <c r="AH14" s="251">
        <f>+'7.รายจ่าย'!V13/'8.คำนวณ'!X14</f>
        <v>38.335317963511621</v>
      </c>
      <c r="AI14" s="251">
        <f>+'7.รายจ่าย'!Y13/'8.คำนวณ'!X14</f>
        <v>430.42931900411611</v>
      </c>
    </row>
    <row r="15" spans="1:35" s="63" customFormat="1">
      <c r="A15" s="67" t="s">
        <v>197</v>
      </c>
      <c r="B15" s="280">
        <v>58</v>
      </c>
      <c r="C15" s="225">
        <v>13</v>
      </c>
      <c r="D15" s="225">
        <v>2</v>
      </c>
      <c r="E15" s="202" t="s">
        <v>47</v>
      </c>
      <c r="F15" s="202" t="s">
        <v>167</v>
      </c>
      <c r="G15" s="270" t="s">
        <v>351</v>
      </c>
      <c r="H15" s="236">
        <f>+DATA!G17</f>
        <v>26601</v>
      </c>
      <c r="I15" s="238">
        <f>+DATA!H17</f>
        <v>20272</v>
      </c>
      <c r="J15" s="238">
        <f>+DATA!I17</f>
        <v>1273</v>
      </c>
      <c r="K15" s="238">
        <f>+DATA!J17</f>
        <v>842</v>
      </c>
      <c r="L15" s="238">
        <f>+DATA!K17</f>
        <v>4214</v>
      </c>
      <c r="M15" s="249">
        <f>+'6.รายรับ'!G16/I15</f>
        <v>1822.2528596093136</v>
      </c>
      <c r="N15" s="249">
        <f>+('6.รายรับ'!H16+'6.รายรับ'!I16+'6.รายรับ'!J16)/I15</f>
        <v>393.09033691791632</v>
      </c>
      <c r="O15" s="249">
        <f>+'6.รายรับ'!K16/'8.คำนวณ'!J15</f>
        <v>1166.5802356637864</v>
      </c>
      <c r="P15" s="249">
        <f>+'6.รายรับ'!L16/'8.คำนวณ'!K15</f>
        <v>3843.0349881235147</v>
      </c>
      <c r="Q15" s="249">
        <f>+'6.รายรับ'!M16/'8.คำนวณ'!H15</f>
        <v>18.365869704146462</v>
      </c>
      <c r="R15" s="250">
        <f>+'6.รายรับ'!Q16/'8.คำนวณ'!H15</f>
        <v>59.142152550655986</v>
      </c>
      <c r="S15" s="250">
        <f>+'6.รายรับ'!V16/'8.คำนวณ'!I15</f>
        <v>1202.4416224348856</v>
      </c>
      <c r="T15" s="66"/>
      <c r="U15" s="269">
        <f>+'2.Hosp. Group'!L16</f>
        <v>21</v>
      </c>
      <c r="V15" s="63">
        <f>+DATA!L17</f>
        <v>57828</v>
      </c>
      <c r="W15" s="63">
        <f>+DATA!M17</f>
        <v>2564.7199999999998</v>
      </c>
      <c r="X15" s="63">
        <f t="shared" si="0"/>
        <v>5318.4342857142856</v>
      </c>
      <c r="Y15" s="251">
        <f>+('7.รายจ่าย'!G14+'7.รายจ่าย'!K14)/'8.คำนวณ'!X15</f>
        <v>9359.0121313899053</v>
      </c>
      <c r="Z15" s="251">
        <f>+'7.รายจ่าย'!L14/'8.คำนวณ'!X15</f>
        <v>88.741348420480364</v>
      </c>
      <c r="AA15" s="251">
        <f>+'7.รายจ่าย'!M14/'8.คำนวณ'!X15</f>
        <v>1132.2187896867608</v>
      </c>
      <c r="AB15" s="251">
        <f>+'7.รายจ่าย'!O14/'8.คำนวณ'!X15</f>
        <v>665.38524871981667</v>
      </c>
      <c r="AC15" s="251">
        <f>+'7.รายจ่าย'!P14/'8.คำนวณ'!X15</f>
        <v>716.76494344200125</v>
      </c>
      <c r="AD15" s="251">
        <f>+'7.รายจ่าย'!R14/'8.คำนวณ'!X15</f>
        <v>656.42911474483367</v>
      </c>
      <c r="AE15" s="251">
        <f>+'7.รายจ่าย'!S14/'8.คำนวณ'!X15</f>
        <v>347.85629766440388</v>
      </c>
      <c r="AF15" s="251">
        <f>+'7.รายจ่าย'!T14/'8.คำนวณ'!X15</f>
        <v>181.7830113266418</v>
      </c>
      <c r="AG15" s="251">
        <f>+'7.รายจ่าย'!U14/'8.คำนวณ'!X15</f>
        <v>312.42264372113812</v>
      </c>
      <c r="AH15" s="251">
        <f>+'7.รายจ่าย'!V14/'8.คำนวณ'!X15</f>
        <v>8.6763128998222889</v>
      </c>
      <c r="AI15" s="251">
        <f>+'7.รายจ่าย'!Y14/'8.คำนวณ'!X15</f>
        <v>0.4136555763994989</v>
      </c>
    </row>
    <row r="16" spans="1:35" s="63" customFormat="1">
      <c r="A16" s="67" t="s">
        <v>168</v>
      </c>
      <c r="B16" s="280">
        <v>87</v>
      </c>
      <c r="C16" s="225">
        <v>14</v>
      </c>
      <c r="D16" s="225">
        <v>2</v>
      </c>
      <c r="E16" s="202" t="s">
        <v>45</v>
      </c>
      <c r="F16" s="202" t="s">
        <v>165</v>
      </c>
      <c r="G16" s="270" t="s">
        <v>330</v>
      </c>
      <c r="H16" s="236">
        <f>+DATA!G18</f>
        <v>22059</v>
      </c>
      <c r="I16" s="238">
        <f>+DATA!H18</f>
        <v>18239</v>
      </c>
      <c r="J16" s="238">
        <f>+DATA!I18</f>
        <v>433</v>
      </c>
      <c r="K16" s="238">
        <f>+DATA!J18</f>
        <v>755</v>
      </c>
      <c r="L16" s="238">
        <f>+DATA!K18</f>
        <v>2632</v>
      </c>
      <c r="M16" s="249">
        <f>+'6.รายรับ'!G17/I16</f>
        <v>1337.2154010636546</v>
      </c>
      <c r="N16" s="249">
        <f>+('6.รายรับ'!H17+'6.รายรับ'!I17+'6.รายรับ'!J17)/I16</f>
        <v>916.21190909589325</v>
      </c>
      <c r="O16" s="249">
        <f>+'6.รายรับ'!K17/'8.คำนวณ'!J16</f>
        <v>3611.6288221709001</v>
      </c>
      <c r="P16" s="249">
        <f>+'6.รายรับ'!L17/'8.คำนวณ'!K16</f>
        <v>6196.6679337748346</v>
      </c>
      <c r="Q16" s="249">
        <f>+'6.รายรับ'!M17/'8.คำนวณ'!H16</f>
        <v>18.399474137540231</v>
      </c>
      <c r="R16" s="250">
        <f>+'6.รายรับ'!Q17/'8.คำนวณ'!H16</f>
        <v>54.346797225622197</v>
      </c>
      <c r="S16" s="250">
        <f>+'6.รายรับ'!V17/'8.คำนวณ'!I16</f>
        <v>949.7104161412359</v>
      </c>
      <c r="T16" s="66"/>
      <c r="U16" s="269">
        <f>+'2.Hosp. Group'!L17</f>
        <v>21</v>
      </c>
      <c r="V16" s="63">
        <f>+DATA!L18</f>
        <v>59937</v>
      </c>
      <c r="W16" s="63">
        <f>+DATA!M18</f>
        <v>1530.24</v>
      </c>
      <c r="X16" s="63">
        <f t="shared" si="0"/>
        <v>4384.3828571428576</v>
      </c>
      <c r="Y16" s="251">
        <f>+('7.รายจ่าย'!G15+'7.รายจ่าย'!K15)/'8.คำนวณ'!X16</f>
        <v>9549.065878631558</v>
      </c>
      <c r="Z16" s="251">
        <f>+'7.รายจ่าย'!L15/'8.คำนวณ'!X16</f>
        <v>68.343684792907808</v>
      </c>
      <c r="AA16" s="251">
        <f>+'7.รายจ่าย'!M15/'8.คำนวณ'!X16</f>
        <v>1325.5099222304621</v>
      </c>
      <c r="AB16" s="251">
        <f>+'7.รายจ่าย'!O15/'8.คำนวณ'!X16</f>
        <v>569.1705563382759</v>
      </c>
      <c r="AC16" s="251">
        <f>+'7.รายจ่าย'!P15/'8.คำนวณ'!X16</f>
        <v>717.72145420042818</v>
      </c>
      <c r="AD16" s="251">
        <f>+'7.รายจ่าย'!R15/'8.คำนวณ'!X16</f>
        <v>331.46168967256506</v>
      </c>
      <c r="AE16" s="251">
        <f>+'7.รายจ่าย'!S15/'8.คำนวณ'!X16</f>
        <v>522.90756640126563</v>
      </c>
      <c r="AF16" s="251">
        <f>+'7.รายจ่าย'!T15/'8.คำนวณ'!X16</f>
        <v>263.88843029870952</v>
      </c>
      <c r="AG16" s="251">
        <f>+'7.รายจ่าย'!U15/'8.คำนวณ'!X16</f>
        <v>304.21690656577175</v>
      </c>
      <c r="AH16" s="251">
        <f>+'7.รายจ่าย'!V15/'8.คำนวณ'!X16</f>
        <v>258.91127827731412</v>
      </c>
      <c r="AI16" s="251">
        <f>+'7.รายจ่าย'!Y15/'8.คำนวณ'!X16</f>
        <v>935.17587163269093</v>
      </c>
    </row>
    <row r="17" spans="1:35" s="63" customFormat="1">
      <c r="A17" s="67" t="s">
        <v>216</v>
      </c>
      <c r="B17" s="280">
        <v>60</v>
      </c>
      <c r="C17" s="225">
        <v>15</v>
      </c>
      <c r="D17" s="225">
        <v>2</v>
      </c>
      <c r="E17" s="202" t="s">
        <v>47</v>
      </c>
      <c r="F17" s="202" t="s">
        <v>219</v>
      </c>
      <c r="G17" s="270" t="s">
        <v>353</v>
      </c>
      <c r="H17" s="236">
        <f>+DATA!G19</f>
        <v>50852</v>
      </c>
      <c r="I17" s="238">
        <f>+DATA!H19</f>
        <v>36388</v>
      </c>
      <c r="J17" s="238">
        <f>+DATA!I19</f>
        <v>1245</v>
      </c>
      <c r="K17" s="238">
        <f>+DATA!J19</f>
        <v>1580</v>
      </c>
      <c r="L17" s="238">
        <f>+DATA!K19</f>
        <v>11639</v>
      </c>
      <c r="M17" s="249">
        <f>+'6.รายรับ'!G18/I17</f>
        <v>1445.4766483456081</v>
      </c>
      <c r="N17" s="249">
        <f>+('6.รายรับ'!H18+'6.รายรับ'!I18+'6.รายรับ'!J18)/I17</f>
        <v>176.21469193140598</v>
      </c>
      <c r="O17" s="249">
        <f>+'6.รายรับ'!K18/'8.คำนวณ'!J17</f>
        <v>583.60371887550207</v>
      </c>
      <c r="P17" s="249">
        <f>+'6.รายรับ'!L18/'8.คำนวณ'!K17</f>
        <v>2288.0959177215191</v>
      </c>
      <c r="Q17" s="249">
        <f>+'6.รายรับ'!M18/'8.คำนวณ'!H17</f>
        <v>16.919491858727287</v>
      </c>
      <c r="R17" s="250">
        <f>+'6.รายรับ'!Q18/'8.คำนวณ'!H17</f>
        <v>39.752379454102098</v>
      </c>
      <c r="S17" s="250">
        <f>+'6.รายรับ'!V18/'8.คำนวณ'!I17</f>
        <v>546.37497609101899</v>
      </c>
      <c r="T17" s="66"/>
      <c r="U17" s="269">
        <f>+'2.Hosp. Group'!L18</f>
        <v>21</v>
      </c>
      <c r="V17" s="63">
        <f>+DATA!L19</f>
        <v>74766</v>
      </c>
      <c r="W17" s="63">
        <f>+DATA!M19</f>
        <v>2389.86</v>
      </c>
      <c r="X17" s="63">
        <f t="shared" si="0"/>
        <v>5950.1457142857143</v>
      </c>
      <c r="Y17" s="251">
        <f>+('7.รายจ่าย'!G16+'7.รายจ่าย'!K16)/'8.คำนวณ'!X17</f>
        <v>8869.8383408137433</v>
      </c>
      <c r="Z17" s="251">
        <f>+'7.รายจ่าย'!L16/'8.คำนวณ'!X17</f>
        <v>48.985859169835457</v>
      </c>
      <c r="AA17" s="251">
        <f>+'7.รายจ่าย'!M16/'8.คำนวณ'!X17</f>
        <v>1816.9195393053999</v>
      </c>
      <c r="AB17" s="251">
        <f>+'7.รายจ่าย'!O16/'8.คำนวณ'!X17</f>
        <v>886.65024914155754</v>
      </c>
      <c r="AC17" s="251">
        <f>+'7.รายจ่าย'!P16/'8.คำนวณ'!X17</f>
        <v>627.27501799475738</v>
      </c>
      <c r="AD17" s="251">
        <f>+'7.รายจ่าย'!R16/'8.คำนวณ'!X17</f>
        <v>816.44689613843786</v>
      </c>
      <c r="AE17" s="251">
        <f>+'7.รายจ่าย'!S16/'8.คำนวณ'!X17</f>
        <v>750.96036711705983</v>
      </c>
      <c r="AF17" s="251">
        <f>+'7.รายจ่าย'!T16/'8.คำนวณ'!X17</f>
        <v>299.85492552163186</v>
      </c>
      <c r="AG17" s="251">
        <f>+'7.รายจ่าย'!U16/'8.คำนวณ'!X17</f>
        <v>357.19488430295348</v>
      </c>
      <c r="AH17" s="251">
        <f>+'7.รายจ่าย'!V16/'8.คำนวณ'!X17</f>
        <v>20.306485891582007</v>
      </c>
      <c r="AI17" s="251">
        <f>+'7.รายจ่าย'!Y16/'8.คำนวณ'!X17</f>
        <v>59.909793325589625</v>
      </c>
    </row>
    <row r="18" spans="1:35" s="63" customFormat="1">
      <c r="A18" s="67" t="s">
        <v>213</v>
      </c>
      <c r="B18" s="280">
        <v>61</v>
      </c>
      <c r="C18" s="225">
        <v>16</v>
      </c>
      <c r="D18" s="225">
        <v>2</v>
      </c>
      <c r="E18" s="202" t="s">
        <v>47</v>
      </c>
      <c r="F18" s="202" t="s">
        <v>220</v>
      </c>
      <c r="G18" s="270" t="s">
        <v>354</v>
      </c>
      <c r="H18" s="236">
        <f>+DATA!G20</f>
        <v>37916</v>
      </c>
      <c r="I18" s="238">
        <f>+DATA!H20</f>
        <v>28793</v>
      </c>
      <c r="J18" s="238">
        <f>+DATA!I20</f>
        <v>2112</v>
      </c>
      <c r="K18" s="238">
        <f>+DATA!J20</f>
        <v>1600</v>
      </c>
      <c r="L18" s="238">
        <f>+DATA!K20</f>
        <v>5411</v>
      </c>
      <c r="M18" s="249">
        <f>+'6.รายรับ'!G19/I18</f>
        <v>1165.6325370749835</v>
      </c>
      <c r="N18" s="249">
        <f>+('6.รายรับ'!H19+'6.รายรับ'!I19+'6.รายรับ'!J19)/I18</f>
        <v>312.25856909665544</v>
      </c>
      <c r="O18" s="249">
        <f>+'6.รายรับ'!K19/'8.คำนวณ'!J18</f>
        <v>438.07053503787881</v>
      </c>
      <c r="P18" s="249">
        <f>+'6.รายรับ'!L19/'8.คำนวณ'!K18</f>
        <v>2664.6868562499999</v>
      </c>
      <c r="Q18" s="249">
        <f>+'6.รายรับ'!M19/'8.คำนวณ'!H18</f>
        <v>17.571816647325669</v>
      </c>
      <c r="R18" s="250">
        <f>+'6.รายรับ'!Q19/'8.คำนวณ'!H18</f>
        <v>55.378257200126598</v>
      </c>
      <c r="S18" s="250">
        <f>+'6.รายรับ'!V19/'8.คำนวณ'!I18</f>
        <v>625.2098398916404</v>
      </c>
      <c r="T18" s="66"/>
      <c r="U18" s="269">
        <f>+'2.Hosp. Group'!L19</f>
        <v>21</v>
      </c>
      <c r="V18" s="63">
        <f>+DATA!L20</f>
        <v>59115</v>
      </c>
      <c r="W18" s="63">
        <f>+DATA!M20</f>
        <v>1999</v>
      </c>
      <c r="X18" s="63">
        <f t="shared" si="0"/>
        <v>4814</v>
      </c>
      <c r="Y18" s="251">
        <f>+('7.รายจ่าย'!G17+'7.รายจ่าย'!K17)/'8.คำนวณ'!X18</f>
        <v>9296.7753614457833</v>
      </c>
      <c r="Z18" s="251">
        <f>+'7.รายจ่าย'!L17/'8.คำนวณ'!X18</f>
        <v>171.69542999584547</v>
      </c>
      <c r="AA18" s="251">
        <f>+'7.รายจ่าย'!M17/'8.คำนวณ'!X18</f>
        <v>2029.2262152056501</v>
      </c>
      <c r="AB18" s="251">
        <f>+'7.รายจ่าย'!O17/'8.คำนวณ'!X18</f>
        <v>845.37325301204817</v>
      </c>
      <c r="AC18" s="251">
        <f>+'7.รายจ่าย'!P17/'8.คำนวณ'!X18</f>
        <v>769.42352513502283</v>
      </c>
      <c r="AD18" s="251">
        <f>+'7.รายจ่าย'!R17/'8.คำนวณ'!X18</f>
        <v>580.15563772330711</v>
      </c>
      <c r="AE18" s="251">
        <f>+'7.รายจ่าย'!S17/'8.คำนวณ'!X18</f>
        <v>652.4004777731617</v>
      </c>
      <c r="AF18" s="251">
        <f>+'7.รายจ่าย'!T17/'8.คำนวณ'!X18</f>
        <v>247.73265475695888</v>
      </c>
      <c r="AG18" s="251">
        <f>+'7.รายจ่าย'!U17/'8.คำนวณ'!X18</f>
        <v>399.88958869962607</v>
      </c>
      <c r="AH18" s="251">
        <f>+'7.รายจ่าย'!V17/'8.คำนวณ'!X18</f>
        <v>200.54221022019109</v>
      </c>
      <c r="AI18" s="251">
        <f>+'7.รายจ่าย'!Y17/'8.คำนวณ'!X18</f>
        <v>52.80556709597009</v>
      </c>
    </row>
    <row r="19" spans="1:35" s="63" customFormat="1">
      <c r="A19" s="67" t="s">
        <v>219</v>
      </c>
      <c r="B19" s="280">
        <v>34</v>
      </c>
      <c r="C19" s="225">
        <v>17</v>
      </c>
      <c r="D19" s="225">
        <v>2</v>
      </c>
      <c r="E19" s="202" t="s">
        <v>53</v>
      </c>
      <c r="F19" s="202" t="s">
        <v>213</v>
      </c>
      <c r="G19" s="270" t="s">
        <v>345</v>
      </c>
      <c r="H19" s="236">
        <f>+DATA!G21</f>
        <v>25000</v>
      </c>
      <c r="I19" s="238">
        <f>+DATA!H21</f>
        <v>19761</v>
      </c>
      <c r="J19" s="238">
        <f>+DATA!I21</f>
        <v>1099</v>
      </c>
      <c r="K19" s="238">
        <f>+DATA!J21</f>
        <v>1291</v>
      </c>
      <c r="L19" s="238">
        <f>+DATA!K21</f>
        <v>2849</v>
      </c>
      <c r="M19" s="249">
        <f>+'6.รายรับ'!G20/I19</f>
        <v>1305.3820322858148</v>
      </c>
      <c r="N19" s="249">
        <f>+('6.รายรับ'!H20+'6.รายรับ'!I20+'6.รายรับ'!J20)/I19</f>
        <v>446.90180355245178</v>
      </c>
      <c r="O19" s="249">
        <f>+'6.รายรับ'!K20/'8.คำนวณ'!J19</f>
        <v>768.37115559599647</v>
      </c>
      <c r="P19" s="249">
        <f>+'6.รายรับ'!L20/'8.คำนวณ'!K19</f>
        <v>2576.292641363284</v>
      </c>
      <c r="Q19" s="249">
        <f>+'6.รายรับ'!M20/'8.คำนวณ'!H19</f>
        <v>11.77716</v>
      </c>
      <c r="R19" s="250">
        <f>+'6.รายรับ'!Q20/'8.คำนวณ'!H19</f>
        <v>81.922049999999999</v>
      </c>
      <c r="S19" s="250">
        <f>+'6.รายรับ'!V20/'8.คำนวณ'!I19</f>
        <v>1116.5203375335257</v>
      </c>
      <c r="T19" s="66"/>
      <c r="U19" s="269">
        <f>+'2.Hosp. Group'!L20</f>
        <v>21</v>
      </c>
      <c r="V19" s="63">
        <f>+DATA!L21</f>
        <v>66723</v>
      </c>
      <c r="W19" s="63">
        <f>+DATA!M21</f>
        <v>1755</v>
      </c>
      <c r="X19" s="63">
        <f t="shared" si="0"/>
        <v>4932.2857142857138</v>
      </c>
      <c r="Y19" s="251">
        <f>+('7.รายจ่าย'!G18+'7.รายจ่าย'!K18)/'8.คำนวณ'!X19</f>
        <v>9602.1185599258533</v>
      </c>
      <c r="Z19" s="251">
        <f>+'7.รายจ่าย'!L18/'8.คำนวณ'!X19</f>
        <v>61.530170306435735</v>
      </c>
      <c r="AA19" s="251">
        <f>+'7.รายจ่าย'!M18/'8.คำนวณ'!X19</f>
        <v>1378.579756705092</v>
      </c>
      <c r="AB19" s="251">
        <f>+'7.รายจ่าย'!O18/'8.คำนวณ'!X19</f>
        <v>611.59818079128786</v>
      </c>
      <c r="AC19" s="251">
        <f>+'7.รายจ่าย'!P18/'8.คำนวณ'!X19</f>
        <v>791.04116347100739</v>
      </c>
      <c r="AD19" s="251">
        <f>+'7.รายจ่าย'!R18/'8.คำนวณ'!X19</f>
        <v>1043.0399368591786</v>
      </c>
      <c r="AE19" s="251">
        <f>+'7.รายจ่าย'!S18/'8.คำนวณ'!X19</f>
        <v>585.99869663442053</v>
      </c>
      <c r="AF19" s="251">
        <f>+'7.รายจ่าย'!T18/'8.คำนวณ'!X19</f>
        <v>178.39515814169033</v>
      </c>
      <c r="AG19" s="251">
        <f>+'7.รายจ่าย'!U18/'8.คำนวณ'!X19</f>
        <v>356.05095522215146</v>
      </c>
      <c r="AH19" s="251">
        <f>+'7.รายจ่าย'!V18/'8.คำนวณ'!X19</f>
        <v>113.24307275676301</v>
      </c>
      <c r="AI19" s="251">
        <f>+'7.รายจ่าย'!Y18/'8.คำนวณ'!X19</f>
        <v>535.96678966575917</v>
      </c>
    </row>
    <row r="20" spans="1:35" s="63" customFormat="1">
      <c r="A20" s="67" t="s">
        <v>199</v>
      </c>
      <c r="B20" s="280">
        <v>75</v>
      </c>
      <c r="C20" s="225">
        <v>18</v>
      </c>
      <c r="D20" s="225">
        <v>3</v>
      </c>
      <c r="E20" s="202" t="s">
        <v>45</v>
      </c>
      <c r="F20" s="202" t="s">
        <v>189</v>
      </c>
      <c r="G20" s="270" t="s">
        <v>318</v>
      </c>
      <c r="H20" s="236">
        <f>+DATA!G22</f>
        <v>32172</v>
      </c>
      <c r="I20" s="238">
        <f>+DATA!H22</f>
        <v>24948</v>
      </c>
      <c r="J20" s="238">
        <f>+DATA!I22</f>
        <v>631</v>
      </c>
      <c r="K20" s="238">
        <f>+DATA!J22</f>
        <v>1452</v>
      </c>
      <c r="L20" s="238">
        <f>+DATA!K22</f>
        <v>5141</v>
      </c>
      <c r="M20" s="249">
        <f>+'6.รายรับ'!G21/I20</f>
        <v>1261.3543374218373</v>
      </c>
      <c r="N20" s="249">
        <f>+('6.รายรับ'!H21+'6.รายรับ'!I21+'6.รายรับ'!J21)/I20</f>
        <v>352.56722943722946</v>
      </c>
      <c r="O20" s="249">
        <f>+'6.รายรับ'!K21/'8.คำนวณ'!J20</f>
        <v>1936.8793977812998</v>
      </c>
      <c r="P20" s="249">
        <f>+'6.รายรับ'!L21/'8.คำนวณ'!K20</f>
        <v>3289.5395867768593</v>
      </c>
      <c r="Q20" s="249">
        <f>+'6.รายรับ'!M21/'8.คำนวณ'!H20</f>
        <v>9.775612333706329</v>
      </c>
      <c r="R20" s="250">
        <f>+'6.รายรับ'!Q21/'8.คำนวณ'!H20</f>
        <v>39.627091881138881</v>
      </c>
      <c r="S20" s="250">
        <f>+'6.รายรับ'!V21/'8.คำนวณ'!I20</f>
        <v>1221.9064642456308</v>
      </c>
      <c r="T20" s="66"/>
      <c r="U20" s="269">
        <f>+'2.Hosp. Group'!L21</f>
        <v>21</v>
      </c>
      <c r="V20" s="63">
        <f>+DATA!L22</f>
        <v>64888</v>
      </c>
      <c r="W20" s="63">
        <f>+DATA!M22</f>
        <v>1841.52</v>
      </c>
      <c r="X20" s="63">
        <f t="shared" si="0"/>
        <v>4931.4247619047619</v>
      </c>
      <c r="Y20" s="251">
        <f>+('7.รายจ่าย'!G19+'7.รายจ่าย'!K19)/'8.คำนวณ'!X20</f>
        <v>11517.931505064893</v>
      </c>
      <c r="Z20" s="251">
        <f>+'7.รายจ่าย'!L19/'8.คำนวณ'!X20</f>
        <v>95.816933809914104</v>
      </c>
      <c r="AA20" s="251">
        <f>+'7.รายจ่าย'!M19/'8.คำนวณ'!X20</f>
        <v>1514.7426921534895</v>
      </c>
      <c r="AB20" s="251">
        <f>+'7.รายจ่าย'!O19/'8.คำนวณ'!X20</f>
        <v>684.70946491654297</v>
      </c>
      <c r="AC20" s="251">
        <f>+'7.รายจ่าย'!P19/'8.คำนวณ'!X20</f>
        <v>704.11994862491201</v>
      </c>
      <c r="AD20" s="251">
        <f>+'7.รายจ่าย'!R19/'8.คำนวณ'!X20</f>
        <v>912.69177110217925</v>
      </c>
      <c r="AE20" s="251">
        <f>+'7.รายจ่าย'!S19/'8.คำนวณ'!X20</f>
        <v>240.3017377765452</v>
      </c>
      <c r="AF20" s="251">
        <f>+'7.รายจ่าย'!T19/'8.คำนวณ'!X20</f>
        <v>238.20408030442667</v>
      </c>
      <c r="AG20" s="251">
        <f>+'7.รายจ่าย'!U19/'8.คำนวณ'!X20</f>
        <v>487.89671264713223</v>
      </c>
      <c r="AH20" s="251">
        <f>+'7.รายจ่าย'!V19/'8.คำนวณ'!X20</f>
        <v>109.165899510158</v>
      </c>
      <c r="AI20" s="251">
        <f>+'7.รายจ่าย'!Y19/'8.คำนวณ'!X20</f>
        <v>120.70933426754289</v>
      </c>
    </row>
    <row r="21" spans="1:35" s="63" customFormat="1">
      <c r="A21" s="67" t="s">
        <v>223</v>
      </c>
      <c r="B21" s="280">
        <v>76</v>
      </c>
      <c r="C21" s="225">
        <v>19</v>
      </c>
      <c r="D21" s="225">
        <v>3</v>
      </c>
      <c r="E21" s="202" t="s">
        <v>45</v>
      </c>
      <c r="F21" s="202" t="s">
        <v>190</v>
      </c>
      <c r="G21" s="270" t="s">
        <v>319</v>
      </c>
      <c r="H21" s="236">
        <f>+DATA!G23</f>
        <v>39520</v>
      </c>
      <c r="I21" s="238">
        <f>+DATA!H23</f>
        <v>29634</v>
      </c>
      <c r="J21" s="238">
        <f>+DATA!I23</f>
        <v>2943</v>
      </c>
      <c r="K21" s="238">
        <f>+DATA!J23</f>
        <v>1757</v>
      </c>
      <c r="L21" s="238">
        <f>+DATA!K23</f>
        <v>5186</v>
      </c>
      <c r="M21" s="249">
        <f>+'6.รายรับ'!G22/I21</f>
        <v>1223.7578717014242</v>
      </c>
      <c r="N21" s="249">
        <f>+('6.รายรับ'!H22+'6.รายรับ'!I22+'6.รายรับ'!J22)/I21</f>
        <v>401.96144158736587</v>
      </c>
      <c r="O21" s="249">
        <f>+'6.รายรับ'!K22/'8.คำนวณ'!J21</f>
        <v>418.6488922867822</v>
      </c>
      <c r="P21" s="249">
        <f>+'6.รายรับ'!L22/'8.คำนวณ'!K21</f>
        <v>2226.5285543540126</v>
      </c>
      <c r="Q21" s="249">
        <f>+'6.รายรับ'!M22/'8.คำนวณ'!H21</f>
        <v>8.1430921052631575</v>
      </c>
      <c r="R21" s="250">
        <f>+'6.รายรับ'!Q22/'8.คำนวณ'!H21</f>
        <v>54.66962044534413</v>
      </c>
      <c r="S21" s="250">
        <f>+'6.รายรับ'!V22/'8.คำนวณ'!I21</f>
        <v>1013.9062900722143</v>
      </c>
      <c r="T21" s="66"/>
      <c r="U21" s="269">
        <f>+'2.Hosp. Group'!L22</f>
        <v>21</v>
      </c>
      <c r="V21" s="63">
        <f>+DATA!L23</f>
        <v>79624</v>
      </c>
      <c r="W21" s="63">
        <f>+DATA!M23</f>
        <v>1495.06</v>
      </c>
      <c r="X21" s="63">
        <f t="shared" si="0"/>
        <v>5286.6790476190472</v>
      </c>
      <c r="Y21" s="251">
        <f>+('7.รายจ่าย'!G20+'7.รายจ่าย'!K20)/'8.คำนวณ'!X21</f>
        <v>11339.652316703276</v>
      </c>
      <c r="Z21" s="251">
        <f>+'7.รายจ่าย'!L20/'8.คำนวณ'!X21</f>
        <v>92.423793008591417</v>
      </c>
      <c r="AA21" s="251">
        <f>+'7.รายจ่าย'!M20/'8.คำนวณ'!X21</f>
        <v>1193.4140437069775</v>
      </c>
      <c r="AB21" s="251">
        <f>+'7.รายจ่าย'!O20/'8.คำนวณ'!X21</f>
        <v>658.82770802374273</v>
      </c>
      <c r="AC21" s="251">
        <f>+'7.รายจ่าย'!P20/'8.คำนวณ'!X21</f>
        <v>980.35438756853932</v>
      </c>
      <c r="AD21" s="251">
        <f>+'7.รายจ่าย'!R20/'8.คำนวณ'!X21</f>
        <v>562.86583755073184</v>
      </c>
      <c r="AE21" s="251">
        <f>+'7.รายจ่าย'!S20/'8.คำนวณ'!X21</f>
        <v>679.08112780496106</v>
      </c>
      <c r="AF21" s="251">
        <f>+'7.รายจ่าย'!T20/'8.คำนวณ'!X21</f>
        <v>126.17382178712246</v>
      </c>
      <c r="AG21" s="251">
        <f>+'7.รายจ่าย'!U20/'8.คำนวณ'!X21</f>
        <v>319.4160596453296</v>
      </c>
      <c r="AH21" s="251">
        <f>+'7.รายจ่าย'!V20/'8.คำนวณ'!X21</f>
        <v>197.51391196525751</v>
      </c>
      <c r="AI21" s="251">
        <f>+'7.รายจ่าย'!Y20/'8.คำนวณ'!X21</f>
        <v>317.99054469877842</v>
      </c>
    </row>
    <row r="22" spans="1:35" s="63" customFormat="1">
      <c r="A22" s="67" t="s">
        <v>205</v>
      </c>
      <c r="B22" s="280">
        <v>82</v>
      </c>
      <c r="C22" s="225">
        <v>20</v>
      </c>
      <c r="D22" s="225">
        <v>3</v>
      </c>
      <c r="E22" s="202" t="s">
        <v>45</v>
      </c>
      <c r="F22" s="202" t="s">
        <v>196</v>
      </c>
      <c r="G22" s="270" t="s">
        <v>325</v>
      </c>
      <c r="H22" s="236">
        <f>+DATA!G24</f>
        <v>29222</v>
      </c>
      <c r="I22" s="238">
        <f>+DATA!H24</f>
        <v>22343</v>
      </c>
      <c r="J22" s="238">
        <f>+DATA!I24</f>
        <v>488</v>
      </c>
      <c r="K22" s="238">
        <f>+DATA!J24</f>
        <v>1036</v>
      </c>
      <c r="L22" s="238">
        <f>+DATA!K24</f>
        <v>5355</v>
      </c>
      <c r="M22" s="249">
        <f>+'6.รายรับ'!G23/I22</f>
        <v>1267.6500026854051</v>
      </c>
      <c r="N22" s="249">
        <f>+('6.รายรับ'!H23+'6.รายรับ'!I23+'6.รายรับ'!J23)/I22</f>
        <v>676.54165689477702</v>
      </c>
      <c r="O22" s="249">
        <f>+'6.รายรับ'!K23/'8.คำนวณ'!J22</f>
        <v>2509.5532786885246</v>
      </c>
      <c r="P22" s="249">
        <f>+'6.รายรับ'!L23/'8.คำนวณ'!K22</f>
        <v>6857.669623552124</v>
      </c>
      <c r="Q22" s="249">
        <f>+'6.รายรับ'!M23/'8.คำนวณ'!H22</f>
        <v>6.172712340017795</v>
      </c>
      <c r="R22" s="250">
        <f>+'6.รายรับ'!Q23/'8.คำนวณ'!H22</f>
        <v>51.697556635411679</v>
      </c>
      <c r="S22" s="250">
        <f>+'6.รายรับ'!V23/'8.คำนวณ'!I22</f>
        <v>1084.0952763729133</v>
      </c>
      <c r="T22" s="66"/>
      <c r="U22" s="269">
        <f>+'2.Hosp. Group'!L23</f>
        <v>21</v>
      </c>
      <c r="V22" s="63">
        <f>+DATA!L24</f>
        <v>91958</v>
      </c>
      <c r="W22" s="63">
        <f>+DATA!M24</f>
        <v>1584.96</v>
      </c>
      <c r="X22" s="63">
        <f t="shared" si="0"/>
        <v>5963.9123809523808</v>
      </c>
      <c r="Y22" s="251">
        <f>+('7.รายจ่าย'!G21+'7.รายจ่าย'!K21)/'8.คำนวณ'!X22</f>
        <v>9140.9654967624319</v>
      </c>
      <c r="Z22" s="251">
        <f>+'7.รายจ่าย'!L21/'8.คำนวณ'!X22</f>
        <v>48.067439910011132</v>
      </c>
      <c r="AA22" s="251">
        <f>+'7.รายจ่าย'!M21/'8.คำนวณ'!X22</f>
        <v>1172.9220322453718</v>
      </c>
      <c r="AB22" s="251">
        <f>+'7.รายจ่าย'!O21/'8.คำนวณ'!X22</f>
        <v>855.05797105383692</v>
      </c>
      <c r="AC22" s="251">
        <f>+'7.รายจ่าย'!P21/'8.คำนวณ'!X22</f>
        <v>233.16343553959786</v>
      </c>
      <c r="AD22" s="251">
        <f>+'7.รายจ่าย'!R21/'8.คำนวณ'!X22</f>
        <v>620.52581989962493</v>
      </c>
      <c r="AE22" s="251">
        <f>+'7.รายจ่าย'!S21/'8.คำนวณ'!X22</f>
        <v>945.40758647088171</v>
      </c>
      <c r="AF22" s="251">
        <f>+'7.รายจ่าย'!T21/'8.คำนวณ'!X22</f>
        <v>139.2885989829623</v>
      </c>
      <c r="AG22" s="251">
        <f>+'7.รายจ่าย'!U21/'8.คำนวณ'!X22</f>
        <v>490.09442850554478</v>
      </c>
      <c r="AH22" s="251">
        <f>+'7.รายจ่าย'!V21/'8.คำนวณ'!X22</f>
        <v>29.50569840060248</v>
      </c>
      <c r="AI22" s="251">
        <f>+'7.รายจ่าย'!Y21/'8.คำนวณ'!X22</f>
        <v>138.05198121782632</v>
      </c>
    </row>
    <row r="23" spans="1:35" s="63" customFormat="1">
      <c r="A23" s="67" t="s">
        <v>196</v>
      </c>
      <c r="B23" s="280">
        <v>85</v>
      </c>
      <c r="C23" s="225">
        <v>21</v>
      </c>
      <c r="D23" s="225">
        <v>3</v>
      </c>
      <c r="E23" s="202" t="s">
        <v>45</v>
      </c>
      <c r="F23" s="202" t="s">
        <v>199</v>
      </c>
      <c r="G23" s="270" t="s">
        <v>328</v>
      </c>
      <c r="H23" s="236">
        <f>+DATA!G25</f>
        <v>24684</v>
      </c>
      <c r="I23" s="238">
        <f>+DATA!H25</f>
        <v>19451</v>
      </c>
      <c r="J23" s="238">
        <f>+DATA!I25</f>
        <v>484</v>
      </c>
      <c r="K23" s="238">
        <f>+DATA!J25</f>
        <v>1493</v>
      </c>
      <c r="L23" s="238">
        <f>+DATA!K25</f>
        <v>3256</v>
      </c>
      <c r="M23" s="249">
        <f>+'6.รายรับ'!G24/I23</f>
        <v>1274.656701454938</v>
      </c>
      <c r="N23" s="249">
        <f>+('6.รายรับ'!H24+'6.รายรับ'!I24+'6.รายรับ'!J24)/I23</f>
        <v>615.79121381934078</v>
      </c>
      <c r="O23" s="249">
        <f>+'6.รายรับ'!K24/'8.คำนวณ'!J23</f>
        <v>3016.5351239669421</v>
      </c>
      <c r="P23" s="249">
        <f>+'6.รายรับ'!L24/'8.คำนวณ'!K23</f>
        <v>2836.4759142665775</v>
      </c>
      <c r="Q23" s="249">
        <f>+'6.รายรับ'!M24/'8.คำนวณ'!H23</f>
        <v>10.452438826770377</v>
      </c>
      <c r="R23" s="250">
        <f>+'6.รายรับ'!Q24/'8.คำนวณ'!H23</f>
        <v>46.094372873116185</v>
      </c>
      <c r="S23" s="250">
        <f>+'6.รายรับ'!V24/'8.คำนวณ'!I23</f>
        <v>1477.6477826332837</v>
      </c>
      <c r="T23" s="66"/>
      <c r="U23" s="269">
        <f>+'2.Hosp. Group'!L24</f>
        <v>21</v>
      </c>
      <c r="V23" s="63">
        <f>+DATA!L25</f>
        <v>70519</v>
      </c>
      <c r="W23" s="63">
        <f>+DATA!M25</f>
        <v>1845.27</v>
      </c>
      <c r="X23" s="63">
        <f t="shared" si="0"/>
        <v>5203.3176190476188</v>
      </c>
      <c r="Y23" s="251">
        <f>+('7.รายจ่าย'!G22+'7.รายจ่าย'!K22)/'8.คำนวณ'!X23</f>
        <v>10143.665736795947</v>
      </c>
      <c r="Z23" s="251">
        <f>+'7.รายจ่าย'!L22/'8.คำนวณ'!X23</f>
        <v>54.046988976904579</v>
      </c>
      <c r="AA23" s="251">
        <f>+'7.รายจ่าย'!M22/'8.คำนวณ'!X23</f>
        <v>1197.0204254300393</v>
      </c>
      <c r="AB23" s="251">
        <f>+'7.รายจ่าย'!O22/'8.คำนวณ'!X23</f>
        <v>497.60036952614564</v>
      </c>
      <c r="AC23" s="251">
        <f>+'7.รายจ่าย'!P22/'8.คำนวณ'!X23</f>
        <v>558.90735736641284</v>
      </c>
      <c r="AD23" s="251">
        <f>+'7.รายจ่าย'!R22/'8.คำนวณ'!X23</f>
        <v>668.47317320533693</v>
      </c>
      <c r="AE23" s="251">
        <f>+'7.รายจ่าย'!S22/'8.คำนวณ'!X23</f>
        <v>456.04857011099239</v>
      </c>
      <c r="AF23" s="251">
        <f>+'7.รายจ่าย'!T22/'8.คำนวณ'!X23</f>
        <v>90.468050283303683</v>
      </c>
      <c r="AG23" s="251">
        <f>+'7.รายจ่าย'!U22/'8.คำนวณ'!X23</f>
        <v>424.58841680404089</v>
      </c>
      <c r="AH23" s="251">
        <f>+'7.รายจ่าย'!V22/'8.คำนวณ'!X23</f>
        <v>14.858301118691035</v>
      </c>
      <c r="AI23" s="251">
        <f>+'7.รายจ่าย'!Y22/'8.คำนวณ'!X23</f>
        <v>329.44576431868057</v>
      </c>
    </row>
    <row r="24" spans="1:35" s="63" customFormat="1">
      <c r="A24" s="67" t="s">
        <v>190</v>
      </c>
      <c r="B24" s="280">
        <v>22</v>
      </c>
      <c r="C24" s="225">
        <v>22</v>
      </c>
      <c r="D24" s="225">
        <v>3</v>
      </c>
      <c r="E24" s="202" t="s">
        <v>53</v>
      </c>
      <c r="F24" s="202" t="s">
        <v>202</v>
      </c>
      <c r="G24" s="270" t="s">
        <v>333</v>
      </c>
      <c r="H24" s="236">
        <f>+DATA!G26</f>
        <v>26261</v>
      </c>
      <c r="I24" s="238">
        <f>+DATA!H26</f>
        <v>21566</v>
      </c>
      <c r="J24" s="238">
        <f>+DATA!I26</f>
        <v>1455</v>
      </c>
      <c r="K24" s="238">
        <f>+DATA!J26</f>
        <v>1098</v>
      </c>
      <c r="L24" s="238">
        <f>+DATA!K26</f>
        <v>2142</v>
      </c>
      <c r="M24" s="249">
        <f>+'6.รายรับ'!G25/I24</f>
        <v>1630.6220101085039</v>
      </c>
      <c r="N24" s="249">
        <f>+('6.รายรับ'!H25+'6.รายรับ'!I25+'6.รายรับ'!J25)/I24</f>
        <v>363.23082398219418</v>
      </c>
      <c r="O24" s="249">
        <f>+'6.รายรับ'!K25/'8.คำนวณ'!J24</f>
        <v>883.95054295532634</v>
      </c>
      <c r="P24" s="249">
        <f>+'6.รายรับ'!L25/'8.คำนวณ'!K24</f>
        <v>3245.2116120218575</v>
      </c>
      <c r="Q24" s="249">
        <f>+'6.รายรับ'!M25/'8.คำนวณ'!H24</f>
        <v>16.853025398880469</v>
      </c>
      <c r="R24" s="250">
        <f>+'6.รายรับ'!Q25/'8.คำนวณ'!H24</f>
        <v>86.318016831042229</v>
      </c>
      <c r="S24" s="250">
        <f>+'6.รายรับ'!V25/'8.คำนวณ'!I24</f>
        <v>1227.194598441992</v>
      </c>
      <c r="T24" s="66"/>
      <c r="U24" s="269">
        <f>+'2.Hosp. Group'!L25</f>
        <v>21</v>
      </c>
      <c r="V24" s="63">
        <f>+DATA!L26</f>
        <v>71584</v>
      </c>
      <c r="W24" s="63">
        <f>+DATA!M26</f>
        <v>2978.28</v>
      </c>
      <c r="X24" s="63">
        <f t="shared" si="0"/>
        <v>6387.0419047619052</v>
      </c>
      <c r="Y24" s="251">
        <f>+('7.รายจ่าย'!G23+'7.รายจ่าย'!K23)/'8.คำนวณ'!X24</f>
        <v>8594.0166447124939</v>
      </c>
      <c r="Z24" s="251">
        <f>+'7.รายจ่าย'!L23/'8.คำนวณ'!X24</f>
        <v>173.26847334051652</v>
      </c>
      <c r="AA24" s="251">
        <f>+'7.รายจ่าย'!M23/'8.คำนวณ'!X24</f>
        <v>1323.2611975973973</v>
      </c>
      <c r="AB24" s="251">
        <f>+'7.รายจ่าย'!O23/'8.คำนวณ'!X24</f>
        <v>563.25975367686419</v>
      </c>
      <c r="AC24" s="251">
        <f>+'7.รายจ่าย'!P23/'8.คำนวณ'!X24</f>
        <v>572.44359822879471</v>
      </c>
      <c r="AD24" s="251">
        <f>+'7.รายจ่าย'!R23/'8.คำนวณ'!X24</f>
        <v>591.85118500344595</v>
      </c>
      <c r="AE24" s="251">
        <f>+'7.รายจ่าย'!S23/'8.คำนวณ'!X24</f>
        <v>1384.4671041546321</v>
      </c>
      <c r="AF24" s="251">
        <f>+'7.รายจ่าย'!T23/'8.คำนวณ'!X24</f>
        <v>151.37664891147165</v>
      </c>
      <c r="AG24" s="251">
        <f>+'7.รายจ่าย'!U23/'8.คำนวณ'!X24</f>
        <v>335.72281064906116</v>
      </c>
      <c r="AH24" s="251">
        <f>+'7.รายจ่าย'!V23/'8.คำนวณ'!X24</f>
        <v>65.329563547861937</v>
      </c>
      <c r="AI24" s="251">
        <f>+'7.รายจ่าย'!Y23/'8.คำนวณ'!X24</f>
        <v>842.38995926872167</v>
      </c>
    </row>
    <row r="25" spans="1:35" s="63" customFormat="1" ht="25.2" customHeight="1">
      <c r="A25" s="67" t="s">
        <v>236</v>
      </c>
      <c r="B25" s="280">
        <v>26</v>
      </c>
      <c r="C25" s="225">
        <v>23</v>
      </c>
      <c r="D25" s="225">
        <v>3</v>
      </c>
      <c r="E25" s="202" t="s">
        <v>53</v>
      </c>
      <c r="F25" s="202" t="s">
        <v>205</v>
      </c>
      <c r="G25" s="270" t="s">
        <v>337</v>
      </c>
      <c r="H25" s="236">
        <f>+DATA!G27</f>
        <v>22553</v>
      </c>
      <c r="I25" s="238">
        <f>+DATA!H27</f>
        <v>18002</v>
      </c>
      <c r="J25" s="238">
        <f>+DATA!I27</f>
        <v>825</v>
      </c>
      <c r="K25" s="238">
        <f>+DATA!J27</f>
        <v>1369</v>
      </c>
      <c r="L25" s="238">
        <f>+DATA!K27</f>
        <v>2357</v>
      </c>
      <c r="M25" s="249">
        <f>+'6.รายรับ'!G26/I25</f>
        <v>1244.8541967559161</v>
      </c>
      <c r="N25" s="249">
        <f>+('6.รายรับ'!H26+'6.รายรับ'!I26+'6.รายรับ'!J26)/I25</f>
        <v>488.86513331852024</v>
      </c>
      <c r="O25" s="249">
        <f>+'6.รายรับ'!K26/'8.คำนวณ'!J25</f>
        <v>1987.873212121212</v>
      </c>
      <c r="P25" s="249">
        <f>+'6.รายรับ'!L26/'8.คำนวณ'!K25</f>
        <v>3360.7811468224986</v>
      </c>
      <c r="Q25" s="249">
        <f>+'6.รายรับ'!M26/'8.คำนวณ'!H25</f>
        <v>16.457189730856204</v>
      </c>
      <c r="R25" s="250">
        <f>+'6.รายรับ'!Q26/'8.คำนวณ'!H25</f>
        <v>97.789903782201932</v>
      </c>
      <c r="S25" s="250">
        <f>+'6.รายรับ'!V26/'8.คำนวณ'!I25</f>
        <v>1546.1715937118099</v>
      </c>
      <c r="T25" s="66"/>
      <c r="U25" s="269">
        <f>+'2.Hosp. Group'!L26</f>
        <v>21</v>
      </c>
      <c r="V25" s="63">
        <f>+DATA!L27</f>
        <v>66123</v>
      </c>
      <c r="W25" s="63">
        <f>+DATA!M27</f>
        <v>1984.06</v>
      </c>
      <c r="X25" s="63">
        <f t="shared" si="0"/>
        <v>5132.7742857142857</v>
      </c>
      <c r="Y25" s="251">
        <f>+('7.รายจ่าย'!G24+'7.รายจ่าย'!K24)/'8.คำนวณ'!X25</f>
        <v>10046.64343482305</v>
      </c>
      <c r="Z25" s="251">
        <f>+'7.รายจ่าย'!L24/'8.คำนวณ'!X25</f>
        <v>88.478466949925718</v>
      </c>
      <c r="AA25" s="251">
        <f>+'7.รายจ่าย'!M24/'8.คำนวณ'!X25</f>
        <v>1278.579233118709</v>
      </c>
      <c r="AB25" s="251">
        <f>+'7.รายจ่าย'!O24/'8.คำนวณ'!X25</f>
        <v>468.8855803962324</v>
      </c>
      <c r="AC25" s="251">
        <f>+'7.รายจ่าย'!P24/'8.คำนวณ'!X25</f>
        <v>455.52349077719589</v>
      </c>
      <c r="AD25" s="251">
        <f>+'7.รายจ่าย'!R24/'8.คำนวณ'!X25</f>
        <v>836.27607236632275</v>
      </c>
      <c r="AE25" s="251">
        <f>+'7.รายจ่าย'!S24/'8.คำนวณ'!X25</f>
        <v>389.87780654405219</v>
      </c>
      <c r="AF25" s="251">
        <f>+'7.รายจ่าย'!T24/'8.คำนวณ'!X25</f>
        <v>131.63503056826411</v>
      </c>
      <c r="AG25" s="251">
        <f>+'7.รายจ่าย'!U24/'8.คำนวณ'!X25</f>
        <v>302.56130964541035</v>
      </c>
      <c r="AH25" s="251">
        <f>+'7.รายจ่าย'!V24/'8.คำนวณ'!X25</f>
        <v>50.492152113783078</v>
      </c>
      <c r="AI25" s="251">
        <f>+'7.รายจ่าย'!Y24/'8.คำนวณ'!X25</f>
        <v>566.71691332618229</v>
      </c>
    </row>
    <row r="26" spans="1:35" s="63" customFormat="1" ht="24.6" customHeight="1">
      <c r="A26" s="67" t="s">
        <v>189</v>
      </c>
      <c r="B26" s="280">
        <v>37</v>
      </c>
      <c r="C26" s="225">
        <v>24</v>
      </c>
      <c r="D26" s="225">
        <v>3</v>
      </c>
      <c r="E26" s="202" t="s">
        <v>49</v>
      </c>
      <c r="F26" s="202" t="s">
        <v>223</v>
      </c>
      <c r="G26" s="270" t="s">
        <v>357</v>
      </c>
      <c r="H26" s="236">
        <f>+DATA!G28</f>
        <v>32760</v>
      </c>
      <c r="I26" s="238">
        <f>+DATA!H28</f>
        <v>23937</v>
      </c>
      <c r="J26" s="238">
        <f>+DATA!I28</f>
        <v>2199</v>
      </c>
      <c r="K26" s="238">
        <f>+DATA!J28</f>
        <v>2146</v>
      </c>
      <c r="L26" s="238">
        <f>+DATA!K28</f>
        <v>4478</v>
      </c>
      <c r="M26" s="249">
        <f>+'6.รายรับ'!G27/I26</f>
        <v>1305.1566971633874</v>
      </c>
      <c r="N26" s="249">
        <f>+('6.รายรับ'!H27+'6.รายรับ'!I27+'6.รายรับ'!J27)/I26</f>
        <v>456.33360070184233</v>
      </c>
      <c r="O26" s="249">
        <f>+'6.รายรับ'!K27/'8.คำนวณ'!J26</f>
        <v>522.22748976807645</v>
      </c>
      <c r="P26" s="249">
        <f>+'6.รายรับ'!L27/'8.คำนวณ'!K26</f>
        <v>4478.9574510717621</v>
      </c>
      <c r="Q26" s="249">
        <f>+'6.รายรับ'!M27/'8.คำนวณ'!H26</f>
        <v>9.5464896214896218</v>
      </c>
      <c r="R26" s="250">
        <f>+'6.รายรับ'!Q27/'8.คำนวณ'!H26</f>
        <v>33.041666666666664</v>
      </c>
      <c r="S26" s="250">
        <f>+'6.รายรับ'!V27/'8.คำนวณ'!I26</f>
        <v>1275.5778627229811</v>
      </c>
      <c r="T26" s="66"/>
      <c r="U26" s="269">
        <f>+'2.Hosp. Group'!L27</f>
        <v>21</v>
      </c>
      <c r="V26" s="63">
        <f>+DATA!L28</f>
        <v>70196</v>
      </c>
      <c r="W26" s="63">
        <f>+DATA!M28</f>
        <v>2416.35</v>
      </c>
      <c r="X26" s="63">
        <f t="shared" si="0"/>
        <v>5759.0166666666664</v>
      </c>
      <c r="Y26" s="251">
        <f>+('7.รายจ่าย'!G25+'7.รายจ่าย'!K25)/'8.คำนวณ'!X26</f>
        <v>10408.862055732896</v>
      </c>
      <c r="Z26" s="251">
        <f>+'7.รายจ่าย'!L25/'8.คำนวณ'!X26</f>
        <v>107.57426759776699</v>
      </c>
      <c r="AA26" s="251">
        <f>+'7.รายจ่าย'!M25/'8.คำนวณ'!X26</f>
        <v>1051.3512219968109</v>
      </c>
      <c r="AB26" s="251">
        <f>+'7.รายจ่าย'!O25/'8.คำนวณ'!X26</f>
        <v>586.93769190920898</v>
      </c>
      <c r="AC26" s="251">
        <f>+'7.รายจ่าย'!P25/'8.คำนวณ'!X26</f>
        <v>590.3369493055817</v>
      </c>
      <c r="AD26" s="251">
        <f>+'7.รายจ่าย'!R25/'8.คำนวณ'!X26</f>
        <v>778.90703216116185</v>
      </c>
      <c r="AE26" s="251">
        <f>+'7.รายจ่าย'!S25/'8.คำนวณ'!X26</f>
        <v>1440.3690074405065</v>
      </c>
      <c r="AF26" s="251">
        <f>+'7.รายจ่าย'!T25/'8.คำนวณ'!X26</f>
        <v>155.36688844449719</v>
      </c>
      <c r="AG26" s="251">
        <f>+'7.รายจ่าย'!U25/'8.คำนวณ'!X26</f>
        <v>397.71763350803525</v>
      </c>
      <c r="AH26" s="251">
        <f>+'7.รายจ่าย'!V25/'8.คำนวณ'!X26</f>
        <v>25.444791790265125</v>
      </c>
      <c r="AI26" s="251">
        <f>+'7.รายจ่าย'!Y25/'8.คำนวณ'!X26</f>
        <v>148.47586827612352</v>
      </c>
    </row>
    <row r="27" spans="1:35" s="63" customFormat="1">
      <c r="A27" s="67" t="s">
        <v>234</v>
      </c>
      <c r="B27" s="280">
        <v>46</v>
      </c>
      <c r="C27" s="225">
        <v>25</v>
      </c>
      <c r="D27" s="225">
        <v>3</v>
      </c>
      <c r="E27" s="202" t="s">
        <v>49</v>
      </c>
      <c r="F27" s="202" t="s">
        <v>231</v>
      </c>
      <c r="G27" s="270" t="s">
        <v>366</v>
      </c>
      <c r="H27" s="236">
        <f>+DATA!G29</f>
        <v>34562</v>
      </c>
      <c r="I27" s="238">
        <f>+DATA!H29</f>
        <v>26439</v>
      </c>
      <c r="J27" s="238">
        <f>+DATA!I29</f>
        <v>1274</v>
      </c>
      <c r="K27" s="238">
        <f>+DATA!J29</f>
        <v>1046</v>
      </c>
      <c r="L27" s="238">
        <f>+DATA!K29</f>
        <v>5803</v>
      </c>
      <c r="M27" s="249">
        <f>+'6.รายรับ'!G28/I27</f>
        <v>1249.4221634706303</v>
      </c>
      <c r="N27" s="249">
        <f>+('6.รายรับ'!H28+'6.รายรับ'!I28+'6.รายรับ'!J28)/I27</f>
        <v>416.54637391731904</v>
      </c>
      <c r="O27" s="249">
        <f>+'6.รายรับ'!K28/'8.คำนวณ'!J27</f>
        <v>768.75835164835144</v>
      </c>
      <c r="P27" s="249">
        <f>+'6.รายรับ'!L28/'8.คำนวณ'!K27</f>
        <v>6467.9610611854687</v>
      </c>
      <c r="Q27" s="249">
        <f>+'6.รายรับ'!M28/'8.คำนวณ'!H27</f>
        <v>13.730976216654129</v>
      </c>
      <c r="R27" s="250">
        <f>+'6.รายรับ'!Q28/'8.คำนวณ'!H27</f>
        <v>92.767432150917202</v>
      </c>
      <c r="S27" s="250">
        <f>+'6.รายรับ'!V28/'8.คำนวณ'!I27</f>
        <v>1354.395791066228</v>
      </c>
      <c r="T27" s="66"/>
      <c r="U27" s="269">
        <f>+'2.Hosp. Group'!L28</f>
        <v>21</v>
      </c>
      <c r="V27" s="63">
        <f>+DATA!L29</f>
        <v>84154</v>
      </c>
      <c r="W27" s="63">
        <f>+DATA!M29</f>
        <v>2726.49</v>
      </c>
      <c r="X27" s="63">
        <f t="shared" si="0"/>
        <v>6733.8233333333337</v>
      </c>
      <c r="Y27" s="251">
        <f>+('7.รายจ่าย'!G26+'7.รายจ่าย'!K26)/'8.คำนวณ'!X27</f>
        <v>10351.434859443398</v>
      </c>
      <c r="Z27" s="251">
        <f>+'7.รายจ่าย'!L26/'8.คำนวณ'!X27</f>
        <v>48.046701551916762</v>
      </c>
      <c r="AA27" s="251">
        <f>+'7.รายจ่าย'!M26/'8.คำนวณ'!X27</f>
        <v>1103.3049149393582</v>
      </c>
      <c r="AB27" s="251">
        <f>+'7.รายจ่าย'!O26/'8.คำนวณ'!X27</f>
        <v>723.22157991472886</v>
      </c>
      <c r="AC27" s="251">
        <f>+'7.รายจ่าย'!P26/'8.คำนวณ'!X27</f>
        <v>766.95582054177237</v>
      </c>
      <c r="AD27" s="251">
        <f>+'7.รายจ่าย'!R26/'8.คำนวณ'!X27</f>
        <v>727.75298777762214</v>
      </c>
      <c r="AE27" s="251">
        <f>+'7.รายจ่าย'!S26/'8.คำนวณ'!X27</f>
        <v>827.30171319215879</v>
      </c>
      <c r="AF27" s="251">
        <f>+'7.รายจ่าย'!T26/'8.คำนวณ'!X27</f>
        <v>203.90753247164687</v>
      </c>
      <c r="AG27" s="251">
        <f>+'7.รายจ่าย'!U26/'8.คำนวณ'!X27</f>
        <v>367.78345635243369</v>
      </c>
      <c r="AH27" s="251">
        <f>+'7.รายจ่าย'!V26/'8.คำนวณ'!X27</f>
        <v>91.206350329951221</v>
      </c>
      <c r="AI27" s="251">
        <f>+'7.รายจ่าย'!Y26/'8.คำนวณ'!X27</f>
        <v>587.29117089003921</v>
      </c>
    </row>
    <row r="28" spans="1:35" s="63" customFormat="1">
      <c r="A28" s="67" t="s">
        <v>233</v>
      </c>
      <c r="B28" s="280">
        <v>49</v>
      </c>
      <c r="C28" s="225">
        <v>26</v>
      </c>
      <c r="D28" s="225">
        <v>3</v>
      </c>
      <c r="E28" s="202" t="s">
        <v>49</v>
      </c>
      <c r="F28" s="202" t="s">
        <v>233</v>
      </c>
      <c r="G28" s="270" t="s">
        <v>369</v>
      </c>
      <c r="H28" s="236">
        <f>+DATA!G30</f>
        <v>45186</v>
      </c>
      <c r="I28" s="238">
        <f>+DATA!H30</f>
        <v>32820</v>
      </c>
      <c r="J28" s="238">
        <f>+DATA!I30</f>
        <v>3313</v>
      </c>
      <c r="K28" s="238">
        <f>+DATA!J30</f>
        <v>1998</v>
      </c>
      <c r="L28" s="238">
        <f>+DATA!K30</f>
        <v>7055</v>
      </c>
      <c r="M28" s="249">
        <f>+'6.รายรับ'!G29/I28</f>
        <v>1204.8132864107254</v>
      </c>
      <c r="N28" s="249">
        <f>+('6.รายรับ'!H29+'6.รายรับ'!I29+'6.รายรับ'!J29)/I28</f>
        <v>583.48021358927485</v>
      </c>
      <c r="O28" s="249">
        <f>+'6.รายรับ'!K29/'8.คำนวณ'!J28</f>
        <v>212.95383942046482</v>
      </c>
      <c r="P28" s="249">
        <f>+'6.รายรับ'!L29/'8.คำนวณ'!K28</f>
        <v>5656.558808808808</v>
      </c>
      <c r="Q28" s="249">
        <f>+'6.รายรับ'!M29/'8.คำนวณ'!H28</f>
        <v>14.072522462709689</v>
      </c>
      <c r="R28" s="250">
        <f>+'6.รายรับ'!Q29/'8.คำนวณ'!H28</f>
        <v>31.731542955782764</v>
      </c>
      <c r="S28" s="250">
        <f>+'6.รายรับ'!V29/'8.คำนวณ'!I28</f>
        <v>991.25736502132838</v>
      </c>
      <c r="T28" s="66"/>
      <c r="U28" s="269">
        <f>+'2.Hosp. Group'!L29</f>
        <v>21</v>
      </c>
      <c r="V28" s="63">
        <f>+DATA!L30</f>
        <v>94934</v>
      </c>
      <c r="W28" s="63">
        <f>+DATA!M30</f>
        <v>2702.52</v>
      </c>
      <c r="X28" s="63">
        <f t="shared" si="0"/>
        <v>7223.1866666666665</v>
      </c>
      <c r="Y28" s="251">
        <f>+('7.รายจ่าย'!G27+'7.รายจ่าย'!K27)/'8.คำนวณ'!X28</f>
        <v>9114.9956865760087</v>
      </c>
      <c r="Z28" s="251">
        <f>+'7.รายจ่าย'!L27/'8.คำนวณ'!X28</f>
        <v>91.59082417917115</v>
      </c>
      <c r="AA28" s="251">
        <f>+'7.รายจ่าย'!M27/'8.คำนวณ'!X28</f>
        <v>1736.7866024967743</v>
      </c>
      <c r="AB28" s="251">
        <f>+'7.รายจ่าย'!O27/'8.คำนวณ'!X28</f>
        <v>871.80391433882369</v>
      </c>
      <c r="AC28" s="251">
        <f>+'7.รายจ่าย'!P27/'8.คำนวณ'!X28</f>
        <v>613.65092784532783</v>
      </c>
      <c r="AD28" s="251">
        <f>+'7.รายจ่าย'!R27/'8.คำนวณ'!X28</f>
        <v>568.69262273899426</v>
      </c>
      <c r="AE28" s="251">
        <f>+'7.รายจ่าย'!S27/'8.คำนวณ'!X28</f>
        <v>586.18049835806551</v>
      </c>
      <c r="AF28" s="251">
        <f>+'7.รายจ่าย'!T27/'8.คำนวณ'!X28</f>
        <v>254.24304877440983</v>
      </c>
      <c r="AG28" s="251">
        <f>+'7.รายจ่าย'!U27/'8.คำนวณ'!X28</f>
        <v>353.49308523107993</v>
      </c>
      <c r="AH28" s="251">
        <f>+'7.รายจ่าย'!V27/'8.คำนวณ'!X28</f>
        <v>18.06290990680014</v>
      </c>
      <c r="AI28" s="251">
        <f>+'7.รายจ่าย'!Y27/'8.คำนวณ'!X28</f>
        <v>203.88674250884651</v>
      </c>
    </row>
    <row r="29" spans="1:35" s="63" customFormat="1">
      <c r="A29" s="67" t="s">
        <v>238</v>
      </c>
      <c r="B29" s="280">
        <v>50</v>
      </c>
      <c r="C29" s="225">
        <v>27</v>
      </c>
      <c r="D29" s="225">
        <v>3</v>
      </c>
      <c r="E29" s="202" t="s">
        <v>49</v>
      </c>
      <c r="F29" s="202" t="s">
        <v>234</v>
      </c>
      <c r="G29" s="270" t="s">
        <v>370</v>
      </c>
      <c r="H29" s="236">
        <f>+DATA!G31</f>
        <v>37009</v>
      </c>
      <c r="I29" s="238">
        <f>+DATA!H31</f>
        <v>28073</v>
      </c>
      <c r="J29" s="238">
        <f>+DATA!I31</f>
        <v>1411</v>
      </c>
      <c r="K29" s="238">
        <f>+DATA!J31</f>
        <v>1813</v>
      </c>
      <c r="L29" s="238">
        <f>+DATA!K31</f>
        <v>5712</v>
      </c>
      <c r="M29" s="249">
        <f>+'6.รายรับ'!G30/I29</f>
        <v>1169.1710764791799</v>
      </c>
      <c r="N29" s="249">
        <f>+('6.รายรับ'!H30+'6.รายรับ'!I30+'6.รายรับ'!J30)/I29</f>
        <v>224.18934314109643</v>
      </c>
      <c r="O29" s="249">
        <f>+'6.รายรับ'!K30/'8.คำนวณ'!J29</f>
        <v>1223.2377675407513</v>
      </c>
      <c r="P29" s="249">
        <f>+'6.รายรับ'!L30/'8.คำนวณ'!K29</f>
        <v>3181.6578764478768</v>
      </c>
      <c r="Q29" s="249">
        <f>+'6.รายรับ'!M30/'8.คำนวณ'!H29</f>
        <v>13.588640600934907</v>
      </c>
      <c r="R29" s="250">
        <f>+'6.รายรับ'!Q30/'8.คำนวณ'!H29</f>
        <v>38.144235186035829</v>
      </c>
      <c r="S29" s="250">
        <f>+'6.รายรับ'!V30/'8.คำนวณ'!I29</f>
        <v>1027.3563854949596</v>
      </c>
      <c r="T29" s="66"/>
      <c r="U29" s="269">
        <f>+'2.Hosp. Group'!L30</f>
        <v>21</v>
      </c>
      <c r="V29" s="63">
        <f>+DATA!L31</f>
        <v>81018</v>
      </c>
      <c r="W29" s="63">
        <f>+DATA!M31</f>
        <v>2322.71</v>
      </c>
      <c r="X29" s="63">
        <f t="shared" si="0"/>
        <v>6180.71</v>
      </c>
      <c r="Y29" s="251">
        <f>+('7.รายจ่าย'!G28+'7.รายจ่าย'!K28)/'8.คำนวณ'!X29</f>
        <v>9927.0450174818088</v>
      </c>
      <c r="Z29" s="251">
        <f>+'7.รายจ่าย'!L28/'8.คำนวณ'!X29</f>
        <v>106.55551384873259</v>
      </c>
      <c r="AA29" s="251">
        <f>+'7.รายจ่าย'!M28/'8.คำนวณ'!X29</f>
        <v>1203.5389979468378</v>
      </c>
      <c r="AB29" s="251">
        <f>+'7.รายจ่าย'!O28/'8.คำนวณ'!X29</f>
        <v>608.86844877044871</v>
      </c>
      <c r="AC29" s="251">
        <f>+'7.รายจ่าย'!P28/'8.คำนวณ'!X29</f>
        <v>578.20278738203217</v>
      </c>
      <c r="AD29" s="251">
        <f>+'7.รายจ่าย'!R28/'8.คำนวณ'!X29</f>
        <v>786.57364768772527</v>
      </c>
      <c r="AE29" s="251">
        <f>+'7.รายจ่าย'!S28/'8.คำนวณ'!X29</f>
        <v>444.91527187006034</v>
      </c>
      <c r="AF29" s="251">
        <f>+'7.รายจ่าย'!T28/'8.คำนวณ'!X29</f>
        <v>114.90265681450836</v>
      </c>
      <c r="AG29" s="251">
        <f>+'7.รายจ่าย'!U28/'8.คำนวณ'!X29</f>
        <v>387.74159603022952</v>
      </c>
      <c r="AH29" s="251">
        <f>+'7.รายจ่าย'!V28/'8.คำนวณ'!X29</f>
        <v>14.082218709501012</v>
      </c>
      <c r="AI29" s="251">
        <f>+'7.รายจ่าย'!Y28/'8.คำนวณ'!X29</f>
        <v>94.842987294339963</v>
      </c>
    </row>
    <row r="30" spans="1:35" s="63" customFormat="1">
      <c r="A30" s="67" t="s">
        <v>202</v>
      </c>
      <c r="B30" s="280">
        <v>2</v>
      </c>
      <c r="C30" s="225">
        <v>28</v>
      </c>
      <c r="D30" s="225">
        <v>3</v>
      </c>
      <c r="E30" s="202" t="s">
        <v>51</v>
      </c>
      <c r="F30" s="202" t="s">
        <v>238</v>
      </c>
      <c r="G30" s="270" t="s">
        <v>374</v>
      </c>
      <c r="H30" s="236">
        <f>+DATA!G32</f>
        <v>54482</v>
      </c>
      <c r="I30" s="238">
        <f>+DATA!H32</f>
        <v>39229</v>
      </c>
      <c r="J30" s="238">
        <f>+DATA!I32</f>
        <v>3867</v>
      </c>
      <c r="K30" s="238">
        <f>+DATA!J32</f>
        <v>2378</v>
      </c>
      <c r="L30" s="238">
        <f>+DATA!K32</f>
        <v>9008</v>
      </c>
      <c r="M30" s="249">
        <f>+'6.รายรับ'!G31/I30</f>
        <v>822.18822197863824</v>
      </c>
      <c r="N30" s="249">
        <f>+('6.รายรับ'!H31+'6.รายรับ'!I31+'6.รายรับ'!J31)/I30</f>
        <v>385.87104616482702</v>
      </c>
      <c r="O30" s="249">
        <f>+'6.รายรับ'!K31/'8.คำนวณ'!J30</f>
        <v>451.30920351693828</v>
      </c>
      <c r="P30" s="249">
        <f>+'6.รายรับ'!L31/'8.คำนวณ'!K30</f>
        <v>3965.5711312026915</v>
      </c>
      <c r="Q30" s="249">
        <f>+'6.รายรับ'!M31/'8.คำนวณ'!H30</f>
        <v>3.3757892514959069</v>
      </c>
      <c r="R30" s="250">
        <f>+'6.รายรับ'!Q31/'8.คำนวณ'!H30</f>
        <v>28.449593076612459</v>
      </c>
      <c r="S30" s="250">
        <f>+'6.รายรับ'!V31/'8.คำนวณ'!I30</f>
        <v>1013.1166440643401</v>
      </c>
      <c r="T30" s="66"/>
      <c r="U30" s="269">
        <f>+'2.Hosp. Group'!L31</f>
        <v>21</v>
      </c>
      <c r="V30" s="63">
        <f>+DATA!L32</f>
        <v>91623</v>
      </c>
      <c r="W30" s="63">
        <f>+DATA!M32</f>
        <v>1346.63</v>
      </c>
      <c r="X30" s="63">
        <f t="shared" si="0"/>
        <v>5709.63</v>
      </c>
      <c r="Y30" s="251">
        <f>+('7.รายจ่าย'!G29+'7.รายจ่าย'!K29)/'8.คำนวณ'!X30</f>
        <v>12562.865842445133</v>
      </c>
      <c r="Z30" s="251">
        <f>+'7.รายจ่าย'!L29/'8.คำนวณ'!X30</f>
        <v>99.036189735587072</v>
      </c>
      <c r="AA30" s="251">
        <f>+'7.รายจ่าย'!M29/'8.คำนวณ'!X30</f>
        <v>2189.227806355228</v>
      </c>
      <c r="AB30" s="251">
        <f>+'7.รายจ่าย'!O29/'8.คำนวณ'!X30</f>
        <v>1193.2589624896887</v>
      </c>
      <c r="AC30" s="251">
        <f>+'7.รายจ่าย'!P29/'8.คำนวณ'!X30</f>
        <v>360.93982272056161</v>
      </c>
      <c r="AD30" s="251">
        <f>+'7.รายจ่าย'!R29/'8.คำนวณ'!X30</f>
        <v>1038.3492975902116</v>
      </c>
      <c r="AE30" s="251">
        <f>+'7.รายจ่าย'!S29/'8.คำนวณ'!X30</f>
        <v>2525.3732571112314</v>
      </c>
      <c r="AF30" s="251">
        <f>+'7.รายจ่าย'!T29/'8.คำนวณ'!X30</f>
        <v>290.89039044561554</v>
      </c>
      <c r="AG30" s="251">
        <f>+'7.รายจ่าย'!U29/'8.คำนวณ'!X30</f>
        <v>784.04637428344745</v>
      </c>
      <c r="AH30" s="251">
        <f>+'7.รายจ่าย'!V29/'8.คำนวณ'!X30</f>
        <v>36.071610594732057</v>
      </c>
      <c r="AI30" s="251">
        <f>+'7.รายจ่าย'!Y29/'8.คำนวณ'!X30</f>
        <v>1374.6383828724454</v>
      </c>
    </row>
    <row r="31" spans="1:35" s="63" customFormat="1">
      <c r="A31" s="67" t="s">
        <v>231</v>
      </c>
      <c r="B31" s="280">
        <v>3</v>
      </c>
      <c r="C31" s="225">
        <v>29</v>
      </c>
      <c r="D31" s="225">
        <v>3</v>
      </c>
      <c r="E31" s="202" t="s">
        <v>51</v>
      </c>
      <c r="F31" s="202" t="s">
        <v>239</v>
      </c>
      <c r="G31" s="270" t="s">
        <v>375</v>
      </c>
      <c r="H31" s="236">
        <f>+DATA!G33</f>
        <v>59559</v>
      </c>
      <c r="I31" s="238">
        <f>+DATA!H33</f>
        <v>44414</v>
      </c>
      <c r="J31" s="238">
        <f>+DATA!I33</f>
        <v>2308</v>
      </c>
      <c r="K31" s="238">
        <f>+DATA!J33</f>
        <v>2561</v>
      </c>
      <c r="L31" s="238">
        <f>+DATA!K33</f>
        <v>10276</v>
      </c>
      <c r="M31" s="249">
        <f>+'6.รายรับ'!G32/I31</f>
        <v>855.2220741207725</v>
      </c>
      <c r="N31" s="249">
        <f>+('6.รายรับ'!H32+'6.รายรับ'!I32+'6.รายรับ'!J32)/I31</f>
        <v>232.07113049939207</v>
      </c>
      <c r="O31" s="249">
        <f>+'6.รายรับ'!K32/'8.คำนวณ'!J31</f>
        <v>481.44354419410746</v>
      </c>
      <c r="P31" s="249">
        <f>+'6.รายรับ'!L32/'8.คำนวณ'!K31</f>
        <v>2719.6651464271772</v>
      </c>
      <c r="Q31" s="249">
        <f>+'6.รายรับ'!M32/'8.คำนวณ'!H31</f>
        <v>2.2188082405681762</v>
      </c>
      <c r="R31" s="250">
        <f>+'6.รายรับ'!Q32/'8.คำนวณ'!H31</f>
        <v>35.693967326516564</v>
      </c>
      <c r="S31" s="250">
        <f>+'6.รายรับ'!V32/'8.คำนวณ'!I31</f>
        <v>942.26033840680873</v>
      </c>
      <c r="T31" s="66"/>
      <c r="U31" s="269">
        <f>+'2.Hosp. Group'!L32</f>
        <v>21</v>
      </c>
      <c r="V31" s="63">
        <f>+DATA!L33</f>
        <v>85599</v>
      </c>
      <c r="W31" s="63">
        <f>+DATA!M33</f>
        <v>1653.68</v>
      </c>
      <c r="X31" s="63">
        <f t="shared" si="0"/>
        <v>5729.8228571428572</v>
      </c>
      <c r="Y31" s="251">
        <f>+('7.รายจ่าย'!G30+'7.รายจ่าย'!K30)/'8.คำนวณ'!X31</f>
        <v>12817.138478975667</v>
      </c>
      <c r="Z31" s="251">
        <f>+'7.รายจ่าย'!L30/'8.คำนวณ'!X31</f>
        <v>96.185341805630486</v>
      </c>
      <c r="AA31" s="251">
        <f>+'7.รายจ่าย'!M30/'8.คำนวณ'!X31</f>
        <v>1549.5028801688209</v>
      </c>
      <c r="AB31" s="251">
        <f>+'7.รายจ่าย'!O30/'8.คำนวณ'!X31</f>
        <v>659.86635438243411</v>
      </c>
      <c r="AC31" s="251">
        <f>+'7.รายจ่าย'!P30/'8.คำนวณ'!X31</f>
        <v>1412.4641724152032</v>
      </c>
      <c r="AD31" s="251">
        <f>+'7.รายจ่าย'!R30/'8.คำนวณ'!X31</f>
        <v>1022.9802781237814</v>
      </c>
      <c r="AE31" s="251">
        <f>+'7.รายจ่าย'!S30/'8.คำนวณ'!X31</f>
        <v>1356.572353770099</v>
      </c>
      <c r="AF31" s="251">
        <f>+'7.รายจ่าย'!T30/'8.คำนวณ'!X31</f>
        <v>592.71814935191219</v>
      </c>
      <c r="AG31" s="251">
        <f>+'7.รายจ่าย'!U30/'8.คำนวณ'!X31</f>
        <v>548.31609778013581</v>
      </c>
      <c r="AH31" s="251">
        <f>+'7.รายจ่าย'!V30/'8.คำนวณ'!X31</f>
        <v>13.875233490140308</v>
      </c>
      <c r="AI31" s="251">
        <f>+'7.รายจ่าย'!Y30/'8.คำนวณ'!X31</f>
        <v>1680.3904483708798</v>
      </c>
    </row>
    <row r="32" spans="1:35" s="63" customFormat="1">
      <c r="A32" s="67" t="s">
        <v>239</v>
      </c>
      <c r="B32" s="280">
        <v>52</v>
      </c>
      <c r="C32" s="225">
        <v>30</v>
      </c>
      <c r="D32" s="225">
        <v>3</v>
      </c>
      <c r="E32" s="202" t="s">
        <v>49</v>
      </c>
      <c r="F32" s="202" t="s">
        <v>236</v>
      </c>
      <c r="G32" s="270" t="s">
        <v>372</v>
      </c>
      <c r="H32" s="236">
        <f>+DATA!G34</f>
        <v>35858</v>
      </c>
      <c r="I32" s="238">
        <f>+DATA!H34</f>
        <v>28539</v>
      </c>
      <c r="J32" s="238">
        <f>+DATA!I34</f>
        <v>2704</v>
      </c>
      <c r="K32" s="238">
        <f>+DATA!J34</f>
        <v>1509</v>
      </c>
      <c r="L32" s="238">
        <f>+DATA!K34</f>
        <v>3106</v>
      </c>
      <c r="M32" s="249">
        <f>+'6.รายรับ'!G33/I32</f>
        <v>1185.3861645467609</v>
      </c>
      <c r="N32" s="249">
        <f>+('6.รายรับ'!H33+'6.รายรับ'!I33+'6.รายรับ'!J33)/I32</f>
        <v>347.42750446757071</v>
      </c>
      <c r="O32" s="249">
        <f>+'6.รายรับ'!K33/'8.คำนวณ'!J32</f>
        <v>530.78330621301768</v>
      </c>
      <c r="P32" s="249">
        <f>+'6.รายรับ'!L33/'8.คำนวณ'!K32</f>
        <v>3447.6643472498345</v>
      </c>
      <c r="Q32" s="249">
        <f>+'6.รายรับ'!M33/'8.คำนวณ'!H32</f>
        <v>8.5710022867979259</v>
      </c>
      <c r="R32" s="250">
        <f>+'6.รายรับ'!Q33/'8.คำนวณ'!H32</f>
        <v>50.599322326956326</v>
      </c>
      <c r="S32" s="250">
        <f>+'6.รายรับ'!V33/'8.คำนวณ'!I32</f>
        <v>995.79022145134729</v>
      </c>
      <c r="T32" s="66"/>
      <c r="U32" s="269">
        <f>+'2.Hosp. Group'!L33</f>
        <v>21</v>
      </c>
      <c r="V32" s="63">
        <f>+DATA!L34</f>
        <v>60371</v>
      </c>
      <c r="W32" s="63">
        <f>+DATA!M34</f>
        <v>3018.94</v>
      </c>
      <c r="X32" s="63">
        <f t="shared" si="0"/>
        <v>5893.7495238095235</v>
      </c>
      <c r="Y32" s="251">
        <f>+('7.รายจ่าย'!G31+'7.รายจ่าย'!K31)/'8.คำนวณ'!X32</f>
        <v>10533.629489885736</v>
      </c>
      <c r="Z32" s="251">
        <f>+'7.รายจ่าย'!L31/'8.คำนวณ'!X32</f>
        <v>92.496735363065042</v>
      </c>
      <c r="AA32" s="251">
        <f>+'7.รายจ่าย'!M31/'8.คำนวณ'!X32</f>
        <v>1428.8537349576316</v>
      </c>
      <c r="AB32" s="251">
        <f>+'7.รายจ่าย'!O31/'8.คำนวณ'!X32</f>
        <v>956.82560265217205</v>
      </c>
      <c r="AC32" s="251">
        <f>+'7.รายจ่าย'!P31/'8.คำนวณ'!X32</f>
        <v>741.03601830316768</v>
      </c>
      <c r="AD32" s="251">
        <f>+'7.รายจ่าย'!R31/'8.คำนวณ'!X32</f>
        <v>911.70722445748413</v>
      </c>
      <c r="AE32" s="251">
        <f>+'7.รายจ่าย'!S31/'8.คำนวณ'!X32</f>
        <v>502.60325757537811</v>
      </c>
      <c r="AF32" s="251">
        <f>+'7.รายจ่าย'!T31/'8.คำนวณ'!X32</f>
        <v>141.58793084586625</v>
      </c>
      <c r="AG32" s="251">
        <f>+'7.รายจ่าย'!U31/'8.คำนวณ'!X32</f>
        <v>407.8228910627999</v>
      </c>
      <c r="AH32" s="251">
        <f>+'7.รายจ่าย'!V31/'8.คำนวณ'!X32</f>
        <v>13.639789012960785</v>
      </c>
      <c r="AI32" s="251">
        <f>+'7.รายจ่าย'!Y31/'8.คำนวณ'!X32</f>
        <v>90.59649173127238</v>
      </c>
    </row>
    <row r="33" spans="1:35" s="63" customFormat="1">
      <c r="A33" s="67" t="s">
        <v>240</v>
      </c>
      <c r="B33" s="280">
        <v>27</v>
      </c>
      <c r="C33" s="225">
        <v>31</v>
      </c>
      <c r="D33" s="225">
        <v>4</v>
      </c>
      <c r="E33" s="202" t="s">
        <v>53</v>
      </c>
      <c r="F33" s="202" t="s">
        <v>206</v>
      </c>
      <c r="G33" s="270" t="s">
        <v>338</v>
      </c>
      <c r="H33" s="236">
        <f>+DATA!G35</f>
        <v>27820</v>
      </c>
      <c r="I33" s="238">
        <f>+DATA!H35</f>
        <v>20876</v>
      </c>
      <c r="J33" s="238">
        <f>+DATA!I35</f>
        <v>571</v>
      </c>
      <c r="K33" s="238">
        <f>+DATA!J35</f>
        <v>1820</v>
      </c>
      <c r="L33" s="238">
        <f>+DATA!K35</f>
        <v>4553</v>
      </c>
      <c r="M33" s="249">
        <f>+'6.รายรับ'!G34/I33</f>
        <v>981.98355048859946</v>
      </c>
      <c r="N33" s="249">
        <f>+('6.รายรับ'!H34+'6.รายรับ'!I34+'6.รายรับ'!J34)/I33</f>
        <v>315.78660519256562</v>
      </c>
      <c r="O33" s="249">
        <f>+'6.รายรับ'!K34/'8.คำนวณ'!J33</f>
        <v>1389.0197022767074</v>
      </c>
      <c r="P33" s="249">
        <f>+'6.รายรับ'!L34/'8.คำนวณ'!K33</f>
        <v>3729.7001428571434</v>
      </c>
      <c r="Q33" s="249">
        <f>+'6.รายรับ'!M34/'8.คำนวณ'!H33</f>
        <v>8.1735981308411212</v>
      </c>
      <c r="R33" s="250">
        <f>+'6.รายรับ'!Q34/'8.คำนวณ'!H33</f>
        <v>343.75406182602444</v>
      </c>
      <c r="S33" s="250">
        <f>+'6.รายรับ'!V34/'8.คำนวณ'!I33</f>
        <v>1526.4617809925273</v>
      </c>
      <c r="T33" s="66"/>
      <c r="U33" s="269">
        <f>+'2.Hosp. Group'!L34</f>
        <v>21</v>
      </c>
      <c r="V33" s="63">
        <f>+DATA!L35</f>
        <v>71346</v>
      </c>
      <c r="W33" s="63">
        <f>+DATA!M35</f>
        <v>2447.84</v>
      </c>
      <c r="X33" s="63">
        <f t="shared" si="0"/>
        <v>5845.2685714285717</v>
      </c>
      <c r="Y33" s="251">
        <f>+('7.รายจ่าย'!G32+'7.รายจ่าย'!K32)/'8.คำนวณ'!X33</f>
        <v>10355.484599265634</v>
      </c>
      <c r="Z33" s="251">
        <f>+'7.รายจ่าย'!L32/'8.คำนวณ'!X33</f>
        <v>41.80349748074633</v>
      </c>
      <c r="AA33" s="251">
        <f>+'7.รายจ่าย'!M32/'8.คำนวณ'!X33</f>
        <v>1731.6049957865798</v>
      </c>
      <c r="AB33" s="251">
        <f>+'7.รายจ่าย'!O32/'8.คำนวณ'!X33</f>
        <v>734.12147920369296</v>
      </c>
      <c r="AC33" s="251">
        <f>+'7.รายจ่าย'!P32/'8.คำนวณ'!X33</f>
        <v>1001.2231890603584</v>
      </c>
      <c r="AD33" s="251">
        <f>+'7.รายจ่าย'!R32/'8.คำนวณ'!X33</f>
        <v>728.7330013920905</v>
      </c>
      <c r="AE33" s="251">
        <f>+'7.รายจ่าย'!S32/'8.คำนวณ'!X33</f>
        <v>455.84514850594672</v>
      </c>
      <c r="AF33" s="251">
        <f>+'7.รายจ่าย'!T32/'8.คำนวณ'!X33</f>
        <v>30.251817831662628</v>
      </c>
      <c r="AG33" s="251">
        <f>+'7.รายจ่าย'!U32/'8.คำนวณ'!X33</f>
        <v>436.59324269103604</v>
      </c>
      <c r="AH33" s="251">
        <f>+'7.รายจ่าย'!V32/'8.คำนวณ'!X33</f>
        <v>31.359773765741664</v>
      </c>
      <c r="AI33" s="251">
        <f>+'7.รายจ่าย'!Y32/'8.คำนวณ'!X33</f>
        <v>778.9146682249476</v>
      </c>
    </row>
    <row r="34" spans="1:35" s="63" customFormat="1">
      <c r="A34" s="67" t="s">
        <v>217</v>
      </c>
      <c r="B34" s="280">
        <v>29</v>
      </c>
      <c r="C34" s="225">
        <v>32</v>
      </c>
      <c r="D34" s="225">
        <v>4</v>
      </c>
      <c r="E34" s="202" t="s">
        <v>53</v>
      </c>
      <c r="F34" s="202" t="s">
        <v>208</v>
      </c>
      <c r="G34" s="270" t="s">
        <v>340</v>
      </c>
      <c r="H34" s="236">
        <f>+DATA!G36</f>
        <v>34393</v>
      </c>
      <c r="I34" s="238">
        <f>+DATA!H36</f>
        <v>26706</v>
      </c>
      <c r="J34" s="238">
        <f>+DATA!I36</f>
        <v>823</v>
      </c>
      <c r="K34" s="238">
        <f>+DATA!J36</f>
        <v>1264</v>
      </c>
      <c r="L34" s="238">
        <f>+DATA!K36</f>
        <v>5600</v>
      </c>
      <c r="M34" s="249">
        <f>+'6.รายรับ'!G35/I34</f>
        <v>1236.372235827155</v>
      </c>
      <c r="N34" s="249">
        <f>+('6.รายรับ'!H35+'6.รายรับ'!I35+'6.รายรับ'!J35)/I34</f>
        <v>224.61493559499741</v>
      </c>
      <c r="O34" s="249">
        <f>+'6.รายรับ'!K35/'8.คำนวณ'!J34</f>
        <v>1539.8389550425272</v>
      </c>
      <c r="P34" s="249">
        <f>+'6.รายรับ'!L35/'8.คำนวณ'!K34</f>
        <v>3392.5148417721525</v>
      </c>
      <c r="Q34" s="249">
        <f>+'6.รายรับ'!M35/'8.คำนวณ'!H34</f>
        <v>11.404617218620068</v>
      </c>
      <c r="R34" s="250">
        <f>+'6.รายรับ'!Q35/'8.คำนวณ'!H34</f>
        <v>61.1361905038816</v>
      </c>
      <c r="S34" s="250">
        <f>+'6.รายรับ'!V35/'8.คำนวณ'!I34</f>
        <v>1253.0114580993036</v>
      </c>
      <c r="T34" s="66"/>
      <c r="U34" s="269">
        <f>+'2.Hosp. Group'!L35</f>
        <v>21</v>
      </c>
      <c r="V34" s="63">
        <f>+DATA!L36</f>
        <v>82708</v>
      </c>
      <c r="W34" s="63">
        <f>+DATA!M36</f>
        <v>2476.46</v>
      </c>
      <c r="X34" s="63">
        <f t="shared" si="0"/>
        <v>6414.9361904761899</v>
      </c>
      <c r="Y34" s="251">
        <f>+('7.รายจ่าย'!G33+'7.รายจ่าย'!K33)/'8.คำนวณ'!X34</f>
        <v>9133.0002731720015</v>
      </c>
      <c r="Z34" s="251">
        <f>+'7.รายจ่าย'!L33/'8.คำนวณ'!X34</f>
        <v>54.386026554396942</v>
      </c>
      <c r="AA34" s="251">
        <f>+'7.รายจ่าย'!M33/'8.คำนวณ'!X34</f>
        <v>1143.8450036173022</v>
      </c>
      <c r="AB34" s="251">
        <f>+'7.รายจ่าย'!O33/'8.คำนวณ'!X34</f>
        <v>846.3046332495162</v>
      </c>
      <c r="AC34" s="251">
        <f>+'7.รายจ่าย'!P33/'8.คำนวณ'!X34</f>
        <v>513.58936428570053</v>
      </c>
      <c r="AD34" s="251">
        <f>+'7.รายจ่าย'!R33/'8.คำนวณ'!X34</f>
        <v>1018.8285550997576</v>
      </c>
      <c r="AE34" s="251">
        <f>+'7.รายจ่าย'!S33/'8.คำนวณ'!X34</f>
        <v>229.15609389574897</v>
      </c>
      <c r="AF34" s="251">
        <f>+'7.รายจ่าย'!T33/'8.คำนวณ'!X34</f>
        <v>114.81072891939839</v>
      </c>
      <c r="AG34" s="251">
        <f>+'7.รายจ่าย'!U33/'8.คำนวณ'!X34</f>
        <v>308.97544591988668</v>
      </c>
      <c r="AH34" s="251">
        <f>+'7.รายจ่าย'!V33/'8.คำนวณ'!X34</f>
        <v>49.773835704560327</v>
      </c>
      <c r="AI34" s="251">
        <f>+'7.รายจ่าย'!Y33/'8.คำนวณ'!X34</f>
        <v>423.58028502825925</v>
      </c>
    </row>
    <row r="35" spans="1:35" s="63" customFormat="1">
      <c r="A35" s="67" t="s">
        <v>176</v>
      </c>
      <c r="B35" s="280">
        <v>30</v>
      </c>
      <c r="C35" s="225">
        <v>33</v>
      </c>
      <c r="D35" s="225">
        <v>4</v>
      </c>
      <c r="E35" s="202" t="s">
        <v>53</v>
      </c>
      <c r="F35" s="202" t="s">
        <v>209</v>
      </c>
      <c r="G35" s="270" t="s">
        <v>341</v>
      </c>
      <c r="H35" s="236">
        <f>+DATA!G37</f>
        <v>24981</v>
      </c>
      <c r="I35" s="238">
        <f>+DATA!H37</f>
        <v>20307</v>
      </c>
      <c r="J35" s="238">
        <f>+DATA!I37</f>
        <v>760</v>
      </c>
      <c r="K35" s="238">
        <f>+DATA!J37</f>
        <v>1669</v>
      </c>
      <c r="L35" s="238">
        <f>+DATA!K37</f>
        <v>2245</v>
      </c>
      <c r="M35" s="249">
        <f>+'6.รายรับ'!G36/I35</f>
        <v>1743.8675619244596</v>
      </c>
      <c r="N35" s="249">
        <f>+('6.รายรับ'!H36+'6.รายรับ'!I36+'6.รายรับ'!J36)/I35</f>
        <v>526.57077460974062</v>
      </c>
      <c r="O35" s="249">
        <f>+'6.รายรับ'!K36/'8.คำนวณ'!J35</f>
        <v>1969.68722368421</v>
      </c>
      <c r="P35" s="249">
        <f>+'6.รายรับ'!L36/'8.คำนวณ'!K35</f>
        <v>3096.8930617136011</v>
      </c>
      <c r="Q35" s="249">
        <f>+'6.รายรับ'!M36/'8.คำนวณ'!H35</f>
        <v>14.4139445978944</v>
      </c>
      <c r="R35" s="250">
        <f>+'6.รายรับ'!Q36/'8.คำนวณ'!H35</f>
        <v>99.091589608102154</v>
      </c>
      <c r="S35" s="250">
        <f>+'6.รายรับ'!V36/'8.คำนวณ'!I35</f>
        <v>1494.8210301866352</v>
      </c>
      <c r="T35" s="66"/>
      <c r="U35" s="269">
        <f>+'2.Hosp. Group'!L36</f>
        <v>21</v>
      </c>
      <c r="V35" s="63">
        <f>+DATA!L37</f>
        <v>74190</v>
      </c>
      <c r="W35" s="63">
        <f>+DATA!M37</f>
        <v>3369.6</v>
      </c>
      <c r="X35" s="63">
        <f t="shared" ref="X35:X66" si="1">+(V35/U35)+W35</f>
        <v>6902.4571428571426</v>
      </c>
      <c r="Y35" s="251">
        <f>+('7.รายจ่าย'!G34+'7.รายจ่าย'!K34)/'8.คำนวณ'!X35</f>
        <v>9089.1621782719212</v>
      </c>
      <c r="Z35" s="251">
        <f>+'7.รายจ่าย'!L34/'8.คำนวณ'!X35</f>
        <v>70.86285215202868</v>
      </c>
      <c r="AA35" s="251">
        <f>+'7.รายจ่าย'!M34/'8.คำนวณ'!X35</f>
        <v>986.63400569569444</v>
      </c>
      <c r="AB35" s="251">
        <f>+'7.รายจ่าย'!O34/'8.คำนวณ'!X35</f>
        <v>590.04993666851556</v>
      </c>
      <c r="AC35" s="251">
        <f>+'7.รายจ่าย'!P34/'8.คำนวณ'!X35</f>
        <v>644.79441710198444</v>
      </c>
      <c r="AD35" s="251">
        <f>+'7.รายจ่าย'!R34/'8.คำนวณ'!X35</f>
        <v>829.27347921651096</v>
      </c>
      <c r="AE35" s="251">
        <f>+'7.รายจ่าย'!S34/'8.คำนวณ'!X35</f>
        <v>706.19764514500025</v>
      </c>
      <c r="AF35" s="251">
        <f>+'7.รายจ่าย'!T34/'8.คำนวณ'!X35</f>
        <v>117.65204523440927</v>
      </c>
      <c r="AG35" s="251">
        <f>+'7.รายจ่าย'!U34/'8.คำนวณ'!X35</f>
        <v>352.52794180954197</v>
      </c>
      <c r="AH35" s="251">
        <f>+'7.รายจ่าย'!V34/'8.คำนวณ'!X35</f>
        <v>32.624022915235152</v>
      </c>
      <c r="AI35" s="251">
        <f>+'7.รายจ่าย'!Y34/'8.คำนวณ'!X35</f>
        <v>294.39051455796283</v>
      </c>
    </row>
    <row r="36" spans="1:35" s="63" customFormat="1">
      <c r="A36" s="67" t="s">
        <v>209</v>
      </c>
      <c r="B36" s="280">
        <v>56</v>
      </c>
      <c r="C36" s="225">
        <v>34</v>
      </c>
      <c r="D36" s="225">
        <v>4</v>
      </c>
      <c r="E36" s="202" t="s">
        <v>47</v>
      </c>
      <c r="F36" s="202" t="s">
        <v>217</v>
      </c>
      <c r="G36" s="270" t="s">
        <v>349</v>
      </c>
      <c r="H36" s="236">
        <f>+DATA!G38</f>
        <v>25633</v>
      </c>
      <c r="I36" s="238">
        <f>+DATA!H38</f>
        <v>20814</v>
      </c>
      <c r="J36" s="238">
        <f>+DATA!I38</f>
        <v>1242</v>
      </c>
      <c r="K36" s="238">
        <f>+DATA!J38</f>
        <v>1241</v>
      </c>
      <c r="L36" s="238">
        <f>+DATA!K38</f>
        <v>2336</v>
      </c>
      <c r="M36" s="249">
        <f>+'6.รายรับ'!G37/I36</f>
        <v>1528.7851671951569</v>
      </c>
      <c r="N36" s="249">
        <f>+('6.รายรับ'!H37+'6.รายรับ'!I37+'6.รายรับ'!J37)/I36</f>
        <v>1102.2317800518883</v>
      </c>
      <c r="O36" s="249">
        <f>+'6.รายรับ'!K37/'8.คำนวณ'!J36</f>
        <v>1628.6823268921098</v>
      </c>
      <c r="P36" s="249">
        <f>+'6.รายรับ'!L37/'8.คำนวณ'!K36</f>
        <v>6825.6887348912169</v>
      </c>
      <c r="Q36" s="249">
        <f>+'6.รายรับ'!M37/'8.คำนวณ'!H36</f>
        <v>19.959992977802052</v>
      </c>
      <c r="R36" s="250">
        <f>+'6.รายรับ'!Q37/'8.คำนวณ'!H36</f>
        <v>106.29081652557251</v>
      </c>
      <c r="S36" s="250">
        <f>+'6.รายรับ'!V37/'8.คำนวณ'!I36</f>
        <v>1526.1738166618622</v>
      </c>
      <c r="T36" s="66"/>
      <c r="U36" s="269">
        <f>+'2.Hosp. Group'!L37</f>
        <v>21</v>
      </c>
      <c r="V36" s="63">
        <f>+DATA!L38</f>
        <v>82432</v>
      </c>
      <c r="W36" s="63">
        <f>+DATA!M38</f>
        <v>2906.5</v>
      </c>
      <c r="X36" s="63">
        <f t="shared" si="1"/>
        <v>6831.8333333333339</v>
      </c>
      <c r="Y36" s="251">
        <f>+('7.รายจ่าย'!G35+'7.รายจ่าย'!K35)/'8.คำนวณ'!X36</f>
        <v>10437.23923153863</v>
      </c>
      <c r="Z36" s="251">
        <f>+'7.รายจ่าย'!L35/'8.คำนวณ'!X36</f>
        <v>59.739368641896995</v>
      </c>
      <c r="AA36" s="251">
        <f>+'7.รายจ่าย'!M35/'8.คำนวณ'!X36</f>
        <v>1349.9439403771557</v>
      </c>
      <c r="AB36" s="251">
        <f>+'7.รายจ่าย'!O35/'8.คำนวณ'!X36</f>
        <v>616.97513161425661</v>
      </c>
      <c r="AC36" s="251">
        <f>+'7.รายจ่าย'!P35/'8.คำนวณ'!X36</f>
        <v>860.84496108901942</v>
      </c>
      <c r="AD36" s="251">
        <f>+'7.รายจ่าย'!R35/'8.คำนวณ'!X36</f>
        <v>724.8333014564173</v>
      </c>
      <c r="AE36" s="251">
        <f>+'7.รายจ่าย'!S35/'8.คำนวณ'!X36</f>
        <v>390.03887975409236</v>
      </c>
      <c r="AF36" s="251">
        <f>+'7.รายจ่าย'!T35/'8.คำนวณ'!X36</f>
        <v>80.333634212388077</v>
      </c>
      <c r="AG36" s="251">
        <f>+'7.รายจ่าย'!U35/'8.คำนวณ'!X36</f>
        <v>493.18304847405517</v>
      </c>
      <c r="AH36" s="251">
        <f>+'7.รายจ่าย'!V35/'8.คำนวณ'!X36</f>
        <v>1.141714034788124E-2</v>
      </c>
      <c r="AI36" s="251">
        <f>+'7.รายจ่าย'!Y35/'8.คำนวณ'!X36</f>
        <v>908.08824473664947</v>
      </c>
    </row>
    <row r="37" spans="1:35" s="63" customFormat="1">
      <c r="A37" s="67" t="s">
        <v>226</v>
      </c>
      <c r="B37" s="280">
        <v>19</v>
      </c>
      <c r="C37" s="225">
        <v>35</v>
      </c>
      <c r="D37" s="225">
        <v>4</v>
      </c>
      <c r="E37" s="202" t="s">
        <v>55</v>
      </c>
      <c r="F37" s="202" t="s">
        <v>176</v>
      </c>
      <c r="G37" s="270" t="s">
        <v>303</v>
      </c>
      <c r="H37" s="236">
        <f>+DATA!G39</f>
        <v>39590</v>
      </c>
      <c r="I37" s="238">
        <f>+DATA!H39</f>
        <v>31592</v>
      </c>
      <c r="J37" s="238">
        <f>+DATA!I39</f>
        <v>1074</v>
      </c>
      <c r="K37" s="238">
        <f>+DATA!J39</f>
        <v>2984</v>
      </c>
      <c r="L37" s="238">
        <f>+DATA!K39</f>
        <v>3940</v>
      </c>
      <c r="M37" s="249">
        <f>+'6.รายรับ'!G38/I37</f>
        <v>1095.1414446695362</v>
      </c>
      <c r="N37" s="249">
        <f>+('6.รายรับ'!H38+'6.รายรับ'!I38+'6.รายรับ'!J38)/I37</f>
        <v>335.80363383134971</v>
      </c>
      <c r="O37" s="249">
        <f>+'6.รายรับ'!K38/'8.คำนวณ'!J37</f>
        <v>1276.93012104283</v>
      </c>
      <c r="P37" s="249">
        <f>+'6.รายรับ'!L38/'8.คำนวณ'!K37</f>
        <v>2453.437962466488</v>
      </c>
      <c r="Q37" s="249">
        <f>+'6.รายรับ'!M38/'8.คำนวณ'!H37</f>
        <v>16.82924981055822</v>
      </c>
      <c r="R37" s="250">
        <f>+'6.รายรับ'!Q38/'8.คำนวณ'!H37</f>
        <v>70.209270017681234</v>
      </c>
      <c r="S37" s="250">
        <f>+'6.รายรับ'!V38/'8.คำนวณ'!I37</f>
        <v>1152.1357103064067</v>
      </c>
      <c r="T37" s="66"/>
      <c r="U37" s="269">
        <f>+'2.Hosp. Group'!L38</f>
        <v>21</v>
      </c>
      <c r="V37" s="63">
        <f>+DATA!L39</f>
        <v>84892</v>
      </c>
      <c r="W37" s="63">
        <f>+DATA!M39</f>
        <v>2078.4699999999998</v>
      </c>
      <c r="X37" s="63">
        <f t="shared" si="1"/>
        <v>6120.9461904761902</v>
      </c>
      <c r="Y37" s="251">
        <f>+('7.รายจ่าย'!G36+'7.รายจ่าย'!K36)/'8.คำนวณ'!X37</f>
        <v>11642.336482369243</v>
      </c>
      <c r="Z37" s="251">
        <f>+'7.รายจ่าย'!L36/'8.คำนวณ'!X37</f>
        <v>91.635669150746779</v>
      </c>
      <c r="AA37" s="251">
        <f>+'7.รายจ่าย'!M36/'8.คำนวณ'!X37</f>
        <v>1668.2208848507471</v>
      </c>
      <c r="AB37" s="251">
        <f>+'7.รายจ่าย'!O36/'8.คำนวณ'!X37</f>
        <v>609.51636297749485</v>
      </c>
      <c r="AC37" s="251">
        <f>+'7.รายจ่าย'!P36/'8.คำนวณ'!X37</f>
        <v>701.77842874743851</v>
      </c>
      <c r="AD37" s="251">
        <f>+'7.รายจ่าย'!R36/'8.คำนวณ'!X37</f>
        <v>872.40180910405468</v>
      </c>
      <c r="AE37" s="251">
        <f>+'7.รายจ่าย'!S36/'8.คำนวณ'!X37</f>
        <v>1373.597043392062</v>
      </c>
      <c r="AF37" s="251">
        <f>+'7.รายจ่าย'!T36/'8.คำนวณ'!X37</f>
        <v>326.5790839838254</v>
      </c>
      <c r="AG37" s="251">
        <f>+'7.รายจ่าย'!U36/'8.คำนวณ'!X37</f>
        <v>470.65967096434753</v>
      </c>
      <c r="AH37" s="251">
        <f>+'7.รายจ่าย'!V36/'8.คำนวณ'!X37</f>
        <v>12.151222651773336</v>
      </c>
      <c r="AI37" s="251">
        <f>+'7.รายจ่าย'!Y36/'8.คำนวณ'!X37</f>
        <v>501.7631301478678</v>
      </c>
    </row>
    <row r="38" spans="1:35" s="63" customFormat="1">
      <c r="A38" s="67" t="s">
        <v>208</v>
      </c>
      <c r="B38" s="280">
        <v>36</v>
      </c>
      <c r="C38" s="225">
        <v>36</v>
      </c>
      <c r="D38" s="225">
        <v>4</v>
      </c>
      <c r="E38" s="202" t="s">
        <v>49</v>
      </c>
      <c r="F38" s="202" t="s">
        <v>222</v>
      </c>
      <c r="G38" s="270" t="s">
        <v>356</v>
      </c>
      <c r="H38" s="236">
        <f>+DATA!G40</f>
        <v>47794</v>
      </c>
      <c r="I38" s="238">
        <f>+DATA!H40</f>
        <v>36040</v>
      </c>
      <c r="J38" s="238">
        <f>+DATA!I40</f>
        <v>1960</v>
      </c>
      <c r="K38" s="238">
        <f>+DATA!J40</f>
        <v>1223</v>
      </c>
      <c r="L38" s="238">
        <f>+DATA!K40</f>
        <v>8571</v>
      </c>
      <c r="M38" s="249">
        <f>+'6.รายรับ'!G39/I38</f>
        <v>1473.3229725305216</v>
      </c>
      <c r="N38" s="249">
        <f>+('6.รายรับ'!H39+'6.รายรับ'!I39+'6.รายรับ'!J39)/I38</f>
        <v>339.32356548279694</v>
      </c>
      <c r="O38" s="249">
        <f>+'6.รายรับ'!K39/'8.คำนวณ'!J38</f>
        <v>913.94621428571418</v>
      </c>
      <c r="P38" s="249">
        <f>+'6.รายรับ'!L39/'8.คำนวณ'!K38</f>
        <v>5368.2497138184799</v>
      </c>
      <c r="Q38" s="249">
        <f>+'6.รายรับ'!M39/'8.คำนวณ'!H38</f>
        <v>9.1480939030003761</v>
      </c>
      <c r="R38" s="250">
        <f>+'6.รายรับ'!Q39/'8.คำนวณ'!H38</f>
        <v>26.777963761141567</v>
      </c>
      <c r="S38" s="250">
        <f>+'6.รายรับ'!V39/'8.คำนวณ'!I38</f>
        <v>1029.3927008879023</v>
      </c>
      <c r="T38" s="66"/>
      <c r="U38" s="269">
        <f>+'2.Hosp. Group'!L39</f>
        <v>21</v>
      </c>
      <c r="V38" s="63">
        <f>+DATA!L40</f>
        <v>92459</v>
      </c>
      <c r="W38" s="63">
        <f>+DATA!M40</f>
        <v>3758.26</v>
      </c>
      <c r="X38" s="63">
        <f t="shared" si="1"/>
        <v>8161.0695238095241</v>
      </c>
      <c r="Y38" s="251">
        <f>+('7.รายจ่าย'!G37+'7.รายจ่าย'!K37)/'8.คำนวณ'!X38</f>
        <v>9080.785178191516</v>
      </c>
      <c r="Z38" s="251">
        <f>+'7.รายจ่าย'!L37/'8.คำนวณ'!X38</f>
        <v>74.061876110309072</v>
      </c>
      <c r="AA38" s="251">
        <f>+'7.รายจ่าย'!M37/'8.คำนวณ'!X38</f>
        <v>1291.5367770424114</v>
      </c>
      <c r="AB38" s="251">
        <f>+'7.รายจ่าย'!O37/'8.คำนวณ'!X38</f>
        <v>867.23987454725523</v>
      </c>
      <c r="AC38" s="251">
        <f>+'7.รายจ่าย'!P37/'8.คำนวณ'!X38</f>
        <v>501.97286741011885</v>
      </c>
      <c r="AD38" s="251">
        <f>+'7.รายจ่าย'!R37/'8.คำนวณ'!X38</f>
        <v>1356.7888923989071</v>
      </c>
      <c r="AE38" s="251">
        <f>+'7.รายจ่าย'!S37/'8.คำนวณ'!X38</f>
        <v>930.86649462261198</v>
      </c>
      <c r="AF38" s="251">
        <f>+'7.รายจ่าย'!T37/'8.คำนวณ'!X38</f>
        <v>202.57780492822894</v>
      </c>
      <c r="AG38" s="251">
        <f>+'7.รายจ่าย'!U37/'8.คำนวณ'!X38</f>
        <v>397.43077062845293</v>
      </c>
      <c r="AH38" s="251">
        <f>+'7.รายจ่าย'!V37/'8.คำนวณ'!X38</f>
        <v>168.33628435488674</v>
      </c>
      <c r="AI38" s="251">
        <f>+'7.รายจ่าย'!Y37/'8.คำนวณ'!X38</f>
        <v>153.78773411234729</v>
      </c>
    </row>
    <row r="39" spans="1:35" s="63" customFormat="1">
      <c r="A39" s="67" t="s">
        <v>182</v>
      </c>
      <c r="B39" s="280">
        <v>40</v>
      </c>
      <c r="C39" s="225">
        <v>37</v>
      </c>
      <c r="D39" s="225">
        <v>4</v>
      </c>
      <c r="E39" s="202" t="s">
        <v>49</v>
      </c>
      <c r="F39" s="202" t="s">
        <v>226</v>
      </c>
      <c r="G39" s="270" t="s">
        <v>360</v>
      </c>
      <c r="H39" s="236">
        <f>+DATA!G41</f>
        <v>52531</v>
      </c>
      <c r="I39" s="238">
        <f>+DATA!H41</f>
        <v>37390</v>
      </c>
      <c r="J39" s="238">
        <f>+DATA!I41</f>
        <v>1728</v>
      </c>
      <c r="K39" s="238">
        <f>+DATA!J41</f>
        <v>3322</v>
      </c>
      <c r="L39" s="238">
        <f>+DATA!K41</f>
        <v>10091</v>
      </c>
      <c r="M39" s="249">
        <f>+'6.รายรับ'!G40/I39</f>
        <v>841.65928430061535</v>
      </c>
      <c r="N39" s="249">
        <f>+('6.รายรับ'!H40+'6.รายรับ'!I40+'6.รายรับ'!J40)/I39</f>
        <v>319.49304546670231</v>
      </c>
      <c r="O39" s="249">
        <f>+'6.รายรับ'!K40/'8.คำนวณ'!J39</f>
        <v>651.3100289351853</v>
      </c>
      <c r="P39" s="249">
        <f>+'6.รายรับ'!L40/'8.คำนวณ'!K39</f>
        <v>4382.9868332329925</v>
      </c>
      <c r="Q39" s="249">
        <f>+'6.รายรับ'!M40/'8.คำนวณ'!H39</f>
        <v>14.028288058479754</v>
      </c>
      <c r="R39" s="250">
        <f>+'6.รายรับ'!Q40/'8.คำนวณ'!H39</f>
        <v>49.122564200186552</v>
      </c>
      <c r="S39" s="250">
        <f>+'6.รายรับ'!V40/'8.คำนวณ'!I39</f>
        <v>1005.5581131318535</v>
      </c>
      <c r="T39" s="66"/>
      <c r="U39" s="269">
        <f>+'2.Hosp. Group'!L40</f>
        <v>21</v>
      </c>
      <c r="V39" s="63">
        <f>+DATA!L41</f>
        <v>96120</v>
      </c>
      <c r="W39" s="63">
        <f>+DATA!M41</f>
        <v>2611.3200000000002</v>
      </c>
      <c r="X39" s="63">
        <f t="shared" si="1"/>
        <v>7188.4628571428566</v>
      </c>
      <c r="Y39" s="251">
        <f>+('7.รายจ่าย'!G38+'7.รายจ่าย'!K38)/'8.คำนวณ'!X39</f>
        <v>10553.839696704481</v>
      </c>
      <c r="Z39" s="251">
        <f>+'7.รายจ่าย'!L38/'8.คำนวณ'!X39</f>
        <v>64.481821665033095</v>
      </c>
      <c r="AA39" s="251">
        <f>+'7.รายจ่าย'!M38/'8.คำนวณ'!X39</f>
        <v>1705.1913606008359</v>
      </c>
      <c r="AB39" s="251">
        <f>+'7.รายจ่าย'!O38/'8.คำนวณ'!X39</f>
        <v>507.42036405955258</v>
      </c>
      <c r="AC39" s="251">
        <f>+'7.รายจ่าย'!P38/'8.คำนวณ'!X39</f>
        <v>590.51284458986277</v>
      </c>
      <c r="AD39" s="251">
        <f>+'7.รายจ่าย'!R38/'8.คำนวณ'!X39</f>
        <v>1096.6906147628622</v>
      </c>
      <c r="AE39" s="251">
        <f>+'7.รายจ่าย'!S38/'8.คำนวณ'!X39</f>
        <v>435.74724002190817</v>
      </c>
      <c r="AF39" s="251">
        <f>+'7.รายจ่าย'!T38/'8.คำนวณ'!X39</f>
        <v>237.9291698364284</v>
      </c>
      <c r="AG39" s="251">
        <f>+'7.รายจ่าย'!U38/'8.คำนวณ'!X39</f>
        <v>454.85041030031454</v>
      </c>
      <c r="AH39" s="251">
        <f>+'7.รายจ่าย'!V38/'8.คำนวณ'!X39</f>
        <v>33.914393778602381</v>
      </c>
      <c r="AI39" s="251">
        <f>+'7.รายจ่าย'!Y38/'8.คำนวณ'!X39</f>
        <v>282.88245351082412</v>
      </c>
    </row>
    <row r="40" spans="1:35" s="63" customFormat="1">
      <c r="A40" s="67" t="s">
        <v>206</v>
      </c>
      <c r="B40" s="280">
        <v>43</v>
      </c>
      <c r="C40" s="225">
        <v>38</v>
      </c>
      <c r="D40" s="225">
        <v>4</v>
      </c>
      <c r="E40" s="202" t="s">
        <v>49</v>
      </c>
      <c r="F40" s="202" t="s">
        <v>228</v>
      </c>
      <c r="G40" s="270" t="s">
        <v>363</v>
      </c>
      <c r="H40" s="236">
        <f>+DATA!G42</f>
        <v>40126</v>
      </c>
      <c r="I40" s="238">
        <f>+DATA!H42</f>
        <v>30555</v>
      </c>
      <c r="J40" s="238">
        <f>+DATA!I42</f>
        <v>2219</v>
      </c>
      <c r="K40" s="238">
        <f>+DATA!J42</f>
        <v>1605</v>
      </c>
      <c r="L40" s="238">
        <f>+DATA!K42</f>
        <v>5747</v>
      </c>
      <c r="M40" s="249">
        <f>+'6.รายรับ'!G41/I40</f>
        <v>1553.5614066437572</v>
      </c>
      <c r="N40" s="249">
        <f>+('6.รายรับ'!H41+'6.รายรับ'!I41+'6.รายรับ'!J41)/I40</f>
        <v>217.05185370643102</v>
      </c>
      <c r="O40" s="249">
        <f>+'6.รายรับ'!K41/'8.คำนวณ'!J40</f>
        <v>702.06000000000006</v>
      </c>
      <c r="P40" s="249">
        <f>+'6.รายรับ'!L41/'8.คำนวณ'!K40</f>
        <v>4719.3996573208724</v>
      </c>
      <c r="Q40" s="249">
        <f>+'6.รายรับ'!M41/'8.คำนวณ'!H40</f>
        <v>11.348770124109057</v>
      </c>
      <c r="R40" s="250">
        <f>+'6.รายรับ'!Q41/'8.คำนวณ'!H40</f>
        <v>65.836190998355178</v>
      </c>
      <c r="S40" s="250">
        <f>+'6.รายรับ'!V41/'8.คำนวณ'!I40</f>
        <v>1150.2782182948781</v>
      </c>
      <c r="T40" s="66"/>
      <c r="U40" s="269">
        <f>+'2.Hosp. Group'!L41</f>
        <v>21</v>
      </c>
      <c r="V40" s="63">
        <f>+DATA!L42</f>
        <v>89022</v>
      </c>
      <c r="W40" s="63">
        <f>+DATA!M42</f>
        <v>2854.08</v>
      </c>
      <c r="X40" s="63">
        <f t="shared" si="1"/>
        <v>7093.2228571428568</v>
      </c>
      <c r="Y40" s="251">
        <f>+('7.รายจ่าย'!G39+'7.รายจ่าย'!K39)/'8.คำนวณ'!X40</f>
        <v>9986.4573180113985</v>
      </c>
      <c r="Z40" s="251">
        <f>+'7.รายจ่าย'!L39/'8.คำนวณ'!X40</f>
        <v>124.0183789113794</v>
      </c>
      <c r="AA40" s="251">
        <f>+'7.รายจ่าย'!M39/'8.คำนวณ'!X40</f>
        <v>1561.7194585737373</v>
      </c>
      <c r="AB40" s="251">
        <f>+'7.รายจ่าย'!O39/'8.คำนวณ'!X40</f>
        <v>587.34843158137267</v>
      </c>
      <c r="AC40" s="251">
        <f>+'7.รายจ่าย'!P39/'8.คำนวณ'!X40</f>
        <v>853.45337400528808</v>
      </c>
      <c r="AD40" s="251">
        <f>+'7.รายจ่าย'!R39/'8.คำนวณ'!X40</f>
        <v>847.64294046470116</v>
      </c>
      <c r="AE40" s="251">
        <f>+'7.รายจ่าย'!S39/'8.คำนวณ'!X40</f>
        <v>801.51679631422837</v>
      </c>
      <c r="AF40" s="251">
        <f>+'7.รายจ่าย'!T39/'8.คำนวณ'!X40</f>
        <v>209.54514611129818</v>
      </c>
      <c r="AG40" s="251">
        <f>+'7.รายจ่าย'!U39/'8.คำนวณ'!X40</f>
        <v>438.95789300692655</v>
      </c>
      <c r="AH40" s="251">
        <f>+'7.รายจ่าย'!V39/'8.คำนวณ'!X40</f>
        <v>21.917143043581238</v>
      </c>
      <c r="AI40" s="251">
        <f>+'7.รายจ่าย'!Y39/'8.คำนวณ'!X40</f>
        <v>168.97654622440416</v>
      </c>
    </row>
    <row r="41" spans="1:35" s="63" customFormat="1">
      <c r="A41" s="67" t="s">
        <v>222</v>
      </c>
      <c r="B41" s="280">
        <v>4</v>
      </c>
      <c r="C41" s="225">
        <v>39</v>
      </c>
      <c r="D41" s="225">
        <v>4</v>
      </c>
      <c r="E41" s="202" t="s">
        <v>51</v>
      </c>
      <c r="F41" s="202" t="s">
        <v>240</v>
      </c>
      <c r="G41" s="270" t="s">
        <v>376</v>
      </c>
      <c r="H41" s="236">
        <f>+DATA!G43</f>
        <v>35340</v>
      </c>
      <c r="I41" s="238">
        <f>+DATA!H43</f>
        <v>26994</v>
      </c>
      <c r="J41" s="238">
        <f>+DATA!I43</f>
        <v>2259</v>
      </c>
      <c r="K41" s="238">
        <f>+DATA!J43</f>
        <v>1500</v>
      </c>
      <c r="L41" s="238">
        <f>+DATA!K43</f>
        <v>4587</v>
      </c>
      <c r="M41" s="249">
        <f>+'6.รายรับ'!G42/I41</f>
        <v>1069.6727143068827</v>
      </c>
      <c r="N41" s="249">
        <f>+('6.รายรับ'!H42+'6.รายรับ'!I42+'6.รายรับ'!J42)/I41</f>
        <v>360.73979513966071</v>
      </c>
      <c r="O41" s="249">
        <f>+'6.รายรับ'!K42/'8.คำนวณ'!J41</f>
        <v>477.56350154935808</v>
      </c>
      <c r="P41" s="249">
        <f>+'6.รายรับ'!L42/'8.คำนวณ'!K41</f>
        <v>4763.0740933333327</v>
      </c>
      <c r="Q41" s="249">
        <f>+'6.รายรับ'!M42/'8.คำนวณ'!H41</f>
        <v>2.6830220713073003</v>
      </c>
      <c r="R41" s="250">
        <f>+'6.รายรับ'!Q42/'8.คำนวณ'!H41</f>
        <v>164.21089417091116</v>
      </c>
      <c r="S41" s="250">
        <f>+'6.รายรับ'!V42/'8.คำนวณ'!I41</f>
        <v>1607.4578591538861</v>
      </c>
      <c r="T41" s="66"/>
      <c r="U41" s="269">
        <f>+'2.Hosp. Group'!L42</f>
        <v>21</v>
      </c>
      <c r="V41" s="63">
        <f>+DATA!L43</f>
        <v>96394</v>
      </c>
      <c r="W41" s="63">
        <f>+DATA!M43</f>
        <v>1966.76</v>
      </c>
      <c r="X41" s="63">
        <f t="shared" si="1"/>
        <v>6556.9504761904764</v>
      </c>
      <c r="Y41" s="251">
        <f>+('7.รายจ่าย'!G40+'7.รายจ่าย'!K40)/'8.คำนวณ'!X41</f>
        <v>10956.850726702512</v>
      </c>
      <c r="Z41" s="251">
        <f>+'7.รายจ่าย'!L40/'8.คำนวณ'!X41</f>
        <v>51.171501327998293</v>
      </c>
      <c r="AA41" s="251">
        <f>+'7.รายจ่าย'!M40/'8.คำนวณ'!X41</f>
        <v>1680.0418639733512</v>
      </c>
      <c r="AB41" s="251">
        <f>+'7.รายจ่าย'!O40/'8.คำนวณ'!X41</f>
        <v>360.18224456258559</v>
      </c>
      <c r="AC41" s="251">
        <f>+'7.รายจ่าย'!P40/'8.คำนวณ'!X41</f>
        <v>954.16499220456421</v>
      </c>
      <c r="AD41" s="251">
        <f>+'7.รายจ่าย'!R40/'8.คำนวณ'!X41</f>
        <v>1004.8564151773227</v>
      </c>
      <c r="AE41" s="251">
        <f>+'7.รายจ่าย'!S40/'8.คำนวณ'!X41</f>
        <v>2512.9377673099484</v>
      </c>
      <c r="AF41" s="251">
        <f>+'7.รายจ่าย'!T40/'8.คำนวณ'!X41</f>
        <v>285.88304987306816</v>
      </c>
      <c r="AG41" s="251">
        <f>+'7.รายจ่าย'!U40/'8.คำนวณ'!X41</f>
        <v>376.94409451083391</v>
      </c>
      <c r="AH41" s="251">
        <f>+'7.รายจ่าย'!V40/'8.คำนวณ'!X41</f>
        <v>16.951065957200196</v>
      </c>
      <c r="AI41" s="251">
        <f>+'7.รายจ่าย'!Y40/'8.คำนวณ'!X41</f>
        <v>501.39039663908801</v>
      </c>
    </row>
    <row r="42" spans="1:35" s="63" customFormat="1">
      <c r="A42" s="67" t="s">
        <v>244</v>
      </c>
      <c r="B42" s="280">
        <v>9</v>
      </c>
      <c r="C42" s="225">
        <v>40</v>
      </c>
      <c r="D42" s="225">
        <v>4</v>
      </c>
      <c r="E42" s="202" t="s">
        <v>51</v>
      </c>
      <c r="F42" s="202" t="s">
        <v>244</v>
      </c>
      <c r="G42" s="270" t="s">
        <v>381</v>
      </c>
      <c r="H42" s="236">
        <f>+DATA!G44</f>
        <v>52073</v>
      </c>
      <c r="I42" s="238">
        <f>+DATA!H44</f>
        <v>37692</v>
      </c>
      <c r="J42" s="238">
        <f>+DATA!I44</f>
        <v>2080</v>
      </c>
      <c r="K42" s="238">
        <f>+DATA!J44</f>
        <v>2424</v>
      </c>
      <c r="L42" s="238">
        <f>+DATA!K44</f>
        <v>9877</v>
      </c>
      <c r="M42" s="249">
        <f>+'6.รายรับ'!G43/I42</f>
        <v>1166.7293160352328</v>
      </c>
      <c r="N42" s="249">
        <f>+('6.รายรับ'!H43+'6.รายรับ'!I43+'6.รายรับ'!J43)/I42</f>
        <v>293.13101825321024</v>
      </c>
      <c r="O42" s="249">
        <f>+'6.รายรับ'!K43/'8.คำนวณ'!J42</f>
        <v>406.96086538461537</v>
      </c>
      <c r="P42" s="249">
        <f>+'6.รายรับ'!L43/'8.คำนวณ'!K42</f>
        <v>2611.3125948844881</v>
      </c>
      <c r="Q42" s="249">
        <f>+'6.รายรับ'!M43/'8.คำนวณ'!H42</f>
        <v>4.5007708409348419</v>
      </c>
      <c r="R42" s="250">
        <f>+'6.รายรับ'!Q43/'8.คำนวณ'!H42</f>
        <v>39.091666698673016</v>
      </c>
      <c r="S42" s="250">
        <f>+'6.รายรับ'!V43/'8.คำนวณ'!I42</f>
        <v>1075.8201063886236</v>
      </c>
      <c r="T42" s="66"/>
      <c r="U42" s="269">
        <f>+'2.Hosp. Group'!L43</f>
        <v>21</v>
      </c>
      <c r="V42" s="63">
        <f>+DATA!L44</f>
        <v>106520</v>
      </c>
      <c r="W42" s="63">
        <f>+DATA!M44</f>
        <v>2150.56</v>
      </c>
      <c r="X42" s="63">
        <f t="shared" si="1"/>
        <v>7222.9409523809518</v>
      </c>
      <c r="Y42" s="251">
        <f>+('7.รายจ่าย'!G41+'7.รายจ่าย'!K41)/'8.คำนวณ'!X42</f>
        <v>10406.697098253606</v>
      </c>
      <c r="Z42" s="251">
        <f>+'7.รายจ่าย'!L41/'8.คำนวณ'!X42</f>
        <v>93.79323525781875</v>
      </c>
      <c r="AA42" s="251">
        <f>+'7.รายจ่าย'!M41/'8.คำนวณ'!X42</f>
        <v>1630.8209727392405</v>
      </c>
      <c r="AB42" s="251">
        <f>+'7.รายจ่าย'!O41/'8.คำนวณ'!X42</f>
        <v>540.74470714211134</v>
      </c>
      <c r="AC42" s="251">
        <f>+'7.รายจ่าย'!P41/'8.คำนวณ'!X42</f>
        <v>578.57519915380738</v>
      </c>
      <c r="AD42" s="251">
        <f>+'7.รายจ่าย'!R41/'8.คำนวณ'!X42</f>
        <v>1091.855306860891</v>
      </c>
      <c r="AE42" s="251">
        <f>+'7.รายจ่าย'!S41/'8.คำนวณ'!X42</f>
        <v>1971.3780527731219</v>
      </c>
      <c r="AF42" s="251">
        <f>+'7.รายจ่าย'!T41/'8.คำนวณ'!X42</f>
        <v>348.23543714155221</v>
      </c>
      <c r="AG42" s="251">
        <f>+'7.รายจ่าย'!U41/'8.คำนวณ'!X42</f>
        <v>333.3840309474258</v>
      </c>
      <c r="AH42" s="251">
        <f>+'7.รายจ่าย'!V41/'8.คำนวณ'!X42</f>
        <v>11.237626132502683</v>
      </c>
      <c r="AI42" s="251">
        <f>+'7.รายจ่าย'!Y41/'8.คำนวณ'!X42</f>
        <v>619.88960722765876</v>
      </c>
    </row>
    <row r="43" spans="1:35" s="63" customFormat="1">
      <c r="A43" s="67" t="s">
        <v>212</v>
      </c>
      <c r="B43" s="280">
        <v>33</v>
      </c>
      <c r="C43" s="225">
        <v>41</v>
      </c>
      <c r="D43" s="225">
        <v>4</v>
      </c>
      <c r="E43" s="202" t="s">
        <v>53</v>
      </c>
      <c r="F43" s="202" t="s">
        <v>212</v>
      </c>
      <c r="G43" s="270" t="s">
        <v>344</v>
      </c>
      <c r="H43" s="236">
        <f>+DATA!G45</f>
        <v>33966</v>
      </c>
      <c r="I43" s="238">
        <f>+DATA!H45</f>
        <v>31088</v>
      </c>
      <c r="J43" s="238">
        <f>+DATA!I45</f>
        <v>1128</v>
      </c>
      <c r="K43" s="238">
        <f>+DATA!J45</f>
        <v>1588</v>
      </c>
      <c r="L43" s="238">
        <f>+DATA!K45</f>
        <v>162</v>
      </c>
      <c r="M43" s="249">
        <f>+'6.รายรับ'!G44/I43</f>
        <v>1196.6658501672675</v>
      </c>
      <c r="N43" s="249">
        <f>+('6.รายรับ'!H44+'6.รายรับ'!I44+'6.รายรับ'!J44)/I43</f>
        <v>211.07251640504376</v>
      </c>
      <c r="O43" s="249">
        <f>+'6.รายรับ'!K44/'8.คำนวณ'!J43</f>
        <v>1176.0052127659576</v>
      </c>
      <c r="P43" s="249">
        <f>+'6.รายรับ'!L44/'8.คำนวณ'!K43</f>
        <v>3081.6720654911833</v>
      </c>
      <c r="Q43" s="249">
        <f>+'6.รายรับ'!M44/'8.คำนวณ'!H43</f>
        <v>12.012586115527291</v>
      </c>
      <c r="R43" s="250">
        <f>+'6.รายรับ'!Q44/'8.คำนวณ'!H43</f>
        <v>64.13214685273509</v>
      </c>
      <c r="S43" s="250">
        <f>+'6.รายรับ'!V44/'8.คำนวณ'!I43</f>
        <v>1018.2866752444673</v>
      </c>
      <c r="T43" s="66"/>
      <c r="U43" s="269">
        <f>+'2.Hosp. Group'!L44</f>
        <v>21</v>
      </c>
      <c r="V43" s="63">
        <f>+DATA!L45</f>
        <v>81412</v>
      </c>
      <c r="W43" s="63">
        <f>+DATA!M45</f>
        <v>2144.62</v>
      </c>
      <c r="X43" s="63">
        <f t="shared" si="1"/>
        <v>6021.3819047619045</v>
      </c>
      <c r="Y43" s="251">
        <f>+('7.รายจ่าย'!G42+'7.รายจ่าย'!K42)/'8.คำนวณ'!X43</f>
        <v>10486.953720716856</v>
      </c>
      <c r="Z43" s="251">
        <f>+'7.รายจ่าย'!L42/'8.คำนวณ'!X43</f>
        <v>63.265591856702407</v>
      </c>
      <c r="AA43" s="251">
        <f>+'7.รายจ่าย'!M42/'8.คำนวณ'!X43</f>
        <v>1755.0794314578318</v>
      </c>
      <c r="AB43" s="251">
        <f>+'7.รายจ่าย'!O42/'8.คำนวณ'!X43</f>
        <v>1133.6387257884639</v>
      </c>
      <c r="AC43" s="251">
        <f>+'7.รายจ่าย'!P42/'8.คำนวณ'!X43</f>
        <v>740.17726669609624</v>
      </c>
      <c r="AD43" s="251">
        <f>+'7.รายจ่าย'!R42/'8.คำนวณ'!X43</f>
        <v>976.74276985302072</v>
      </c>
      <c r="AE43" s="251">
        <f>+'7.รายจ่าย'!S42/'8.คำนวณ'!X43</f>
        <v>916.48189689410015</v>
      </c>
      <c r="AF43" s="251">
        <f>+'7.รายจ่าย'!T42/'8.คำนวณ'!X43</f>
        <v>144.41718093188859</v>
      </c>
      <c r="AG43" s="251">
        <f>+'7.รายจ่าย'!U42/'8.คำนวณ'!X43</f>
        <v>461.98709100315688</v>
      </c>
      <c r="AH43" s="251">
        <f>+'7.รายจ่าย'!V42/'8.คำนวณ'!X43</f>
        <v>130.3906100656217</v>
      </c>
      <c r="AI43" s="251">
        <f>+'7.รายจ่าย'!Y42/'8.คำนวณ'!X43</f>
        <v>803.7688950060666</v>
      </c>
    </row>
    <row r="44" spans="1:35" s="63" customFormat="1">
      <c r="A44" s="67" t="s">
        <v>228</v>
      </c>
      <c r="B44" s="280">
        <v>67</v>
      </c>
      <c r="C44" s="225">
        <v>42</v>
      </c>
      <c r="D44" s="225">
        <v>4</v>
      </c>
      <c r="E44" s="202" t="s">
        <v>88</v>
      </c>
      <c r="F44" s="202" t="s">
        <v>182</v>
      </c>
      <c r="G44" s="270" t="s">
        <v>310</v>
      </c>
      <c r="H44" s="236">
        <f>+DATA!G46</f>
        <v>37197</v>
      </c>
      <c r="I44" s="238">
        <f>+DATA!H46</f>
        <v>28737</v>
      </c>
      <c r="J44" s="238">
        <f>+DATA!I46</f>
        <v>990</v>
      </c>
      <c r="K44" s="238">
        <f>+DATA!J46</f>
        <v>908</v>
      </c>
      <c r="L44" s="238">
        <f>+DATA!K46</f>
        <v>6562</v>
      </c>
      <c r="M44" s="249">
        <f>+'6.รายรับ'!G45/I44</f>
        <v>1360.5170240456557</v>
      </c>
      <c r="N44" s="249">
        <f>+('6.รายรับ'!H45+'6.รายรับ'!I45+'6.รายรับ'!J45)/I44</f>
        <v>456.20379928315407</v>
      </c>
      <c r="O44" s="249">
        <f>+'6.รายรับ'!K45/'8.คำนวณ'!J44</f>
        <v>902.86717171717169</v>
      </c>
      <c r="P44" s="249">
        <f>+'6.รายรับ'!L45/'8.คำนวณ'!K44</f>
        <v>6004.5618061674013</v>
      </c>
      <c r="Q44" s="249">
        <f>+'6.รายรับ'!M45/'8.คำนวณ'!H44</f>
        <v>7.0392504771890207</v>
      </c>
      <c r="R44" s="250">
        <f>+'6.รายรับ'!Q45/'8.คำนวณ'!H44</f>
        <v>81.013345699922041</v>
      </c>
      <c r="S44" s="250">
        <f>+'6.รายรับ'!V45/'8.คำนวณ'!I44</f>
        <v>1002.6356484671329</v>
      </c>
      <c r="T44" s="66"/>
      <c r="U44" s="269">
        <f>+'2.Hosp. Group'!L45</f>
        <v>21</v>
      </c>
      <c r="V44" s="63">
        <f>+DATA!L46</f>
        <v>70449</v>
      </c>
      <c r="W44" s="63">
        <f>+DATA!M46</f>
        <v>2461.2399999999998</v>
      </c>
      <c r="X44" s="63">
        <f t="shared" si="1"/>
        <v>5815.954285714286</v>
      </c>
      <c r="Y44" s="251">
        <f>+('7.รายจ่าย'!G43+'7.รายจ่าย'!K43)/'8.คำนวณ'!X44</f>
        <v>11359.016071063636</v>
      </c>
      <c r="Z44" s="251">
        <f>+'7.รายจ่าย'!L43/'8.คำนวณ'!X44</f>
        <v>179.47458984743443</v>
      </c>
      <c r="AA44" s="251">
        <f>+'7.รายจ่าย'!M43/'8.คำนวณ'!X44</f>
        <v>1950.0261269001917</v>
      </c>
      <c r="AB44" s="251">
        <f>+'7.รายจ่าย'!O43/'8.คำนวณ'!X44</f>
        <v>840.87431739490989</v>
      </c>
      <c r="AC44" s="251">
        <f>+'7.รายจ่าย'!P43/'8.คำนวณ'!X44</f>
        <v>1353.7356525203577</v>
      </c>
      <c r="AD44" s="251">
        <f>+'7.รายจ่าย'!R43/'8.คำนวณ'!X44</f>
        <v>985.91852141694972</v>
      </c>
      <c r="AE44" s="251">
        <f>+'7.รายจ่าย'!S43/'8.คำนวณ'!X44</f>
        <v>602.11177357456131</v>
      </c>
      <c r="AF44" s="251">
        <f>+'7.รายจ่าย'!T43/'8.คำนวณ'!X44</f>
        <v>135.0143005643589</v>
      </c>
      <c r="AG44" s="251">
        <f>+'7.รายจ่าย'!U43/'8.คำนวณ'!X44</f>
        <v>592.95695264847825</v>
      </c>
      <c r="AH44" s="251">
        <f>+'7.รายจ่าย'!V43/'8.คำนวณ'!X44</f>
        <v>227.54445358187135</v>
      </c>
      <c r="AI44" s="251">
        <f>+'7.รายจ่าย'!Y43/'8.คำนวณ'!X44</f>
        <v>184.92236134691566</v>
      </c>
    </row>
    <row r="45" spans="1:35" s="63" customFormat="1">
      <c r="A45" s="67" t="s">
        <v>232</v>
      </c>
      <c r="B45" s="280">
        <v>77</v>
      </c>
      <c r="C45" s="225">
        <v>43</v>
      </c>
      <c r="D45" s="225">
        <v>5</v>
      </c>
      <c r="E45" s="202" t="s">
        <v>45</v>
      </c>
      <c r="F45" s="202" t="s">
        <v>191</v>
      </c>
      <c r="G45" s="270" t="s">
        <v>320</v>
      </c>
      <c r="H45" s="236">
        <f>+DATA!G47</f>
        <v>48547</v>
      </c>
      <c r="I45" s="238">
        <f>+DATA!H47</f>
        <v>36267</v>
      </c>
      <c r="J45" s="238">
        <f>+DATA!I47</f>
        <v>1533</v>
      </c>
      <c r="K45" s="238">
        <f>+DATA!J47</f>
        <v>3397</v>
      </c>
      <c r="L45" s="238">
        <f>+DATA!K47</f>
        <v>7350</v>
      </c>
      <c r="M45" s="249">
        <f>+'6.รายรับ'!G46/I45</f>
        <v>959.44168831168838</v>
      </c>
      <c r="N45" s="249">
        <f>+('6.รายรับ'!H46+'6.รายรับ'!I46+'6.รายรับ'!J46)/I45</f>
        <v>341.11232718449276</v>
      </c>
      <c r="O45" s="249">
        <f>+'6.รายรับ'!K46/'8.คำนวณ'!J45</f>
        <v>909.69339856490535</v>
      </c>
      <c r="P45" s="249">
        <f>+'6.รายรับ'!L46/'8.คำนวณ'!K45</f>
        <v>2656.3965116279069</v>
      </c>
      <c r="Q45" s="249">
        <f>+'6.รายรับ'!M46/'8.คำนวณ'!H45</f>
        <v>9.622304158856366</v>
      </c>
      <c r="R45" s="250">
        <f>+'6.รายรับ'!Q46/'8.คำนวณ'!H45</f>
        <v>31.885348219251448</v>
      </c>
      <c r="S45" s="250">
        <f>+'6.รายรับ'!V46/'8.คำนวณ'!I45</f>
        <v>1134.5231414233326</v>
      </c>
      <c r="T45" s="66"/>
      <c r="U45" s="269">
        <f>+'2.Hosp. Group'!L46</f>
        <v>21</v>
      </c>
      <c r="V45" s="63">
        <f>+DATA!L47</f>
        <v>89654</v>
      </c>
      <c r="W45" s="63">
        <f>+DATA!M47</f>
        <v>2232.44</v>
      </c>
      <c r="X45" s="63">
        <f t="shared" si="1"/>
        <v>6501.6780952380959</v>
      </c>
      <c r="Y45" s="251">
        <f>+('7.รายจ่าย'!G44+'7.รายจ่าย'!K44)/'8.คำนวณ'!X45</f>
        <v>11342.589746793574</v>
      </c>
      <c r="Z45" s="251">
        <f>+'7.รายจ่าย'!L44/'8.คำนวณ'!X45</f>
        <v>87.903716798681415</v>
      </c>
      <c r="AA45" s="251">
        <f>+'7.รายจ่าย'!M44/'8.คำนวณ'!X45</f>
        <v>1869.6326212924955</v>
      </c>
      <c r="AB45" s="251">
        <f>+'7.รายจ่าย'!O44/'8.คำนวณ'!X45</f>
        <v>690.3579405580565</v>
      </c>
      <c r="AC45" s="251">
        <f>+'7.รายจ่าย'!P44/'8.คำนวณ'!X45</f>
        <v>742.69308773324735</v>
      </c>
      <c r="AD45" s="251">
        <f>+'7.รายจ่าย'!R44/'8.คำนวณ'!X45</f>
        <v>855.02801716245551</v>
      </c>
      <c r="AE45" s="251">
        <f>+'7.รายจ่าย'!S44/'8.คำนวณ'!X45</f>
        <v>850.91935327465649</v>
      </c>
      <c r="AF45" s="251">
        <f>+'7.รายจ่าย'!T44/'8.คำนวณ'!X45</f>
        <v>225.28952964816992</v>
      </c>
      <c r="AG45" s="251">
        <f>+'7.รายจ่าย'!U44/'8.คำนวณ'!X45</f>
        <v>428.52166305197096</v>
      </c>
      <c r="AH45" s="251">
        <f>+'7.รายจ่าย'!V44/'8.คำนวณ'!X45</f>
        <v>14.3784602422056</v>
      </c>
      <c r="AI45" s="251">
        <f>+'7.รายจ่าย'!Y44/'8.คำนวณ'!X45</f>
        <v>1138.9664808880109</v>
      </c>
    </row>
    <row r="46" spans="1:35" s="63" customFormat="1">
      <c r="A46" s="67" t="s">
        <v>191</v>
      </c>
      <c r="B46" s="280">
        <v>17</v>
      </c>
      <c r="C46" s="225">
        <v>44</v>
      </c>
      <c r="D46" s="225">
        <v>5</v>
      </c>
      <c r="E46" s="202" t="s">
        <v>55</v>
      </c>
      <c r="F46" s="202" t="s">
        <v>174</v>
      </c>
      <c r="G46" s="270" t="s">
        <v>301</v>
      </c>
      <c r="H46" s="236">
        <f>+DATA!G48</f>
        <v>34761</v>
      </c>
      <c r="I46" s="238">
        <f>+DATA!H48</f>
        <v>30903</v>
      </c>
      <c r="J46" s="238">
        <f>+DATA!I48</f>
        <v>1297</v>
      </c>
      <c r="K46" s="238">
        <f>+DATA!J48</f>
        <v>1386</v>
      </c>
      <c r="L46" s="238">
        <f>+DATA!K48</f>
        <v>1175</v>
      </c>
      <c r="M46" s="249">
        <f>+'6.รายรับ'!G47/I46</f>
        <v>1123.305419214963</v>
      </c>
      <c r="N46" s="249">
        <f>+('6.รายรับ'!H47+'6.รายรับ'!I47+'6.รายรับ'!J47)/I46</f>
        <v>563.07409766042144</v>
      </c>
      <c r="O46" s="249">
        <f>+'6.รายรับ'!K47/'8.คำนวณ'!J46</f>
        <v>1345.6977949113341</v>
      </c>
      <c r="P46" s="249">
        <f>+'6.รายรับ'!L47/'8.คำนวณ'!K46</f>
        <v>6752.0793795093796</v>
      </c>
      <c r="Q46" s="249">
        <f>+'6.รายรับ'!M47/'8.คำนวณ'!H46</f>
        <v>26.105211300020137</v>
      </c>
      <c r="R46" s="250">
        <f>+'6.รายรับ'!Q47/'8.คำนวณ'!H46</f>
        <v>93.848761255429935</v>
      </c>
      <c r="S46" s="250">
        <f>+'6.รายรับ'!V47/'8.คำนวณ'!I46</f>
        <v>1216.6450723230755</v>
      </c>
      <c r="T46" s="66"/>
      <c r="U46" s="269">
        <f>+'2.Hosp. Group'!L47</f>
        <v>21</v>
      </c>
      <c r="V46" s="63">
        <f>+DATA!L48</f>
        <v>104146</v>
      </c>
      <c r="W46" s="63">
        <f>+DATA!M48</f>
        <v>2883.04</v>
      </c>
      <c r="X46" s="63">
        <f t="shared" si="1"/>
        <v>7842.373333333333</v>
      </c>
      <c r="Y46" s="251">
        <f>+('7.รายจ่าย'!G45+'7.รายจ่าย'!K45)/'8.คำนวณ'!X46</f>
        <v>9692.386488018934</v>
      </c>
      <c r="Z46" s="251">
        <f>+'7.รายจ่าย'!L45/'8.คำนวณ'!X46</f>
        <v>44.201954595377593</v>
      </c>
      <c r="AA46" s="251">
        <f>+'7.รายจ่าย'!M45/'8.คำนวณ'!X46</f>
        <v>1476.7944890832368</v>
      </c>
      <c r="AB46" s="251">
        <f>+'7.รายจ่าย'!O45/'8.คำนวณ'!X46</f>
        <v>482.78710526405274</v>
      </c>
      <c r="AC46" s="251">
        <f>+'7.รายจ่าย'!P45/'8.คำนวณ'!X46</f>
        <v>657.58937898051272</v>
      </c>
      <c r="AD46" s="251">
        <f>+'7.รายจ่าย'!R45/'8.คำนวณ'!X46</f>
        <v>826.31847586954984</v>
      </c>
      <c r="AE46" s="251">
        <f>+'7.รายจ่าย'!S45/'8.คำนวณ'!X46</f>
        <v>1153.6862943700717</v>
      </c>
      <c r="AF46" s="251">
        <f>+'7.รายจ่าย'!T45/'8.คำนวณ'!X46</f>
        <v>399.12330961035605</v>
      </c>
      <c r="AG46" s="251">
        <f>+'7.รายจ่าย'!U45/'8.คำนวณ'!X46</f>
        <v>413.54787666318703</v>
      </c>
      <c r="AH46" s="251">
        <f>+'7.รายจ่าย'!V45/'8.คำนวณ'!X46</f>
        <v>87.040997793185056</v>
      </c>
      <c r="AI46" s="251">
        <f>+'7.รายจ่าย'!Y45/'8.คำนวณ'!X46</f>
        <v>454.26905205567022</v>
      </c>
    </row>
    <row r="47" spans="1:35" s="63" customFormat="1">
      <c r="A47" s="67" t="s">
        <v>174</v>
      </c>
      <c r="B47" s="280">
        <v>18</v>
      </c>
      <c r="C47" s="225">
        <v>45</v>
      </c>
      <c r="D47" s="225">
        <v>5</v>
      </c>
      <c r="E47" s="202" t="s">
        <v>55</v>
      </c>
      <c r="F47" s="202" t="s">
        <v>175</v>
      </c>
      <c r="G47" s="270" t="s">
        <v>302</v>
      </c>
      <c r="H47" s="236">
        <f>+DATA!G49</f>
        <v>37755</v>
      </c>
      <c r="I47" s="238">
        <f>+DATA!H49</f>
        <v>31150</v>
      </c>
      <c r="J47" s="238">
        <f>+DATA!I49</f>
        <v>296</v>
      </c>
      <c r="K47" s="238">
        <f>+DATA!J49</f>
        <v>746</v>
      </c>
      <c r="L47" s="238">
        <f>+DATA!K49</f>
        <v>5563</v>
      </c>
      <c r="M47" s="249">
        <f>+'6.รายรับ'!G48/I47</f>
        <v>1438.2515277688606</v>
      </c>
      <c r="N47" s="249">
        <f>+('6.รายรับ'!H48+'6.รายรับ'!I48+'6.รายรับ'!J48)/I47</f>
        <v>463.26502439807388</v>
      </c>
      <c r="O47" s="249">
        <f>+'6.รายรับ'!K48/'8.คำนวณ'!J47</f>
        <v>5829.541283783783</v>
      </c>
      <c r="P47" s="249">
        <f>+'6.รายรับ'!L48/'8.คำนวณ'!K47</f>
        <v>16558.090348525471</v>
      </c>
      <c r="Q47" s="249">
        <f>+'6.รายรับ'!M48/'8.คำนวณ'!H47</f>
        <v>19.658176930207919</v>
      </c>
      <c r="R47" s="250">
        <f>+'6.รายรับ'!Q48/'8.คำนวณ'!H47</f>
        <v>188.77835915772746</v>
      </c>
      <c r="S47" s="250">
        <f>+'6.รายรับ'!V48/'8.คำนวณ'!I47</f>
        <v>1123.8064327447835</v>
      </c>
      <c r="T47" s="66"/>
      <c r="U47" s="269">
        <f>+'2.Hosp. Group'!L48</f>
        <v>21</v>
      </c>
      <c r="V47" s="63">
        <f>+DATA!L49</f>
        <v>76534</v>
      </c>
      <c r="W47" s="63">
        <f>+DATA!M49</f>
        <v>3235.93</v>
      </c>
      <c r="X47" s="63">
        <f t="shared" si="1"/>
        <v>6880.4061904761902</v>
      </c>
      <c r="Y47" s="251">
        <f>+('7.รายจ่าย'!G46+'7.รายจ่าย'!K46)/'8.คำนวณ'!X47</f>
        <v>10500.929408791135</v>
      </c>
      <c r="Z47" s="251">
        <f>+'7.รายจ่าย'!L46/'8.คำนวณ'!X47</f>
        <v>64.855386098813526</v>
      </c>
      <c r="AA47" s="251">
        <f>+'7.รายจ่าย'!M46/'8.คำนวณ'!X47</f>
        <v>2198.9587302189316</v>
      </c>
      <c r="AB47" s="251">
        <f>+'7.รายจ่าย'!O46/'8.คำนวณ'!X47</f>
        <v>940.90562254318729</v>
      </c>
      <c r="AC47" s="251">
        <f>+'7.รายจ่าย'!P46/'8.คำนวณ'!X47</f>
        <v>470.75071010826952</v>
      </c>
      <c r="AD47" s="251">
        <f>+'7.รายจ่าย'!R46/'8.คำนวณ'!X47</f>
        <v>1034.4222656289742</v>
      </c>
      <c r="AE47" s="251">
        <f>+'7.รายจ่าย'!S46/'8.คำนวณ'!X47</f>
        <v>1361.2470093646882</v>
      </c>
      <c r="AF47" s="251">
        <f>+'7.รายจ่าย'!T46/'8.คำนวณ'!X47</f>
        <v>591.7309948409054</v>
      </c>
      <c r="AG47" s="251">
        <f>+'7.รายจ่าย'!U46/'8.คำนวณ'!X47</f>
        <v>317.32328289311272</v>
      </c>
      <c r="AH47" s="251">
        <f>+'7.รายจ่าย'!V46/'8.คำนวณ'!X47</f>
        <v>26.077772886193806</v>
      </c>
      <c r="AI47" s="251">
        <f>+'7.รายจ่าย'!Y46/'8.คำนวณ'!X47</f>
        <v>574.09682664776233</v>
      </c>
    </row>
    <row r="48" spans="1:35" s="63" customFormat="1">
      <c r="A48" s="67" t="s">
        <v>241</v>
      </c>
      <c r="B48" s="280">
        <v>48</v>
      </c>
      <c r="C48" s="225">
        <v>46</v>
      </c>
      <c r="D48" s="225">
        <v>5</v>
      </c>
      <c r="E48" s="202" t="s">
        <v>49</v>
      </c>
      <c r="F48" s="202" t="s">
        <v>232</v>
      </c>
      <c r="G48" s="270" t="s">
        <v>368</v>
      </c>
      <c r="H48" s="236">
        <f>+DATA!G50</f>
        <v>34423</v>
      </c>
      <c r="I48" s="238">
        <f>+DATA!H50</f>
        <v>24795</v>
      </c>
      <c r="J48" s="238">
        <f>+DATA!I50</f>
        <v>1862</v>
      </c>
      <c r="K48" s="238">
        <f>+DATA!J50</f>
        <v>1503</v>
      </c>
      <c r="L48" s="238">
        <f>+DATA!K50</f>
        <v>6263</v>
      </c>
      <c r="M48" s="249">
        <f>+'6.รายรับ'!G49/I48</f>
        <v>1254.2086170598909</v>
      </c>
      <c r="N48" s="249">
        <f>+('6.รายรับ'!H49+'6.รายรับ'!I49+'6.รายรับ'!J49)/I48</f>
        <v>604.40275821738248</v>
      </c>
      <c r="O48" s="249">
        <f>+'6.รายรับ'!K49/'8.คำนวณ'!J48</f>
        <v>1159.9320085929107</v>
      </c>
      <c r="P48" s="249">
        <f>+'6.รายรับ'!L49/'8.คำนวณ'!K48</f>
        <v>6910.8949234863612</v>
      </c>
      <c r="Q48" s="249">
        <f>+'6.รายรับ'!M49/'8.คำนวณ'!H48</f>
        <v>12.527292798419662</v>
      </c>
      <c r="R48" s="250">
        <f>+'6.รายรับ'!Q49/'8.คำนวณ'!H48</f>
        <v>81.967470877029896</v>
      </c>
      <c r="S48" s="250">
        <f>+'6.รายรับ'!V49/'8.คำนวณ'!I48</f>
        <v>1903.6348223432144</v>
      </c>
      <c r="T48" s="66"/>
      <c r="U48" s="269">
        <f>+'2.Hosp. Group'!L49</f>
        <v>21</v>
      </c>
      <c r="V48" s="63">
        <f>+DATA!L50</f>
        <v>95910</v>
      </c>
      <c r="W48" s="63">
        <f>+DATA!M50</f>
        <v>3952.83</v>
      </c>
      <c r="X48" s="63">
        <f t="shared" si="1"/>
        <v>8519.9728571428568</v>
      </c>
      <c r="Y48" s="251">
        <f>+('7.รายจ่าย'!G47+'7.รายจ่าย'!K47)/'8.คำนวณ'!X48</f>
        <v>9394.7657348338289</v>
      </c>
      <c r="Z48" s="251">
        <f>+'7.รายจ่าย'!L47/'8.คำนวณ'!X48</f>
        <v>56.016707799706275</v>
      </c>
      <c r="AA48" s="251">
        <f>+'7.รายจ่าย'!M47/'8.คำนวณ'!X48</f>
        <v>1293.1914414214266</v>
      </c>
      <c r="AB48" s="251">
        <f>+'7.รายจ่าย'!O47/'8.คำนวณ'!X48</f>
        <v>442.87762804744017</v>
      </c>
      <c r="AC48" s="251">
        <f>+'7.รายจ่าย'!P47/'8.คำนวณ'!X48</f>
        <v>550.3764634729722</v>
      </c>
      <c r="AD48" s="251">
        <f>+'7.รายจ่าย'!R47/'8.คำนวณ'!X48</f>
        <v>996.66296740381972</v>
      </c>
      <c r="AE48" s="251">
        <f>+'7.รายจ่าย'!S47/'8.คำนวณ'!X48</f>
        <v>1105.7365508039009</v>
      </c>
      <c r="AF48" s="251">
        <f>+'7.รายจ่าย'!T47/'8.คำนวณ'!X48</f>
        <v>227.83634790251679</v>
      </c>
      <c r="AG48" s="251">
        <f>+'7.รายจ่าย'!U47/'8.คำนวณ'!X48</f>
        <v>407.83987792717653</v>
      </c>
      <c r="AH48" s="251">
        <f>+'7.รายจ่าย'!V47/'8.คำนวณ'!X48</f>
        <v>9.1120125969549548</v>
      </c>
      <c r="AI48" s="251">
        <f>+'7.รายจ่าย'!Y47/'8.คำนวณ'!X48</f>
        <v>53.47905182796525</v>
      </c>
    </row>
    <row r="49" spans="1:35" s="63" customFormat="1">
      <c r="A49" s="67" t="s">
        <v>175</v>
      </c>
      <c r="B49" s="280">
        <v>6</v>
      </c>
      <c r="C49" s="225">
        <v>47</v>
      </c>
      <c r="D49" s="225">
        <v>5</v>
      </c>
      <c r="E49" s="202" t="s">
        <v>51</v>
      </c>
      <c r="F49" s="202" t="s">
        <v>241</v>
      </c>
      <c r="G49" s="270" t="s">
        <v>378</v>
      </c>
      <c r="H49" s="236">
        <f>+DATA!G51</f>
        <v>45993</v>
      </c>
      <c r="I49" s="238">
        <f>+DATA!H51</f>
        <v>32646</v>
      </c>
      <c r="J49" s="238">
        <f>+DATA!I51</f>
        <v>2375</v>
      </c>
      <c r="K49" s="238">
        <f>+DATA!J51</f>
        <v>2934</v>
      </c>
      <c r="L49" s="238">
        <f>+DATA!K51</f>
        <v>8038</v>
      </c>
      <c r="M49" s="249">
        <f>+'6.รายรับ'!G50/I49</f>
        <v>723.55481406604179</v>
      </c>
      <c r="N49" s="249">
        <f>+('6.รายรับ'!H50+'6.รายรับ'!I50+'6.รายรับ'!J50)/I49</f>
        <v>647.43223304539606</v>
      </c>
      <c r="O49" s="249">
        <f>+'6.รายรับ'!K50/'8.คำนวณ'!J49</f>
        <v>930.1003115789473</v>
      </c>
      <c r="P49" s="249">
        <f>+'6.รายรับ'!L50/'8.คำนวณ'!K49</f>
        <v>6315.1402828902519</v>
      </c>
      <c r="Q49" s="249">
        <f>+'6.รายรับ'!M50/'8.คำนวณ'!H49</f>
        <v>8.0281347161524579</v>
      </c>
      <c r="R49" s="250">
        <f>+'6.รายรับ'!Q50/'8.คำนวณ'!H49</f>
        <v>37.185093383775794</v>
      </c>
      <c r="S49" s="250">
        <f>+'6.รายรับ'!V50/'8.คำนวณ'!I49</f>
        <v>1369.8177216198003</v>
      </c>
      <c r="T49" s="66"/>
      <c r="U49" s="269">
        <f>+'2.Hosp. Group'!L50</f>
        <v>21</v>
      </c>
      <c r="V49" s="63">
        <f>+DATA!L51</f>
        <v>116502</v>
      </c>
      <c r="W49" s="63">
        <f>+DATA!M51</f>
        <v>2238.88</v>
      </c>
      <c r="X49" s="63">
        <f t="shared" si="1"/>
        <v>7786.5942857142854</v>
      </c>
      <c r="Y49" s="251">
        <f>+('7.รายจ่าย'!G48+'7.รายจ่าย'!K48)/'8.คำนวณ'!X49</f>
        <v>9903.3181350511568</v>
      </c>
      <c r="Z49" s="251">
        <f>+'7.รายจ่าย'!L48/'8.คำนวณ'!X49</f>
        <v>67.633937338458637</v>
      </c>
      <c r="AA49" s="251">
        <f>+'7.รายจ่าย'!M48/'8.คำนวณ'!X49</f>
        <v>2046.6726960769206</v>
      </c>
      <c r="AB49" s="251">
        <f>+'7.รายจ่าย'!O48/'8.คำนวณ'!X49</f>
        <v>1238.9981198455366</v>
      </c>
      <c r="AC49" s="251">
        <f>+'7.รายจ่าย'!P48/'8.คำนวณ'!X49</f>
        <v>614.10976025462071</v>
      </c>
      <c r="AD49" s="251">
        <f>+'7.รายจ่าย'!R48/'8.คำนวณ'!X49</f>
        <v>623.68008294842264</v>
      </c>
      <c r="AE49" s="251">
        <f>+'7.รายจ่าย'!S48/'8.คำนวณ'!X49</f>
        <v>511.89457081548215</v>
      </c>
      <c r="AF49" s="251">
        <f>+'7.รายจ่าย'!T48/'8.คำนวณ'!X49</f>
        <v>188.84451096903544</v>
      </c>
      <c r="AG49" s="251">
        <f>+'7.รายจ่าย'!U48/'8.คำนวณ'!X49</f>
        <v>377.89603413632517</v>
      </c>
      <c r="AH49" s="251">
        <f>+'7.รายจ่าย'!V48/'8.คำนวณ'!X49</f>
        <v>17.088374598394019</v>
      </c>
      <c r="AI49" s="251">
        <f>+'7.รายจ่าย'!Y48/'8.คำนวณ'!X49</f>
        <v>761.11248673544424</v>
      </c>
    </row>
    <row r="50" spans="1:35" s="63" customFormat="1">
      <c r="A50" s="67" t="s">
        <v>245</v>
      </c>
      <c r="B50" s="280">
        <v>10</v>
      </c>
      <c r="C50" s="225">
        <v>48</v>
      </c>
      <c r="D50" s="225">
        <v>5</v>
      </c>
      <c r="E50" s="202" t="s">
        <v>51</v>
      </c>
      <c r="F50" s="202" t="s">
        <v>245</v>
      </c>
      <c r="G50" s="270" t="s">
        <v>382</v>
      </c>
      <c r="H50" s="236">
        <f>+DATA!G52</f>
        <v>58089</v>
      </c>
      <c r="I50" s="238">
        <f>+DATA!H52</f>
        <v>43356</v>
      </c>
      <c r="J50" s="238">
        <f>+DATA!I52</f>
        <v>3781</v>
      </c>
      <c r="K50" s="238">
        <f>+DATA!J52</f>
        <v>1656</v>
      </c>
      <c r="L50" s="238">
        <f>+DATA!K52</f>
        <v>9296</v>
      </c>
      <c r="M50" s="249">
        <f>+'6.รายรับ'!G51/I50</f>
        <v>1066.8634004520716</v>
      </c>
      <c r="N50" s="249">
        <f>+('6.รายรับ'!H51+'6.รายรับ'!I51+'6.รายรับ'!J51)/I50</f>
        <v>373.14045576160163</v>
      </c>
      <c r="O50" s="249">
        <f>+'6.รายรับ'!K51/'8.คำนวณ'!J50</f>
        <v>228.98472097328744</v>
      </c>
      <c r="P50" s="249">
        <f>+'6.รายรับ'!L51/'8.คำนวณ'!K50</f>
        <v>3420.0417995169087</v>
      </c>
      <c r="Q50" s="249">
        <f>+'6.รายรับ'!M51/'8.คำนวณ'!H50</f>
        <v>11.625230250133416</v>
      </c>
      <c r="R50" s="250">
        <f>+'6.รายรับ'!Q51/'8.คำนวณ'!H50</f>
        <v>36.319521424021758</v>
      </c>
      <c r="S50" s="250">
        <f>+'6.รายรับ'!V51/'8.คำนวณ'!I50</f>
        <v>893.76543454193188</v>
      </c>
      <c r="T50" s="66"/>
      <c r="U50" s="269">
        <f>+'2.Hosp. Group'!L51</f>
        <v>21</v>
      </c>
      <c r="V50" s="63">
        <f>+DATA!L52</f>
        <v>106407</v>
      </c>
      <c r="W50" s="63">
        <f>+DATA!M52</f>
        <v>3182.41</v>
      </c>
      <c r="X50" s="63">
        <f t="shared" si="1"/>
        <v>8249.41</v>
      </c>
      <c r="Y50" s="251">
        <f>+('7.รายจ่าย'!G49+'7.รายจ่าย'!K49)/'8.คำนวณ'!X50</f>
        <v>10224.789067339363</v>
      </c>
      <c r="Z50" s="251">
        <f>+'7.รายจ่าย'!L49/'8.คำนวณ'!X50</f>
        <v>172.87239935946934</v>
      </c>
      <c r="AA50" s="251">
        <f>+'7.รายจ่าย'!M49/'8.คำนวณ'!X50</f>
        <v>1654.3214448063559</v>
      </c>
      <c r="AB50" s="251">
        <f>+'7.รายจ่าย'!O49/'8.คำนวณ'!X50</f>
        <v>382.21191697345631</v>
      </c>
      <c r="AC50" s="251">
        <f>+'7.รายจ่าย'!P49/'8.คำนวณ'!X50</f>
        <v>1190.5719475695839</v>
      </c>
      <c r="AD50" s="251">
        <f>+'7.รายจ่าย'!R49/'8.คำนวณ'!X50</f>
        <v>1155.5566131396063</v>
      </c>
      <c r="AE50" s="251">
        <f>+'7.รายจ่าย'!S49/'8.คำนวณ'!X50</f>
        <v>1160.3097239681383</v>
      </c>
      <c r="AF50" s="251">
        <f>+'7.รายจ่าย'!T49/'8.คำนวณ'!X50</f>
        <v>327.83786961734234</v>
      </c>
      <c r="AG50" s="251">
        <f>+'7.รายจ่าย'!U49/'8.คำนวณ'!X50</f>
        <v>453.34254813374531</v>
      </c>
      <c r="AH50" s="251">
        <f>+'7.รายจ่าย'!V49/'8.คำนวณ'!X50</f>
        <v>24.625869001540714</v>
      </c>
      <c r="AI50" s="251">
        <f>+'7.รายจ่าย'!Y49/'8.คำนวณ'!X50</f>
        <v>846.48469890573995</v>
      </c>
    </row>
    <row r="51" spans="1:35" s="63" customFormat="1">
      <c r="A51" s="67" t="s">
        <v>187</v>
      </c>
      <c r="B51" s="280">
        <v>64</v>
      </c>
      <c r="C51" s="225">
        <v>49</v>
      </c>
      <c r="D51" s="225">
        <v>6</v>
      </c>
      <c r="E51" s="202" t="s">
        <v>88</v>
      </c>
      <c r="F51" s="202" t="s">
        <v>179</v>
      </c>
      <c r="G51" s="270" t="s">
        <v>307</v>
      </c>
      <c r="H51" s="236">
        <f>+DATA!G53</f>
        <v>64984</v>
      </c>
      <c r="I51" s="238">
        <f>+DATA!H53</f>
        <v>46890</v>
      </c>
      <c r="J51" s="238">
        <f>+DATA!I53</f>
        <v>4030</v>
      </c>
      <c r="K51" s="238">
        <f>+DATA!J53</f>
        <v>3518</v>
      </c>
      <c r="L51" s="238">
        <f>+DATA!K53</f>
        <v>10546</v>
      </c>
      <c r="M51" s="249">
        <f>+'6.รายรับ'!G52/I51</f>
        <v>1024.2813742802305</v>
      </c>
      <c r="N51" s="249">
        <f>+('6.รายรับ'!H52+'6.รายรับ'!I52+'6.รายรับ'!J52)/I51</f>
        <v>376.30633034762207</v>
      </c>
      <c r="O51" s="249">
        <f>+'6.รายรับ'!K52/'8.คำนวณ'!J51</f>
        <v>620.70245409429276</v>
      </c>
      <c r="P51" s="249">
        <f>+'6.รายรับ'!L52/'8.คำนวณ'!K51</f>
        <v>2162.1889198408185</v>
      </c>
      <c r="Q51" s="249">
        <f>+'6.รายรับ'!M52/'8.คำนวณ'!H51</f>
        <v>3.4026875846362183</v>
      </c>
      <c r="R51" s="250">
        <f>+'6.รายรับ'!Q52/'8.คำนวณ'!H51</f>
        <v>36.105975624769172</v>
      </c>
      <c r="S51" s="250">
        <f>+'6.รายรับ'!V52/'8.คำนวณ'!I51</f>
        <v>973.62304841117509</v>
      </c>
      <c r="T51" s="66"/>
      <c r="U51" s="269">
        <f>+'2.Hosp. Group'!L52</f>
        <v>21</v>
      </c>
      <c r="V51" s="63">
        <f>+DATA!L53</f>
        <v>95653</v>
      </c>
      <c r="W51" s="63">
        <f>+DATA!M53</f>
        <v>2598.34</v>
      </c>
      <c r="X51" s="63">
        <f t="shared" si="1"/>
        <v>7153.2447619047616</v>
      </c>
      <c r="Y51" s="251">
        <f>+('7.รายจ่าย'!G50+'7.รายจ่าย'!K50)/'8.คำนวณ'!X51</f>
        <v>11587.342428351198</v>
      </c>
      <c r="Z51" s="251">
        <f>+'7.รายจ่าย'!L50/'8.คำนวณ'!X51</f>
        <v>98.431053799494535</v>
      </c>
      <c r="AA51" s="251">
        <f>+'7.รายจ่าย'!M50/'8.คำนวณ'!X51</f>
        <v>2514.8148985202456</v>
      </c>
      <c r="AB51" s="251">
        <f>+'7.รายจ่าย'!O50/'8.คำนวณ'!X51</f>
        <v>864.77170653291284</v>
      </c>
      <c r="AC51" s="251">
        <f>+'7.รายจ่าย'!P50/'8.คำนวณ'!X51</f>
        <v>793.61321175991134</v>
      </c>
      <c r="AD51" s="251">
        <f>+'7.รายจ่าย'!R50/'8.คำนวณ'!X51</f>
        <v>989.59556056279234</v>
      </c>
      <c r="AE51" s="251">
        <f>+'7.รายจ่าย'!S50/'8.คำนวณ'!X51</f>
        <v>940.82671906335679</v>
      </c>
      <c r="AF51" s="251">
        <f>+'7.รายจ่าย'!T50/'8.คำนวณ'!X51</f>
        <v>401.69743880466103</v>
      </c>
      <c r="AG51" s="251">
        <f>+'7.รายจ่าย'!U50/'8.คำนวณ'!X51</f>
        <v>614.76609795594595</v>
      </c>
      <c r="AH51" s="251">
        <f>+'7.รายจ่าย'!V50/'8.คำนวณ'!X51</f>
        <v>84.961226720021955</v>
      </c>
      <c r="AI51" s="251">
        <f>+'7.รายจ่าย'!Y50/'8.คำนวณ'!X51</f>
        <v>132.0770799052631</v>
      </c>
    </row>
    <row r="52" spans="1:35" s="63" customFormat="1" ht="25.2" customHeight="1">
      <c r="A52" s="252" t="s">
        <v>181</v>
      </c>
      <c r="B52" s="280">
        <v>66</v>
      </c>
      <c r="C52" s="225">
        <v>50</v>
      </c>
      <c r="D52" s="225">
        <v>6</v>
      </c>
      <c r="E52" s="202" t="s">
        <v>88</v>
      </c>
      <c r="F52" s="202" t="s">
        <v>181</v>
      </c>
      <c r="G52" s="270" t="s">
        <v>309</v>
      </c>
      <c r="H52" s="236">
        <f>+DATA!G54</f>
        <v>67902</v>
      </c>
      <c r="I52" s="238">
        <f>+DATA!H54</f>
        <v>53162</v>
      </c>
      <c r="J52" s="238">
        <f>+DATA!I54</f>
        <v>2590</v>
      </c>
      <c r="K52" s="238">
        <f>+DATA!J54</f>
        <v>2596</v>
      </c>
      <c r="L52" s="238">
        <f>+DATA!K54</f>
        <v>9554</v>
      </c>
      <c r="M52" s="249">
        <f>+'6.รายรับ'!G53/I52</f>
        <v>878.61649185508475</v>
      </c>
      <c r="N52" s="249">
        <f>+('6.รายรับ'!H53+'6.รายรับ'!I53+'6.รายรับ'!J53)/I52</f>
        <v>337.92039539520709</v>
      </c>
      <c r="O52" s="249">
        <f>+'6.รายรับ'!K53/'8.คำนวณ'!J52</f>
        <v>427.77924710424719</v>
      </c>
      <c r="P52" s="249">
        <f>+'6.รายรับ'!L53/'8.คำนวณ'!K52</f>
        <v>2137.8239252696453</v>
      </c>
      <c r="Q52" s="249">
        <f>+'6.รายรับ'!M53/'8.คำนวณ'!H52</f>
        <v>8.5799164973049393</v>
      </c>
      <c r="R52" s="250">
        <f>+'6.รายรับ'!Q53/'8.คำนวณ'!H52</f>
        <v>30.823442461194077</v>
      </c>
      <c r="S52" s="250">
        <f>+'6.รายรับ'!V53/'8.คำนวณ'!I52</f>
        <v>855.00057014408787</v>
      </c>
      <c r="T52" s="66"/>
      <c r="U52" s="269">
        <f>+'2.Hosp. Group'!L53</f>
        <v>21</v>
      </c>
      <c r="V52" s="63">
        <f>+DATA!L54</f>
        <v>96240</v>
      </c>
      <c r="W52" s="63">
        <f>+DATA!M54</f>
        <v>2306.8200000000002</v>
      </c>
      <c r="X52" s="63">
        <f t="shared" si="1"/>
        <v>6889.6771428571428</v>
      </c>
      <c r="Y52" s="251">
        <f>+('7.รายจ่าย'!G51+'7.รายจ่าย'!K51)/'8.คำนวณ'!X52</f>
        <v>13267.699714313796</v>
      </c>
      <c r="Z52" s="251">
        <f>+'7.รายจ่าย'!L51/'8.คำนวณ'!X52</f>
        <v>90.970204699618932</v>
      </c>
      <c r="AA52" s="251">
        <f>+'7.รายจ่าย'!M51/'8.คำนวณ'!X52</f>
        <v>2572.1765378182763</v>
      </c>
      <c r="AB52" s="251">
        <f>+'7.รายจ่าย'!O51/'8.คำนวณ'!X52</f>
        <v>1072.1042810631391</v>
      </c>
      <c r="AC52" s="251">
        <f>+'7.รายจ่าย'!P51/'8.คำนวณ'!X52</f>
        <v>975.72871422131743</v>
      </c>
      <c r="AD52" s="251">
        <f>+'7.รายจ่าย'!R51/'8.คำนวณ'!X52</f>
        <v>1695.1947729667618</v>
      </c>
      <c r="AE52" s="251">
        <f>+'7.รายจ่าย'!S51/'8.คำนวณ'!X52</f>
        <v>936.52363183512227</v>
      </c>
      <c r="AF52" s="251">
        <f>+'7.รายจ่าย'!T51/'8.คำนวณ'!X52</f>
        <v>414.17993047155016</v>
      </c>
      <c r="AG52" s="251">
        <f>+'7.รายจ่าย'!U51/'8.คำนวณ'!X52</f>
        <v>479.89674718326006</v>
      </c>
      <c r="AH52" s="251">
        <f>+'7.รายจ่าย'!V51/'8.คำนวณ'!X52</f>
        <v>177.37679207028984</v>
      </c>
      <c r="AI52" s="251">
        <f>+'7.รายจ่าย'!Y51/'8.คำนวณ'!X52</f>
        <v>274.46445904369563</v>
      </c>
    </row>
    <row r="53" spans="1:35" s="63" customFormat="1" ht="24.6" customHeight="1">
      <c r="A53" s="67" t="s">
        <v>204</v>
      </c>
      <c r="B53" s="280">
        <v>73</v>
      </c>
      <c r="C53" s="225">
        <v>51</v>
      </c>
      <c r="D53" s="225">
        <v>6</v>
      </c>
      <c r="E53" s="202" t="s">
        <v>45</v>
      </c>
      <c r="F53" s="202" t="s">
        <v>187</v>
      </c>
      <c r="G53" s="270" t="s">
        <v>316</v>
      </c>
      <c r="H53" s="236">
        <f>+DATA!G55</f>
        <v>49523</v>
      </c>
      <c r="I53" s="238">
        <f>+DATA!H55</f>
        <v>36493</v>
      </c>
      <c r="J53" s="238">
        <f>+DATA!I55</f>
        <v>927</v>
      </c>
      <c r="K53" s="238">
        <f>+DATA!J55</f>
        <v>3249</v>
      </c>
      <c r="L53" s="238">
        <f>+DATA!K55</f>
        <v>8854</v>
      </c>
      <c r="M53" s="249">
        <f>+'6.รายรับ'!G54/I53</f>
        <v>1197.9518006192968</v>
      </c>
      <c r="N53" s="249">
        <f>+('6.รายรับ'!H54+'6.รายรับ'!I54+'6.รายรับ'!J54)/I53</f>
        <v>315.38323349683503</v>
      </c>
      <c r="O53" s="249">
        <f>+'6.รายรับ'!K54/'8.คำนวณ'!J53</f>
        <v>1797.9719525350592</v>
      </c>
      <c r="P53" s="249">
        <f>+'6.รายรับ'!L54/'8.คำนวณ'!K53</f>
        <v>2299.5298214835334</v>
      </c>
      <c r="Q53" s="249">
        <f>+'6.รายรับ'!M54/'8.คำนวณ'!H53</f>
        <v>7.4383619732245627</v>
      </c>
      <c r="R53" s="250">
        <f>+'6.รายรับ'!Q54/'8.คำนวณ'!H53</f>
        <v>45.555968943723116</v>
      </c>
      <c r="S53" s="250">
        <f>+'6.รายรับ'!V54/'8.คำนวณ'!I53</f>
        <v>1095.2219905187296</v>
      </c>
      <c r="T53" s="66"/>
      <c r="U53" s="269">
        <f>+'2.Hosp. Group'!L54</f>
        <v>21</v>
      </c>
      <c r="V53" s="63">
        <f>+DATA!L55</f>
        <v>95352</v>
      </c>
      <c r="W53" s="63">
        <f>+DATA!M55</f>
        <v>3020.37</v>
      </c>
      <c r="X53" s="63">
        <f t="shared" si="1"/>
        <v>7560.9414285714283</v>
      </c>
      <c r="Y53" s="251">
        <f>+('7.รายจ่าย'!G52+'7.รายจ่าย'!K52)/'8.คำนวณ'!X53</f>
        <v>9822.7821590244148</v>
      </c>
      <c r="Z53" s="251">
        <f>+'7.รายจ่าย'!L52/'8.คำนวณ'!X53</f>
        <v>47.690939469177977</v>
      </c>
      <c r="AA53" s="251">
        <f>+'7.รายจ่าย'!M52/'8.คำนวณ'!X53</f>
        <v>1742.1809049099895</v>
      </c>
      <c r="AB53" s="251">
        <f>+'7.รายจ่าย'!O52/'8.คำนวณ'!X53</f>
        <v>596.45046223457825</v>
      </c>
      <c r="AC53" s="251">
        <f>+'7.รายจ่าย'!P52/'8.คำนวณ'!X53</f>
        <v>685.02581178949936</v>
      </c>
      <c r="AD53" s="251">
        <f>+'7.รายจ่าย'!R52/'8.คำนวณ'!X53</f>
        <v>536.1375112207304</v>
      </c>
      <c r="AE53" s="251">
        <f>+'7.รายจ่าย'!S52/'8.คำนวณ'!X53</f>
        <v>680.24949916478658</v>
      </c>
      <c r="AF53" s="251">
        <f>+'7.รายจ่าย'!T52/'8.คำนวณ'!X53</f>
        <v>141.51081715258815</v>
      </c>
      <c r="AG53" s="251">
        <f>+'7.รายจ่าย'!U52/'8.คำนวณ'!X53</f>
        <v>479.68520643404383</v>
      </c>
      <c r="AH53" s="251">
        <f>+'7.รายจ่าย'!V52/'8.คำนวณ'!X53</f>
        <v>33.390155496509415</v>
      </c>
      <c r="AI53" s="251">
        <f>+'7.รายจ่าย'!Y52/'8.คำนวณ'!X53</f>
        <v>288.11361396984012</v>
      </c>
    </row>
    <row r="54" spans="1:35" s="63" customFormat="1">
      <c r="A54" s="67" t="s">
        <v>171</v>
      </c>
      <c r="B54" s="280">
        <v>24</v>
      </c>
      <c r="C54" s="225">
        <v>52</v>
      </c>
      <c r="D54" s="225">
        <v>6</v>
      </c>
      <c r="E54" s="202" t="s">
        <v>53</v>
      </c>
      <c r="F54" s="202" t="s">
        <v>204</v>
      </c>
      <c r="G54" s="270" t="s">
        <v>335</v>
      </c>
      <c r="H54" s="236">
        <f>+DATA!G56</f>
        <v>42281</v>
      </c>
      <c r="I54" s="238">
        <f>+DATA!H56</f>
        <v>35158</v>
      </c>
      <c r="J54" s="238">
        <f>+DATA!I56</f>
        <v>793</v>
      </c>
      <c r="K54" s="238">
        <f>+DATA!J56</f>
        <v>1940</v>
      </c>
      <c r="L54" s="238">
        <f>+DATA!K56</f>
        <v>4390</v>
      </c>
      <c r="M54" s="249">
        <f>+'6.รายรับ'!G55/I54</f>
        <v>1664.3083227146028</v>
      </c>
      <c r="N54" s="249">
        <f>+('6.รายรับ'!H55+'6.รายรับ'!I55+'6.รายรับ'!J55)/I54</f>
        <v>408.51052278286591</v>
      </c>
      <c r="O54" s="249">
        <f>+'6.รายรับ'!K55/'8.คำนวณ'!J54</f>
        <v>1885.1797982345524</v>
      </c>
      <c r="P54" s="249">
        <f>+'6.รายรับ'!L55/'8.คำนวณ'!K54</f>
        <v>3905.7354793814434</v>
      </c>
      <c r="Q54" s="249">
        <f>+'6.รายรับ'!M55/'8.คำนวณ'!H54</f>
        <v>7.3765521156074829</v>
      </c>
      <c r="R54" s="250">
        <f>+'6.รายรับ'!Q55/'8.คำนวณ'!H54</f>
        <v>140.93028050424539</v>
      </c>
      <c r="S54" s="250">
        <f>+'6.รายรับ'!V55/'8.คำนวณ'!I54</f>
        <v>972.78139740599568</v>
      </c>
      <c r="T54" s="66"/>
      <c r="U54" s="269">
        <f>+'2.Hosp. Group'!L55</f>
        <v>21</v>
      </c>
      <c r="V54" s="63">
        <f>+DATA!L56</f>
        <v>93508</v>
      </c>
      <c r="W54" s="63">
        <f>+DATA!M56</f>
        <v>4135.33</v>
      </c>
      <c r="X54" s="63">
        <f t="shared" si="1"/>
        <v>8588.0919047619045</v>
      </c>
      <c r="Y54" s="251">
        <f>+('7.รายจ่าย'!G53+'7.รายจ่าย'!K53)/'8.คำนวณ'!X54</f>
        <v>8727.4434776880717</v>
      </c>
      <c r="Z54" s="251">
        <f>+'7.รายจ่าย'!L53/'8.คำนวณ'!X54</f>
        <v>90.096091027038383</v>
      </c>
      <c r="AA54" s="251">
        <f>+'7.รายจ่าย'!M53/'8.คำนวณ'!X54</f>
        <v>1257.6562756636501</v>
      </c>
      <c r="AB54" s="251">
        <f>+'7.รายจ่าย'!O53/'8.คำนวณ'!X54</f>
        <v>825.03415410252717</v>
      </c>
      <c r="AC54" s="251">
        <f>+'7.รายจ่าย'!P53/'8.คำนวณ'!X54</f>
        <v>657.16733851795789</v>
      </c>
      <c r="AD54" s="251">
        <f>+'7.รายจ่าย'!R53/'8.คำนวณ'!X54</f>
        <v>737.58709504350793</v>
      </c>
      <c r="AE54" s="251">
        <f>+'7.รายจ่าย'!S53/'8.คำนวณ'!X54</f>
        <v>495.73283765621647</v>
      </c>
      <c r="AF54" s="251">
        <f>+'7.รายจ่าย'!T53/'8.คำนวณ'!X54</f>
        <v>228.07181405615185</v>
      </c>
      <c r="AG54" s="251">
        <f>+'7.รายจ่าย'!U53/'8.คำนวณ'!X54</f>
        <v>447.52302171672591</v>
      </c>
      <c r="AH54" s="251">
        <f>+'7.รายจ่าย'!V53/'8.คำนวณ'!X54</f>
        <v>39.664266961456541</v>
      </c>
      <c r="AI54" s="251">
        <f>+'7.รายจ่าย'!Y53/'8.คำนวณ'!X54</f>
        <v>832.09930089798206</v>
      </c>
    </row>
    <row r="55" spans="1:35" s="63" customFormat="1">
      <c r="A55" s="67" t="s">
        <v>179</v>
      </c>
      <c r="B55" s="280">
        <v>14</v>
      </c>
      <c r="C55" s="225">
        <v>53</v>
      </c>
      <c r="D55" s="225">
        <v>6</v>
      </c>
      <c r="E55" s="202" t="s">
        <v>55</v>
      </c>
      <c r="F55" s="202" t="s">
        <v>171</v>
      </c>
      <c r="G55" s="270" t="s">
        <v>298</v>
      </c>
      <c r="H55" s="236">
        <f>+DATA!G57</f>
        <v>44166</v>
      </c>
      <c r="I55" s="238">
        <f>+DATA!H57</f>
        <v>41639</v>
      </c>
      <c r="J55" s="238">
        <f>+DATA!I57</f>
        <v>1442</v>
      </c>
      <c r="K55" s="238">
        <f>+DATA!J57</f>
        <v>2637</v>
      </c>
      <c r="L55" s="238">
        <f>+DATA!K57</f>
        <v>-1552</v>
      </c>
      <c r="M55" s="249">
        <f>+'6.รายรับ'!G56/I55</f>
        <v>1074.437262902567</v>
      </c>
      <c r="N55" s="249">
        <f>+('6.รายรับ'!H56+'6.รายรับ'!I56+'6.รายรับ'!J56)/I55</f>
        <v>383.55903624006345</v>
      </c>
      <c r="O55" s="249">
        <f>+'6.รายรับ'!K56/'8.คำนวณ'!J55</f>
        <v>965.40115117891867</v>
      </c>
      <c r="P55" s="249">
        <f>+'6.รายรับ'!L56/'8.คำนวณ'!K55</f>
        <v>3630.8620591581343</v>
      </c>
      <c r="Q55" s="249">
        <f>+'6.รายรับ'!M56/'8.คำนวณ'!H55</f>
        <v>18.224021872028256</v>
      </c>
      <c r="R55" s="250">
        <f>+'6.รายรับ'!Q56/'8.คำนวณ'!H55</f>
        <v>82.838239143232343</v>
      </c>
      <c r="S55" s="250">
        <f>+'6.รายรับ'!V56/'8.คำนวณ'!I55</f>
        <v>865.27594874996987</v>
      </c>
      <c r="T55" s="66"/>
      <c r="U55" s="269">
        <f>+'2.Hosp. Group'!L56</f>
        <v>21</v>
      </c>
      <c r="V55" s="63">
        <f>+DATA!L57</f>
        <v>101469</v>
      </c>
      <c r="W55" s="63">
        <f>+DATA!M57</f>
        <v>2849.65</v>
      </c>
      <c r="X55" s="63">
        <f t="shared" si="1"/>
        <v>7681.5071428571428</v>
      </c>
      <c r="Y55" s="251">
        <f>+('7.รายจ่าย'!G54+'7.รายจ่าย'!K54)/'8.คำนวณ'!X55</f>
        <v>9579.3219301271783</v>
      </c>
      <c r="Z55" s="251">
        <f>+'7.รายจ่าย'!L54/'8.คำนวณ'!X55</f>
        <v>32.408679100362562</v>
      </c>
      <c r="AA55" s="251">
        <f>+'7.รายจ่าย'!M54/'8.คำนวณ'!X55</f>
        <v>1858.2822074537085</v>
      </c>
      <c r="AB55" s="251">
        <f>+'7.รายจ่าย'!O54/'8.คำนวณ'!X55</f>
        <v>925.89883049364391</v>
      </c>
      <c r="AC55" s="251">
        <f>+'7.รายจ่าย'!P54/'8.คำนวณ'!X55</f>
        <v>751.27965549915336</v>
      </c>
      <c r="AD55" s="251">
        <f>+'7.รายจ่าย'!R54/'8.คำนวณ'!X55</f>
        <v>614.28075015040758</v>
      </c>
      <c r="AE55" s="251">
        <f>+'7.รายจ่าย'!S54/'8.คำนวณ'!X55</f>
        <v>1139.7602016345377</v>
      </c>
      <c r="AF55" s="251">
        <f>+'7.รายจ่าย'!T54/'8.คำนวณ'!X55</f>
        <v>461.09245674444469</v>
      </c>
      <c r="AG55" s="251">
        <f>+'7.รายจ่าย'!U54/'8.คำนวณ'!X55</f>
        <v>451.57779918561374</v>
      </c>
      <c r="AH55" s="251">
        <f>+'7.รายจ่าย'!V54/'8.คำนวณ'!X55</f>
        <v>45.491260178666579</v>
      </c>
      <c r="AI55" s="251">
        <f>+'7.รายจ่าย'!Y54/'8.คำนวณ'!X55</f>
        <v>686.62692644951562</v>
      </c>
    </row>
    <row r="56" spans="1:35" s="63" customFormat="1">
      <c r="A56" s="67" t="s">
        <v>242</v>
      </c>
      <c r="B56" s="280">
        <v>7</v>
      </c>
      <c r="C56" s="225">
        <v>54</v>
      </c>
      <c r="D56" s="225">
        <v>6</v>
      </c>
      <c r="E56" s="202" t="s">
        <v>51</v>
      </c>
      <c r="F56" s="202" t="s">
        <v>242</v>
      </c>
      <c r="G56" s="270" t="s">
        <v>379</v>
      </c>
      <c r="H56" s="236">
        <f>+DATA!G58</f>
        <v>76638</v>
      </c>
      <c r="I56" s="238">
        <f>+DATA!H58</f>
        <v>54029</v>
      </c>
      <c r="J56" s="238">
        <f>+DATA!I58</f>
        <v>3328</v>
      </c>
      <c r="K56" s="238">
        <f>+DATA!J58</f>
        <v>4535</v>
      </c>
      <c r="L56" s="238">
        <f>+DATA!K58</f>
        <v>14746</v>
      </c>
      <c r="M56" s="249">
        <f>+'6.รายรับ'!G57/I56</f>
        <v>843.28067741398104</v>
      </c>
      <c r="N56" s="249">
        <f>+('6.รายรับ'!H57+'6.รายรับ'!I57+'6.รายรับ'!J57)/I56</f>
        <v>420.22602361694641</v>
      </c>
      <c r="O56" s="249">
        <f>+'6.รายรับ'!K57/'8.คำนวณ'!J56</f>
        <v>401.01642127403858</v>
      </c>
      <c r="P56" s="249">
        <f>+'6.รายรับ'!L57/'8.คำนวณ'!K56</f>
        <v>1829.8941543550163</v>
      </c>
      <c r="Q56" s="249">
        <f>+'6.รายรับ'!M57/'8.คำนวณ'!H56</f>
        <v>9.7392938229076957</v>
      </c>
      <c r="R56" s="250">
        <f>+'6.รายรับ'!Q57/'8.คำนวณ'!H56</f>
        <v>35.703560896683108</v>
      </c>
      <c r="S56" s="250">
        <f>+'6.รายรับ'!V57/'8.คำนวณ'!I56</f>
        <v>1116.134798163949</v>
      </c>
      <c r="T56" s="210"/>
      <c r="U56" s="269">
        <f>+'2.Hosp. Group'!L57</f>
        <v>21</v>
      </c>
      <c r="V56" s="63">
        <f>+DATA!L58</f>
        <v>116138</v>
      </c>
      <c r="W56" s="63">
        <f>+DATA!M58</f>
        <v>3443.28</v>
      </c>
      <c r="X56" s="63">
        <f t="shared" si="1"/>
        <v>8973.6609523809529</v>
      </c>
      <c r="Y56" s="251">
        <f>+('7.รายจ่าย'!G55+'7.รายจ่าย'!K55)/'8.คำนวณ'!X56</f>
        <v>11546.385188812888</v>
      </c>
      <c r="Z56" s="251">
        <f>+'7.รายจ่าย'!L55/'8.คำนวณ'!X56</f>
        <v>115.76658462055725</v>
      </c>
      <c r="AA56" s="251">
        <f>+'7.รายจ่าย'!M55/'8.คำนวณ'!X56</f>
        <v>1686.3079494868794</v>
      </c>
      <c r="AB56" s="251">
        <f>+'7.รายจ่าย'!O55/'8.คำนวณ'!X56</f>
        <v>530.09105929479972</v>
      </c>
      <c r="AC56" s="251">
        <f>+'7.รายจ่าย'!P55/'8.คำนวณ'!X56</f>
        <v>650.3851806938909</v>
      </c>
      <c r="AD56" s="251">
        <f>+'7.รายจ่าย'!R55/'8.คำนวณ'!X56</f>
        <v>958.62893813895982</v>
      </c>
      <c r="AE56" s="251">
        <f>+'7.รายจ่าย'!S55/'8.คำนวณ'!X56</f>
        <v>390.70574079018974</v>
      </c>
      <c r="AF56" s="251">
        <f>+'7.รายจ่าย'!T55/'8.คำนวณ'!X56</f>
        <v>469.30512778985775</v>
      </c>
      <c r="AG56" s="251">
        <f>+'7.รายจ่าย'!U55/'8.คำนวณ'!X56</f>
        <v>353.25071972536767</v>
      </c>
      <c r="AH56" s="251">
        <f>+'7.รายจ่าย'!V55/'8.คำนวณ'!X56</f>
        <v>71.320746727141341</v>
      </c>
      <c r="AI56" s="251">
        <f>+'7.รายจ่าย'!Y55/'8.คำนวณ'!X56</f>
        <v>2083.7813573777394</v>
      </c>
    </row>
    <row r="57" spans="1:35" s="63" customFormat="1">
      <c r="A57" s="67" t="s">
        <v>210</v>
      </c>
      <c r="B57" s="280">
        <v>69</v>
      </c>
      <c r="C57" s="225">
        <v>55</v>
      </c>
      <c r="D57" s="225">
        <v>7</v>
      </c>
      <c r="E57" s="202" t="s">
        <v>45</v>
      </c>
      <c r="F57" s="202" t="s">
        <v>184</v>
      </c>
      <c r="G57" s="270" t="s">
        <v>312</v>
      </c>
      <c r="H57" s="236">
        <f>+DATA!G59</f>
        <v>65343</v>
      </c>
      <c r="I57" s="238">
        <f>+DATA!H59</f>
        <v>51023</v>
      </c>
      <c r="J57" s="238">
        <f>+DATA!I59</f>
        <v>2879</v>
      </c>
      <c r="K57" s="238">
        <f>+DATA!J59</f>
        <v>2872</v>
      </c>
      <c r="L57" s="238">
        <f>+DATA!K59</f>
        <v>8569</v>
      </c>
      <c r="M57" s="249">
        <f>+'6.รายรับ'!G58/I57</f>
        <v>995.71307253591465</v>
      </c>
      <c r="N57" s="249">
        <f>+('6.รายรับ'!H58+'6.รายรับ'!I58+'6.รายรับ'!J58)/I57</f>
        <v>401.33040511142036</v>
      </c>
      <c r="O57" s="249">
        <f>+'6.รายรับ'!K58/'8.คำนวณ'!J57</f>
        <v>1127.143160819729</v>
      </c>
      <c r="P57" s="249">
        <f>+'6.รายรับ'!L58/'8.คำนวณ'!K57</f>
        <v>2917.2153064066852</v>
      </c>
      <c r="Q57" s="249">
        <f>+'6.รายรับ'!M58/'8.คำนวณ'!H57</f>
        <v>20.348940207826395</v>
      </c>
      <c r="R57" s="250">
        <f>+'6.รายรับ'!Q58/'8.คำนวณ'!H57</f>
        <v>41.681433359349889</v>
      </c>
      <c r="S57" s="250">
        <f>+'6.รายรับ'!V58/'8.คำนวณ'!I57</f>
        <v>920.02295180604824</v>
      </c>
      <c r="T57" s="66"/>
      <c r="U57" s="269">
        <f>+'2.Hosp. Group'!L58</f>
        <v>21</v>
      </c>
      <c r="V57" s="63">
        <f>+DATA!L59</f>
        <v>138327</v>
      </c>
      <c r="W57" s="63">
        <f>+DATA!M59</f>
        <v>3494.21</v>
      </c>
      <c r="X57" s="63">
        <f t="shared" si="1"/>
        <v>10081.209999999999</v>
      </c>
      <c r="Y57" s="251">
        <f>+('7.รายจ่าย'!G56+'7.รายจ่าย'!K56)/'8.คำนวณ'!X57</f>
        <v>9112.4290229049893</v>
      </c>
      <c r="Z57" s="251">
        <f>+'7.รายจ่าย'!L56/'8.คำนวณ'!X57</f>
        <v>40.27519910804358</v>
      </c>
      <c r="AA57" s="251">
        <f>+'7.รายจ่าย'!M56/'8.คำนวณ'!X57</f>
        <v>1566.8578484130378</v>
      </c>
      <c r="AB57" s="251">
        <f>+'7.รายจ่าย'!O56/'8.คำนวณ'!X57</f>
        <v>612.70268152334893</v>
      </c>
      <c r="AC57" s="251">
        <f>+'7.รายจ่าย'!P56/'8.คำนวณ'!X57</f>
        <v>557.54599398286518</v>
      </c>
      <c r="AD57" s="251">
        <f>+'7.รายจ่าย'!R56/'8.คำนวณ'!X57</f>
        <v>644.91961976786524</v>
      </c>
      <c r="AE57" s="251">
        <f>+'7.รายจ่าย'!S56/'8.คำนวณ'!X57</f>
        <v>774.14021729534454</v>
      </c>
      <c r="AF57" s="251">
        <f>+'7.รายจ่าย'!T56/'8.คำนวณ'!X57</f>
        <v>286.52126778432353</v>
      </c>
      <c r="AG57" s="251">
        <f>+'7.รายจ่าย'!U56/'8.คำนวณ'!X57</f>
        <v>485.49517468637197</v>
      </c>
      <c r="AH57" s="251">
        <f>+'7.รายจ่าย'!V56/'8.คำนวณ'!X57</f>
        <v>5.356499864599587E-3</v>
      </c>
      <c r="AI57" s="251">
        <f>+'7.รายจ่าย'!Y56/'8.คำนวณ'!X57</f>
        <v>169.88598888427086</v>
      </c>
    </row>
    <row r="58" spans="1:35" s="63" customFormat="1">
      <c r="A58" s="67" t="s">
        <v>192</v>
      </c>
      <c r="B58" s="280">
        <v>70</v>
      </c>
      <c r="C58" s="225">
        <v>56</v>
      </c>
      <c r="D58" s="225">
        <v>7</v>
      </c>
      <c r="E58" s="202" t="s">
        <v>45</v>
      </c>
      <c r="F58" s="202" t="s">
        <v>185</v>
      </c>
      <c r="G58" s="270" t="s">
        <v>313</v>
      </c>
      <c r="H58" s="236">
        <f>+DATA!G60</f>
        <v>62332</v>
      </c>
      <c r="I58" s="238">
        <f>+DATA!H60</f>
        <v>49182</v>
      </c>
      <c r="J58" s="238">
        <f>+DATA!I60</f>
        <v>1990</v>
      </c>
      <c r="K58" s="238">
        <f>+DATA!J60</f>
        <v>2079</v>
      </c>
      <c r="L58" s="238">
        <f>+DATA!K60</f>
        <v>9081</v>
      </c>
      <c r="M58" s="249">
        <f>+'6.รายรับ'!G59/I58</f>
        <v>926.83442702614786</v>
      </c>
      <c r="N58" s="249">
        <f>+('6.รายรับ'!H59+'6.รายรับ'!I59+'6.รายรับ'!J59)/I58</f>
        <v>358.42177259973164</v>
      </c>
      <c r="O58" s="249">
        <f>+'6.รายรับ'!K59/'8.คำนวณ'!J58</f>
        <v>1037.6530050251258</v>
      </c>
      <c r="P58" s="249">
        <f>+'6.รายรับ'!L59/'8.คำนวณ'!K58</f>
        <v>3073.4792736892732</v>
      </c>
      <c r="Q58" s="249">
        <f>+'6.รายรับ'!M59/'8.คำนวณ'!H58</f>
        <v>5.0011551049220309</v>
      </c>
      <c r="R58" s="250">
        <f>+'6.รายรับ'!Q59/'8.คำนวณ'!H58</f>
        <v>47.436956619392923</v>
      </c>
      <c r="S58" s="250">
        <f>+'6.รายรับ'!V59/'8.คำนวณ'!I58</f>
        <v>1000.9424167378309</v>
      </c>
      <c r="T58" s="66"/>
      <c r="U58" s="269">
        <f>+'2.Hosp. Group'!L59</f>
        <v>21</v>
      </c>
      <c r="V58" s="63">
        <f>+DATA!L60</f>
        <v>107617</v>
      </c>
      <c r="W58" s="63">
        <f>+DATA!M60</f>
        <v>3265.21</v>
      </c>
      <c r="X58" s="63">
        <f t="shared" si="1"/>
        <v>8389.8290476190487</v>
      </c>
      <c r="Y58" s="251">
        <f>+('7.รายจ่าย'!G57+'7.รายจ่าย'!K57)/'8.คำนวณ'!X58</f>
        <v>11214.514197604683</v>
      </c>
      <c r="Z58" s="251">
        <f>+'7.รายจ่าย'!L57/'8.คำนวณ'!X58</f>
        <v>54.43900673156346</v>
      </c>
      <c r="AA58" s="251">
        <f>+'7.รายจ่าย'!M57/'8.คำนวณ'!X58</f>
        <v>1584.8705062439262</v>
      </c>
      <c r="AB58" s="251">
        <f>+'7.รายจ่าย'!O57/'8.คำนวณ'!X58</f>
        <v>768.25329734569175</v>
      </c>
      <c r="AC58" s="251">
        <f>+'7.รายจ่าย'!P57/'8.คำนวณ'!X58</f>
        <v>595.04409108511823</v>
      </c>
      <c r="AD58" s="251">
        <f>+'7.รายจ่าย'!R57/'8.คำนวณ'!X58</f>
        <v>703.98145855858002</v>
      </c>
      <c r="AE58" s="251">
        <f>+'7.รายจ่าย'!S57/'8.คำนวณ'!X58</f>
        <v>361.44887968373945</v>
      </c>
      <c r="AF58" s="251">
        <f>+'7.รายจ่าย'!T57/'8.คำนวณ'!X58</f>
        <v>124.43757722289703</v>
      </c>
      <c r="AG58" s="251">
        <f>+'7.รายจ่าย'!U57/'8.คำนวณ'!X58</f>
        <v>256.7920201677303</v>
      </c>
      <c r="AH58" s="251">
        <f>+'7.รายจ่าย'!V57/'8.คำนวณ'!X58</f>
        <v>25.667629075363983</v>
      </c>
      <c r="AI58" s="251">
        <f>+'7.รายจ่าย'!Y57/'8.คำนวณ'!X58</f>
        <v>307.56065175514954</v>
      </c>
    </row>
    <row r="59" spans="1:35" s="63" customFormat="1">
      <c r="A59" s="67" t="s">
        <v>185</v>
      </c>
      <c r="B59" s="280">
        <v>78</v>
      </c>
      <c r="C59" s="225">
        <v>57</v>
      </c>
      <c r="D59" s="225">
        <v>7</v>
      </c>
      <c r="E59" s="202" t="s">
        <v>45</v>
      </c>
      <c r="F59" s="202" t="s">
        <v>192</v>
      </c>
      <c r="G59" s="270" t="s">
        <v>321</v>
      </c>
      <c r="H59" s="236">
        <f>+DATA!G61</f>
        <v>58586</v>
      </c>
      <c r="I59" s="238">
        <f>+DATA!H61</f>
        <v>43198</v>
      </c>
      <c r="J59" s="238">
        <f>+DATA!I61</f>
        <v>1796</v>
      </c>
      <c r="K59" s="238">
        <f>+DATA!J61</f>
        <v>3046</v>
      </c>
      <c r="L59" s="238">
        <f>+DATA!K61</f>
        <v>10546</v>
      </c>
      <c r="M59" s="249">
        <f>+'6.รายรับ'!G60/I59</f>
        <v>1415.0487117459145</v>
      </c>
      <c r="N59" s="249">
        <f>+('6.รายรับ'!H60+'6.รายรับ'!I60+'6.รายรับ'!J60)/I59</f>
        <v>682.41736654474744</v>
      </c>
      <c r="O59" s="249">
        <f>+'6.รายรับ'!K60/'8.คำนวณ'!J59</f>
        <v>1006.1533908685968</v>
      </c>
      <c r="P59" s="249">
        <f>+'6.รายรับ'!L60/'8.คำนวณ'!K59</f>
        <v>7013.1924195666461</v>
      </c>
      <c r="Q59" s="249">
        <f>+'6.รายรับ'!M60/'8.คำนวณ'!H59</f>
        <v>10.178370259106272</v>
      </c>
      <c r="R59" s="250">
        <f>+'6.รายรับ'!Q60/'8.คำนวณ'!H59</f>
        <v>46.98735977878674</v>
      </c>
      <c r="S59" s="250">
        <f>+'6.รายรับ'!V60/'8.คำนวณ'!I59</f>
        <v>1092.6369216167416</v>
      </c>
      <c r="T59" s="66"/>
      <c r="U59" s="269">
        <f>+'2.Hosp. Group'!L60</f>
        <v>21</v>
      </c>
      <c r="V59" s="63">
        <f>+DATA!L61</f>
        <v>128476</v>
      </c>
      <c r="W59" s="63">
        <f>+DATA!M61</f>
        <v>4388.8900000000003</v>
      </c>
      <c r="X59" s="63">
        <f t="shared" si="1"/>
        <v>10506.794761904763</v>
      </c>
      <c r="Y59" s="251">
        <f>+('7.รายจ่าย'!G58+'7.รายจ่าย'!K58)/'8.คำนวณ'!X59</f>
        <v>8836.5067952625122</v>
      </c>
      <c r="Z59" s="251">
        <f>+'7.รายจ่าย'!L58/'8.คำนวณ'!X59</f>
        <v>15.49844683275027</v>
      </c>
      <c r="AA59" s="251">
        <f>+'7.รายจ่าย'!M58/'8.คำนวณ'!X59</f>
        <v>1796.1931662000675</v>
      </c>
      <c r="AB59" s="251">
        <f>+'7.รายจ่าย'!O58/'8.คำนวณ'!X59</f>
        <v>682.31640975733205</v>
      </c>
      <c r="AC59" s="251">
        <f>+'7.รายจ่าย'!P58/'8.คำนวณ'!X59</f>
        <v>738.74974965180127</v>
      </c>
      <c r="AD59" s="251">
        <f>+'7.รายจ่าย'!R58/'8.คำนวณ'!X59</f>
        <v>1746.8495498309958</v>
      </c>
      <c r="AE59" s="251">
        <f>+'7.รายจ่าย'!S58/'8.คำนวณ'!X59</f>
        <v>2484.795590055578</v>
      </c>
      <c r="AF59" s="251">
        <f>+'7.รายจ่าย'!T58/'8.คำนวณ'!X59</f>
        <v>248.40068347607615</v>
      </c>
      <c r="AG59" s="251">
        <f>+'7.รายจ่าย'!U58/'8.คำนวณ'!X59</f>
        <v>401.75348578282831</v>
      </c>
      <c r="AH59" s="251">
        <f>+'7.รายจ่าย'!V58/'8.คำนวณ'!X59</f>
        <v>9.12761714426161E-2</v>
      </c>
      <c r="AI59" s="251">
        <f>+'7.รายจ่าย'!Y58/'8.คำนวณ'!X59</f>
        <v>725.81800947042473</v>
      </c>
    </row>
    <row r="60" spans="1:35" s="63" customFormat="1">
      <c r="A60" s="67" t="s">
        <v>184</v>
      </c>
      <c r="B60" s="280">
        <v>80</v>
      </c>
      <c r="C60" s="225">
        <v>58</v>
      </c>
      <c r="D60" s="225">
        <v>7</v>
      </c>
      <c r="E60" s="202" t="s">
        <v>45</v>
      </c>
      <c r="F60" s="202" t="s">
        <v>194</v>
      </c>
      <c r="G60" s="270" t="s">
        <v>323</v>
      </c>
      <c r="H60" s="236">
        <f>+DATA!G62</f>
        <v>58641</v>
      </c>
      <c r="I60" s="238">
        <f>+DATA!H62</f>
        <v>46721</v>
      </c>
      <c r="J60" s="238">
        <f>+DATA!I62</f>
        <v>1801</v>
      </c>
      <c r="K60" s="238">
        <f>+DATA!J62</f>
        <v>1248</v>
      </c>
      <c r="L60" s="238">
        <f>+DATA!K62</f>
        <v>8871</v>
      </c>
      <c r="M60" s="249">
        <f>+'6.รายรับ'!G61/I60</f>
        <v>1198.4801725134307</v>
      </c>
      <c r="N60" s="249">
        <f>+('6.รายรับ'!H61+'6.รายรับ'!I61+'6.รายรับ'!J61)/I60</f>
        <v>563.97474476145624</v>
      </c>
      <c r="O60" s="249">
        <f>+'6.รายรับ'!K61/'8.คำนวณ'!J60</f>
        <v>1344.930566352027</v>
      </c>
      <c r="P60" s="249">
        <f>+'6.รายรับ'!L61/'8.คำนวณ'!K60</f>
        <v>5140.9426201923079</v>
      </c>
      <c r="Q60" s="249">
        <f>+'6.รายรับ'!M61/'8.คำนวณ'!H60</f>
        <v>8.644924199791955</v>
      </c>
      <c r="R60" s="250">
        <f>+'6.รายรับ'!Q61/'8.คำนวณ'!H60</f>
        <v>77.307407956890231</v>
      </c>
      <c r="S60" s="250">
        <f>+'6.รายรับ'!V61/'8.คำนวณ'!I60</f>
        <v>1089.0330560133557</v>
      </c>
      <c r="T60" s="66"/>
      <c r="U60" s="269">
        <f>+'2.Hosp. Group'!L61</f>
        <v>21</v>
      </c>
      <c r="V60" s="63">
        <f>+DATA!L62</f>
        <v>124196</v>
      </c>
      <c r="W60" s="63">
        <f>+DATA!M62</f>
        <v>3954.17</v>
      </c>
      <c r="X60" s="63">
        <f t="shared" si="1"/>
        <v>9868.2652380952386</v>
      </c>
      <c r="Y60" s="251">
        <f>+('7.รายจ่าย'!G59+'7.รายจ่าย'!K59)/'8.คำนวณ'!X60</f>
        <v>10244.088527307616</v>
      </c>
      <c r="Z60" s="251">
        <f>+'7.รายจ่าย'!L59/'8.คำนวณ'!X60</f>
        <v>86.50858174184809</v>
      </c>
      <c r="AA60" s="251">
        <f>+'7.รายจ่าย'!M59/'8.คำนวณ'!X60</f>
        <v>1704.5761158773648</v>
      </c>
      <c r="AB60" s="251">
        <f>+'7.รายจ่าย'!O59/'8.คำนวณ'!X60</f>
        <v>534.77206101308775</v>
      </c>
      <c r="AC60" s="251">
        <f>+'7.รายจ่าย'!P59/'8.คำนวณ'!X60</f>
        <v>729.92870744831544</v>
      </c>
      <c r="AD60" s="251">
        <f>+'7.รายจ่าย'!R59/'8.คำนวณ'!X60</f>
        <v>765.44668264895506</v>
      </c>
      <c r="AE60" s="251">
        <f>+'7.รายจ่าย'!S59/'8.คำนวณ'!X60</f>
        <v>482.27740592414636</v>
      </c>
      <c r="AF60" s="251">
        <f>+'7.รายจ่าย'!T59/'8.คำนวณ'!X60</f>
        <v>91.419867447151532</v>
      </c>
      <c r="AG60" s="251">
        <f>+'7.รายจ่าย'!U59/'8.คำนวณ'!X60</f>
        <v>499.30051849224998</v>
      </c>
      <c r="AH60" s="251">
        <f>+'7.รายจ่าย'!V59/'8.คำนวณ'!X60</f>
        <v>17.891775883608048</v>
      </c>
      <c r="AI60" s="251">
        <f>+'7.รายจ่าย'!Y59/'8.คำนวณ'!X60</f>
        <v>880.75023626722259</v>
      </c>
    </row>
    <row r="61" spans="1:35" s="63" customFormat="1">
      <c r="A61" s="67" t="s">
        <v>194</v>
      </c>
      <c r="B61" s="280">
        <v>31</v>
      </c>
      <c r="C61" s="225">
        <v>59</v>
      </c>
      <c r="D61" s="225">
        <v>7</v>
      </c>
      <c r="E61" s="202" t="s">
        <v>53</v>
      </c>
      <c r="F61" s="202" t="s">
        <v>210</v>
      </c>
      <c r="G61" s="270" t="s">
        <v>342</v>
      </c>
      <c r="H61" s="236">
        <f>+DATA!G63</f>
        <v>41941</v>
      </c>
      <c r="I61" s="238">
        <f>+DATA!H63</f>
        <v>31737</v>
      </c>
      <c r="J61" s="238">
        <f>+DATA!I63</f>
        <v>2930</v>
      </c>
      <c r="K61" s="238">
        <f>+DATA!J63</f>
        <v>1553</v>
      </c>
      <c r="L61" s="238">
        <f>+DATA!K63</f>
        <v>5721</v>
      </c>
      <c r="M61" s="249">
        <f>+'6.รายรับ'!G62/I61</f>
        <v>1507.7443806913063</v>
      </c>
      <c r="N61" s="249">
        <f>+('6.รายรับ'!H62+'6.รายรับ'!I62+'6.รายรับ'!J62)/I61</f>
        <v>584.64012509058819</v>
      </c>
      <c r="O61" s="249">
        <f>+'6.รายรับ'!K62/'8.คำนวณ'!J61</f>
        <v>429.55694197952204</v>
      </c>
      <c r="P61" s="249">
        <f>+'6.รายรับ'!L62/'8.คำนวณ'!K61</f>
        <v>3168.0139665164202</v>
      </c>
      <c r="Q61" s="249">
        <f>+'6.รายรับ'!M62/'8.คำนวณ'!H61</f>
        <v>8.4701485419994746</v>
      </c>
      <c r="R61" s="250">
        <f>+'6.รายรับ'!Q62/'8.คำนวณ'!H61</f>
        <v>42.508631172361177</v>
      </c>
      <c r="S61" s="250">
        <f>+'6.รายรับ'!V62/'8.คำนวณ'!I61</f>
        <v>1121.8183123798722</v>
      </c>
      <c r="T61" s="66"/>
      <c r="U61" s="269">
        <f>+'2.Hosp. Group'!L62</f>
        <v>21</v>
      </c>
      <c r="V61" s="63">
        <f>+DATA!L63</f>
        <v>116227</v>
      </c>
      <c r="W61" s="63">
        <f>+DATA!M63</f>
        <v>3213.54</v>
      </c>
      <c r="X61" s="63">
        <f t="shared" si="1"/>
        <v>8748.1590476190468</v>
      </c>
      <c r="Y61" s="251">
        <f>+('7.รายจ่าย'!G60+'7.รายจ่าย'!K60)/'8.คำนวณ'!X61</f>
        <v>8635.8209080070956</v>
      </c>
      <c r="Z61" s="251">
        <f>+'7.รายจ่าย'!L60/'8.คำนวณ'!X61</f>
        <v>38.979358759236099</v>
      </c>
      <c r="AA61" s="251">
        <f>+'7.รายจ่าย'!M60/'8.คำนวณ'!X61</f>
        <v>1408.5533130943361</v>
      </c>
      <c r="AB61" s="251">
        <f>+'7.รายจ่าย'!O60/'8.คำนวณ'!X61</f>
        <v>546.93610666603388</v>
      </c>
      <c r="AC61" s="251">
        <f>+'7.รายจ่าย'!P60/'8.คำนวณ'!X61</f>
        <v>950.20243170617562</v>
      </c>
      <c r="AD61" s="251">
        <f>+'7.รายจ่าย'!R60/'8.คำนวณ'!X61</f>
        <v>862.54697004550735</v>
      </c>
      <c r="AE61" s="251">
        <f>+'7.รายจ่าย'!S60/'8.คำนวณ'!X61</f>
        <v>345.30738336566492</v>
      </c>
      <c r="AF61" s="251">
        <f>+'7.รายจ่าย'!T60/'8.คำนวณ'!X61</f>
        <v>111.83993051272721</v>
      </c>
      <c r="AG61" s="251">
        <f>+'7.รายจ่าย'!U60/'8.คำนวณ'!X61</f>
        <v>368.43976343539822</v>
      </c>
      <c r="AH61" s="251">
        <f>+'7.รายจ่าย'!V60/'8.คำนวณ'!X61</f>
        <v>118.61190958598419</v>
      </c>
      <c r="AI61" s="251">
        <f>+'7.รายจ่าย'!Y60/'8.คำนวณ'!X61</f>
        <v>205.93659193820048</v>
      </c>
    </row>
    <row r="62" spans="1:35" s="63" customFormat="1">
      <c r="A62" s="67" t="s">
        <v>203</v>
      </c>
      <c r="B62" s="280">
        <v>63</v>
      </c>
      <c r="C62" s="225">
        <v>60</v>
      </c>
      <c r="D62" s="225">
        <v>8</v>
      </c>
      <c r="E62" s="202" t="s">
        <v>88</v>
      </c>
      <c r="F62" s="202" t="s">
        <v>178</v>
      </c>
      <c r="G62" s="270" t="s">
        <v>306</v>
      </c>
      <c r="H62" s="236">
        <f>+DATA!G64</f>
        <v>92282</v>
      </c>
      <c r="I62" s="238">
        <f>+DATA!H64</f>
        <v>69140</v>
      </c>
      <c r="J62" s="238">
        <f>+DATA!I64</f>
        <v>9152</v>
      </c>
      <c r="K62" s="238">
        <f>+DATA!J64</f>
        <v>5261</v>
      </c>
      <c r="L62" s="238">
        <f>+DATA!K64</f>
        <v>8729</v>
      </c>
      <c r="M62" s="249">
        <f>+'6.รายรับ'!G63/I62</f>
        <v>929.46128189181377</v>
      </c>
      <c r="N62" s="249">
        <f>+('6.รายรับ'!H63+'6.รายรับ'!I63+'6.รายรับ'!J63)/I62</f>
        <v>230.75397136245297</v>
      </c>
      <c r="O62" s="249">
        <f>+'6.รายรับ'!K63/'8.คำนวณ'!J62</f>
        <v>303.00638439685304</v>
      </c>
      <c r="P62" s="249">
        <f>+'6.รายรับ'!L63/'8.คำนวณ'!K62</f>
        <v>2092.040988405246</v>
      </c>
      <c r="Q62" s="249">
        <f>+'6.รายรับ'!M63/'8.คำนวณ'!H62</f>
        <v>1.9663011204785332</v>
      </c>
      <c r="R62" s="250">
        <f>+'6.รายรับ'!Q63/'8.คำนวณ'!H62</f>
        <v>56.314478988318413</v>
      </c>
      <c r="S62" s="250">
        <f>+'6.รายรับ'!V63/'8.คำนวณ'!I62</f>
        <v>856.42170378941285</v>
      </c>
      <c r="T62" s="66"/>
      <c r="U62" s="269">
        <f>+'2.Hosp. Group'!L63</f>
        <v>17</v>
      </c>
      <c r="V62" s="63">
        <f>+DATA!L64</f>
        <v>126179</v>
      </c>
      <c r="W62" s="63">
        <f>+DATA!M64</f>
        <v>4489.1400000000003</v>
      </c>
      <c r="X62" s="63">
        <f t="shared" si="1"/>
        <v>11911.434117647059</v>
      </c>
      <c r="Y62" s="251">
        <f>+('7.รายจ่าย'!G61+'7.รายจ่าย'!K61)/'8.คำนวณ'!X62</f>
        <v>9461.0740677346203</v>
      </c>
      <c r="Z62" s="251">
        <f>+'7.รายจ่าย'!L61/'8.คำนวณ'!X62</f>
        <v>49.126158464249727</v>
      </c>
      <c r="AA62" s="251">
        <f>+'7.รายจ่าย'!M61/'8.คำนวณ'!X62</f>
        <v>2066.0314020073051</v>
      </c>
      <c r="AB62" s="251">
        <f>+'7.รายจ่าย'!O61/'8.คำนวณ'!X62</f>
        <v>788.73086206145581</v>
      </c>
      <c r="AC62" s="251">
        <f>+'7.รายจ่าย'!P61/'8.คำนวณ'!X62</f>
        <v>474.21157135323949</v>
      </c>
      <c r="AD62" s="251">
        <f>+'7.รายจ่าย'!R61/'8.คำนวณ'!X62</f>
        <v>707.10279105029963</v>
      </c>
      <c r="AE62" s="251">
        <f>+'7.รายจ่าย'!S61/'8.คำนวณ'!X62</f>
        <v>1063.0785021292936</v>
      </c>
      <c r="AF62" s="251">
        <f>+'7.รายจ่าย'!T61/'8.คำนวณ'!X62</f>
        <v>351.39597958224817</v>
      </c>
      <c r="AG62" s="251">
        <f>+'7.รายจ่าย'!U61/'8.คำนวณ'!X62</f>
        <v>531.71675362052019</v>
      </c>
      <c r="AH62" s="251">
        <f>+'7.รายจ่าย'!V61/'8.คำนวณ'!X62</f>
        <v>52.058137909802724</v>
      </c>
      <c r="AI62" s="251">
        <f>+'7.รายจ่าย'!Y61/'8.คำนวณ'!X62</f>
        <v>118.77143474302844</v>
      </c>
    </row>
    <row r="63" spans="1:35" s="63" customFormat="1">
      <c r="A63" s="67" t="s">
        <v>178</v>
      </c>
      <c r="B63" s="280">
        <v>23</v>
      </c>
      <c r="C63" s="225">
        <v>61</v>
      </c>
      <c r="D63" s="225">
        <v>8</v>
      </c>
      <c r="E63" s="202" t="s">
        <v>53</v>
      </c>
      <c r="F63" s="202" t="s">
        <v>203</v>
      </c>
      <c r="G63" s="270" t="s">
        <v>334</v>
      </c>
      <c r="H63" s="236">
        <f>+DATA!G65</f>
        <v>60627</v>
      </c>
      <c r="I63" s="238">
        <f>+DATA!H65</f>
        <v>47483</v>
      </c>
      <c r="J63" s="238">
        <f>+DATA!I65</f>
        <v>3614</v>
      </c>
      <c r="K63" s="238">
        <f>+DATA!J65</f>
        <v>4328</v>
      </c>
      <c r="L63" s="238">
        <f>+DATA!K65</f>
        <v>5202</v>
      </c>
      <c r="M63" s="249">
        <f>+'6.รายรับ'!G64/I63</f>
        <v>1122.2549803087425</v>
      </c>
      <c r="N63" s="249">
        <f>+('6.รายรับ'!H64+'6.รายรับ'!I64+'6.รายรับ'!J64)/I63</f>
        <v>300.67958764189285</v>
      </c>
      <c r="O63" s="249">
        <f>+'6.รายรับ'!K64/'8.คำนวณ'!J63</f>
        <v>676.21333148865517</v>
      </c>
      <c r="P63" s="249">
        <f>+'6.รายรับ'!L64/'8.คำนวณ'!K63</f>
        <v>2474.8747597042511</v>
      </c>
      <c r="Q63" s="249">
        <f>+'6.รายรับ'!M64/'8.คำนวณ'!H63</f>
        <v>25.893001467992807</v>
      </c>
      <c r="R63" s="250">
        <f>+'6.รายรับ'!Q64/'8.คำนวณ'!H63</f>
        <v>164.41000131954411</v>
      </c>
      <c r="S63" s="250">
        <f>+'6.รายรับ'!V64/'8.คำนวณ'!I63</f>
        <v>932.79562453930885</v>
      </c>
      <c r="T63" s="66"/>
      <c r="U63" s="269">
        <f>+'2.Hosp. Group'!L64</f>
        <v>17</v>
      </c>
      <c r="V63" s="63">
        <f>+DATA!L65</f>
        <v>132212</v>
      </c>
      <c r="W63" s="63">
        <f>+DATA!M65</f>
        <v>4377.25</v>
      </c>
      <c r="X63" s="63">
        <f t="shared" si="1"/>
        <v>12154.426470588234</v>
      </c>
      <c r="Y63" s="251">
        <f>+('7.รายจ่าย'!G62+'7.รายจ่าย'!K62)/'8.คำนวณ'!X63</f>
        <v>8076.1686154039744</v>
      </c>
      <c r="Z63" s="251">
        <f>+'7.รายจ่าย'!L62/'8.คำนวณ'!X63</f>
        <v>49.7064013231684</v>
      </c>
      <c r="AA63" s="251">
        <f>+'7.รายจ่าย'!M62/'8.คำนวณ'!X63</f>
        <v>1539.4533395119911</v>
      </c>
      <c r="AB63" s="251">
        <f>+'7.รายจ่าย'!O62/'8.คำนวณ'!X63</f>
        <v>756.02643302306956</v>
      </c>
      <c r="AC63" s="251">
        <f>+'7.รายจ่าย'!P62/'8.คำนวณ'!X63</f>
        <v>615.20837351678949</v>
      </c>
      <c r="AD63" s="251">
        <f>+'7.รายจ่าย'!R62/'8.คำนวณ'!X63</f>
        <v>549.42174492226866</v>
      </c>
      <c r="AE63" s="251">
        <f>+'7.รายจ่าย'!S62/'8.คำนวณ'!X63</f>
        <v>271.3991728019688</v>
      </c>
      <c r="AF63" s="251">
        <f>+'7.รายจ่าย'!T62/'8.คำนวณ'!X63</f>
        <v>155.20371977771353</v>
      </c>
      <c r="AG63" s="251">
        <f>+'7.รายจ่าย'!U62/'8.คำนวณ'!X63</f>
        <v>343.51127797788513</v>
      </c>
      <c r="AH63" s="251">
        <f>+'7.รายจ่าย'!V62/'8.คำนวณ'!X63</f>
        <v>29.400013309118805</v>
      </c>
      <c r="AI63" s="251">
        <f>+'7.รายจ่าย'!Y62/'8.คำนวณ'!X63</f>
        <v>360.79608286015383</v>
      </c>
    </row>
    <row r="64" spans="1:35" s="63" customFormat="1">
      <c r="A64" s="67" t="s">
        <v>172</v>
      </c>
      <c r="B64" s="280">
        <v>15</v>
      </c>
      <c r="C64" s="225">
        <v>62</v>
      </c>
      <c r="D64" s="225">
        <v>8</v>
      </c>
      <c r="E64" s="202" t="s">
        <v>55</v>
      </c>
      <c r="F64" s="202" t="s">
        <v>172</v>
      </c>
      <c r="G64" s="270" t="s">
        <v>299</v>
      </c>
      <c r="H64" s="236">
        <f>+DATA!G66</f>
        <v>71579</v>
      </c>
      <c r="I64" s="238">
        <f>+DATA!H66</f>
        <v>48907</v>
      </c>
      <c r="J64" s="238">
        <f>+DATA!I66</f>
        <v>1492</v>
      </c>
      <c r="K64" s="238">
        <f>+DATA!J66</f>
        <v>2732</v>
      </c>
      <c r="L64" s="238">
        <f>+DATA!K66</f>
        <v>18448</v>
      </c>
      <c r="M64" s="249">
        <f>+'6.รายรับ'!G65/I64</f>
        <v>1460.761699961151</v>
      </c>
      <c r="N64" s="249">
        <f>+('6.รายรับ'!H65+'6.รายรับ'!I65+'6.รายรับ'!J65)/I64</f>
        <v>756.42527020671878</v>
      </c>
      <c r="O64" s="249">
        <f>+'6.รายรับ'!K65/'8.คำนวณ'!J64</f>
        <v>3467.8788337801611</v>
      </c>
      <c r="P64" s="249">
        <f>+'6.รายรับ'!L65/'8.คำนวณ'!K64</f>
        <v>5582.635995607613</v>
      </c>
      <c r="Q64" s="249">
        <f>+'6.รายรับ'!M65/'8.คำนวณ'!H64</f>
        <v>16.278674611268666</v>
      </c>
      <c r="R64" s="250">
        <f>+'6.รายรับ'!Q65/'8.คำนวณ'!H64</f>
        <v>42.275085988907357</v>
      </c>
      <c r="S64" s="250">
        <f>+'6.รายรับ'!V65/'8.คำนวณ'!I64</f>
        <v>744.49551250332263</v>
      </c>
      <c r="T64" s="66"/>
      <c r="U64" s="269">
        <f>+'2.Hosp. Group'!L65</f>
        <v>17</v>
      </c>
      <c r="V64" s="63">
        <f>+DATA!L66</f>
        <v>134911</v>
      </c>
      <c r="W64" s="63">
        <f>+DATA!M66</f>
        <v>6080.1</v>
      </c>
      <c r="X64" s="63">
        <f t="shared" si="1"/>
        <v>14016.04117647059</v>
      </c>
      <c r="Y64" s="251">
        <f>+('7.รายจ่าย'!G63+'7.รายจ่าย'!K63)/'8.คำนวณ'!X64</f>
        <v>6675.4874890828869</v>
      </c>
      <c r="Z64" s="251">
        <f>+'7.รายจ่าย'!L63/'8.คำนวณ'!X64</f>
        <v>59.328273192858433</v>
      </c>
      <c r="AA64" s="251">
        <f>+'7.รายจ่าย'!M63/'8.คำนวณ'!X64</f>
        <v>1115.9191146111157</v>
      </c>
      <c r="AB64" s="251">
        <f>+'7.รายจ่าย'!O63/'8.คำนวณ'!X64</f>
        <v>608.75316093702725</v>
      </c>
      <c r="AC64" s="251">
        <f>+'7.รายจ่าย'!P63/'8.คำนวณ'!X64</f>
        <v>407.75854094908897</v>
      </c>
      <c r="AD64" s="251">
        <f>+'7.รายจ่าย'!R63/'8.คำนวณ'!X64</f>
        <v>613.3874837948282</v>
      </c>
      <c r="AE64" s="251">
        <f>+'7.รายจ่าย'!S63/'8.คำนวณ'!X64</f>
        <v>2126.2798028897141</v>
      </c>
      <c r="AF64" s="251">
        <f>+'7.รายจ่าย'!T63/'8.คำนวณ'!X64</f>
        <v>332.1479254652337</v>
      </c>
      <c r="AG64" s="251">
        <f>+'7.รายจ่าย'!U63/'8.คำนวณ'!X64</f>
        <v>325.29421129655225</v>
      </c>
      <c r="AH64" s="251">
        <f>+'7.รายจ่าย'!V63/'8.คำนวณ'!X64</f>
        <v>15.189059258572215</v>
      </c>
      <c r="AI64" s="251">
        <f>+'7.รายจ่าย'!Y63/'8.คำนวณ'!X64</f>
        <v>696.5881661642311</v>
      </c>
    </row>
    <row r="65" spans="1:35" s="63" customFormat="1">
      <c r="A65" s="67" t="s">
        <v>211</v>
      </c>
      <c r="B65" s="280">
        <v>38</v>
      </c>
      <c r="C65" s="225">
        <v>63</v>
      </c>
      <c r="D65" s="225">
        <v>8</v>
      </c>
      <c r="E65" s="202" t="s">
        <v>49</v>
      </c>
      <c r="F65" s="202" t="s">
        <v>224</v>
      </c>
      <c r="G65" s="270" t="s">
        <v>358</v>
      </c>
      <c r="H65" s="236">
        <f>+DATA!G67</f>
        <v>80186</v>
      </c>
      <c r="I65" s="238">
        <f>+DATA!H67</f>
        <v>54535</v>
      </c>
      <c r="J65" s="238">
        <f>+DATA!I67</f>
        <v>3152</v>
      </c>
      <c r="K65" s="238">
        <f>+DATA!J67</f>
        <v>5489</v>
      </c>
      <c r="L65" s="238">
        <f>+DATA!K67</f>
        <v>17010</v>
      </c>
      <c r="M65" s="249">
        <f>+'6.รายรับ'!G66/I65</f>
        <v>1056.6806540753641</v>
      </c>
      <c r="N65" s="249">
        <f>+('6.รายรับ'!H66+'6.รายรับ'!I66+'6.รายรับ'!J66)/I65</f>
        <v>849.62427560282401</v>
      </c>
      <c r="O65" s="249">
        <f>+'6.รายรับ'!K66/'8.คำนวณ'!J65</f>
        <v>748.22450507614201</v>
      </c>
      <c r="P65" s="249">
        <f>+'6.รายรับ'!L66/'8.คำนวณ'!K65</f>
        <v>4399.6050610311531</v>
      </c>
      <c r="Q65" s="249">
        <f>+'6.รายรับ'!M66/'8.คำนวณ'!H65</f>
        <v>10.764740977227945</v>
      </c>
      <c r="R65" s="250">
        <f>+'6.รายรับ'!Q66/'8.คำนวณ'!H65</f>
        <v>168.2938591524705</v>
      </c>
      <c r="S65" s="250">
        <f>+'6.รายรับ'!V66/'8.คำนวณ'!I65</f>
        <v>1221.7972221509121</v>
      </c>
      <c r="T65" s="66"/>
      <c r="U65" s="269">
        <f>+'2.Hosp. Group'!L66</f>
        <v>17</v>
      </c>
      <c r="V65" s="63">
        <f>+DATA!L67</f>
        <v>133141</v>
      </c>
      <c r="W65" s="63">
        <f>+DATA!M67</f>
        <v>9246.33</v>
      </c>
      <c r="X65" s="63">
        <f t="shared" si="1"/>
        <v>17078.153529411764</v>
      </c>
      <c r="Y65" s="251">
        <f>+('7.รายจ่าย'!G64+'7.รายจ่าย'!K64)/'8.คำนวณ'!X65</f>
        <v>7656.5100240379343</v>
      </c>
      <c r="Z65" s="251">
        <f>+'7.รายจ่าย'!L64/'8.คำนวณ'!X65</f>
        <v>58.772127107969141</v>
      </c>
      <c r="AA65" s="251">
        <f>+'7.รายจ่าย'!M64/'8.คำนวณ'!X65</f>
        <v>1675.1596184406353</v>
      </c>
      <c r="AB65" s="251">
        <f>+'7.รายจ่าย'!O64/'8.คำนวณ'!X65</f>
        <v>908.7633591811707</v>
      </c>
      <c r="AC65" s="251">
        <f>+'7.รายจ่าย'!P64/'8.คำนวณ'!X65</f>
        <v>451.93664155248081</v>
      </c>
      <c r="AD65" s="251">
        <f>+'7.รายจ่าย'!R64/'8.คำนวณ'!X65</f>
        <v>596.85222073015814</v>
      </c>
      <c r="AE65" s="251">
        <f>+'7.รายจ่าย'!S64/'8.คำนวณ'!X65</f>
        <v>1121.9172258290355</v>
      </c>
      <c r="AF65" s="251">
        <f>+'7.รายจ่าย'!T64/'8.คำนวณ'!X65</f>
        <v>137.15704077527874</v>
      </c>
      <c r="AG65" s="251">
        <f>+'7.รายจ่าย'!U64/'8.คำนวณ'!X65</f>
        <v>376.96900539702233</v>
      </c>
      <c r="AH65" s="251">
        <f>+'7.รายจ่าย'!V64/'8.คำนวณ'!X65</f>
        <v>7.884471220387133</v>
      </c>
      <c r="AI65" s="251">
        <f>+'7.รายจ่าย'!Y64/'8.คำนวณ'!X65</f>
        <v>1124.8455500131386</v>
      </c>
    </row>
    <row r="66" spans="1:35" s="63" customFormat="1">
      <c r="A66" s="67" t="s">
        <v>229</v>
      </c>
      <c r="B66" s="280">
        <v>44</v>
      </c>
      <c r="C66" s="225">
        <v>64</v>
      </c>
      <c r="D66" s="225">
        <v>8</v>
      </c>
      <c r="E66" s="202" t="s">
        <v>49</v>
      </c>
      <c r="F66" s="202" t="s">
        <v>229</v>
      </c>
      <c r="G66" s="270" t="s">
        <v>364</v>
      </c>
      <c r="H66" s="236">
        <f>+DATA!G68</f>
        <v>70847</v>
      </c>
      <c r="I66" s="238">
        <f>+DATA!H68</f>
        <v>52573</v>
      </c>
      <c r="J66" s="238">
        <f>+DATA!I68</f>
        <v>2486</v>
      </c>
      <c r="K66" s="238">
        <f>+DATA!J68</f>
        <v>2657</v>
      </c>
      <c r="L66" s="238">
        <f>+DATA!K68</f>
        <v>13131</v>
      </c>
      <c r="M66" s="249">
        <f>+'6.รายรับ'!G67/I66</f>
        <v>1571.709653053849</v>
      </c>
      <c r="N66" s="249">
        <f>+('6.รายรับ'!H67+'6.รายรับ'!I67+'6.รายรับ'!J67)/I66</f>
        <v>671.51535940501788</v>
      </c>
      <c r="O66" s="249">
        <f>+'6.รายรับ'!K67/'8.คำนวณ'!J66</f>
        <v>1527.771427996782</v>
      </c>
      <c r="P66" s="249">
        <f>+'6.รายรับ'!L67/'8.คำนวณ'!K66</f>
        <v>8353.0066541211909</v>
      </c>
      <c r="Q66" s="249">
        <f>+'6.รายรับ'!M67/'8.คำนวณ'!H66</f>
        <v>17.845328665998561</v>
      </c>
      <c r="R66" s="250">
        <f>+'6.รายรับ'!Q67/'8.คำนวณ'!H66</f>
        <v>65.550651403729162</v>
      </c>
      <c r="S66" s="250">
        <f>+'6.รายรับ'!V67/'8.คำนวณ'!I66</f>
        <v>1000.459991630685</v>
      </c>
      <c r="T66" s="66"/>
      <c r="U66" s="269">
        <f>+'2.Hosp. Group'!L67</f>
        <v>17</v>
      </c>
      <c r="V66" s="63">
        <f>+DATA!L68</f>
        <v>137558</v>
      </c>
      <c r="W66" s="63">
        <f>+DATA!M68</f>
        <v>7788.23</v>
      </c>
      <c r="X66" s="63">
        <f t="shared" si="1"/>
        <v>15879.877058823529</v>
      </c>
      <c r="Y66" s="251">
        <f>+('7.รายจ่าย'!G65+'7.รายจ่าย'!K65)/'8.คำนวณ'!X66</f>
        <v>7653.8598648952348</v>
      </c>
      <c r="Z66" s="251">
        <f>+'7.รายจ่าย'!L65/'8.คำนวณ'!X66</f>
        <v>70.476393857101669</v>
      </c>
      <c r="AA66" s="251">
        <f>+'7.รายจ่าย'!M65/'8.คำนวณ'!X66</f>
        <v>1413.2125870288446</v>
      </c>
      <c r="AB66" s="251">
        <f>+'7.รายจ่าย'!O65/'8.คำนวณ'!X66</f>
        <v>675.27675751379172</v>
      </c>
      <c r="AC66" s="251">
        <f>+'7.รายจ่าย'!P65/'8.คำนวณ'!X66</f>
        <v>508.67827692102077</v>
      </c>
      <c r="AD66" s="251">
        <f>+'7.รายจ่าย'!R65/'8.คำนวณ'!X66</f>
        <v>675.61683949175642</v>
      </c>
      <c r="AE66" s="251">
        <f>+'7.รายจ่าย'!S65/'8.คำนวณ'!X66</f>
        <v>653.8583901838623</v>
      </c>
      <c r="AF66" s="251">
        <f>+'7.รายจ่าย'!T65/'8.คำนวณ'!X66</f>
        <v>628.29724455934627</v>
      </c>
      <c r="AG66" s="251">
        <f>+'7.รายจ่าย'!U65/'8.คำนวณ'!X66</f>
        <v>374.22462705389893</v>
      </c>
      <c r="AH66" s="251">
        <f>+'7.รายจ่าย'!V65/'8.คำนวณ'!X66</f>
        <v>11.715564881947707</v>
      </c>
      <c r="AI66" s="251">
        <f>+'7.รายจ่าย'!Y65/'8.คำนวณ'!X66</f>
        <v>502.8475340470668</v>
      </c>
    </row>
    <row r="67" spans="1:35" s="63" customFormat="1">
      <c r="A67" s="67" t="s">
        <v>224</v>
      </c>
      <c r="B67" s="280">
        <v>32</v>
      </c>
      <c r="C67" s="225">
        <v>65</v>
      </c>
      <c r="D67" s="225">
        <v>8</v>
      </c>
      <c r="E67" s="202" t="s">
        <v>53</v>
      </c>
      <c r="F67" s="202" t="s">
        <v>211</v>
      </c>
      <c r="G67" s="270" t="s">
        <v>343</v>
      </c>
      <c r="H67" s="236">
        <f>+DATA!G69</f>
        <v>51589</v>
      </c>
      <c r="I67" s="238">
        <f>+DATA!H69</f>
        <v>41934</v>
      </c>
      <c r="J67" s="238">
        <f>+DATA!I69</f>
        <v>1348</v>
      </c>
      <c r="K67" s="238">
        <f>+DATA!J69</f>
        <v>3261</v>
      </c>
      <c r="L67" s="238">
        <f>+DATA!K69</f>
        <v>5046</v>
      </c>
      <c r="M67" s="249">
        <f>+'6.รายรับ'!G68/I67</f>
        <v>1030.2011029236419</v>
      </c>
      <c r="N67" s="249">
        <f>+('6.รายรับ'!H68+'6.รายรับ'!I68+'6.รายรับ'!J68)/I67</f>
        <v>606.04710163590403</v>
      </c>
      <c r="O67" s="249">
        <f>+'6.รายรับ'!K68/'8.คำนวณ'!J67</f>
        <v>3437.9841988130565</v>
      </c>
      <c r="P67" s="249">
        <f>+'6.รายรับ'!L68/'8.คำนวณ'!K67</f>
        <v>6010.4375835633236</v>
      </c>
      <c r="Q67" s="249">
        <f>+'6.รายรับ'!M68/'8.คำนวณ'!H67</f>
        <v>9.6153443563550365</v>
      </c>
      <c r="R67" s="250">
        <f>+'6.รายรับ'!Q68/'8.คำนวณ'!H67</f>
        <v>237.25499622012444</v>
      </c>
      <c r="S67" s="250">
        <f>+'6.รายรับ'!V68/'8.คำนวณ'!I67</f>
        <v>1426.7006195449994</v>
      </c>
      <c r="T67" s="66"/>
      <c r="U67" s="269">
        <f>+'2.Hosp. Group'!L68</f>
        <v>17</v>
      </c>
      <c r="V67" s="63">
        <f>+DATA!L69</f>
        <v>142006</v>
      </c>
      <c r="W67" s="63">
        <f>+DATA!M69</f>
        <v>4392.97</v>
      </c>
      <c r="X67" s="63">
        <f t="shared" ref="X67:X90" si="2">+(V67/U67)+W67</f>
        <v>12746.264117647061</v>
      </c>
      <c r="Y67" s="251">
        <f>+('7.รายจ่าย'!G66+'7.รายจ่าย'!K66)/'8.คำนวณ'!X67</f>
        <v>9078.1041395335687</v>
      </c>
      <c r="Z67" s="251">
        <f>+'7.รายจ่าย'!L66/'8.คำนวณ'!X67</f>
        <v>42.125817027171372</v>
      </c>
      <c r="AA67" s="251">
        <f>+'7.รายจ่าย'!M66/'8.คำนวณ'!X67</f>
        <v>2100.7803198528895</v>
      </c>
      <c r="AB67" s="251">
        <f>+'7.รายจ่าย'!O66/'8.คำนวณ'!X67</f>
        <v>663.5387609998204</v>
      </c>
      <c r="AC67" s="251">
        <f>+'7.รายจ่าย'!P66/'8.คำนวณ'!X67</f>
        <v>338.73856999575742</v>
      </c>
      <c r="AD67" s="251">
        <f>+'7.รายจ่าย'!R66/'8.คำนวณ'!X67</f>
        <v>504.68646268625224</v>
      </c>
      <c r="AE67" s="251">
        <f>+'7.รายจ่าย'!S66/'8.คำนวณ'!X67</f>
        <v>196.90224577452886</v>
      </c>
      <c r="AF67" s="251">
        <f>+'7.รายจ่าย'!T66/'8.คำนวณ'!X67</f>
        <v>964.96282255529627</v>
      </c>
      <c r="AG67" s="251">
        <f>+'7.รายจ่าย'!U66/'8.คำนวณ'!X67</f>
        <v>274.14411922958368</v>
      </c>
      <c r="AH67" s="251">
        <f>+'7.รายจ่าย'!V66/'8.คำนวณ'!X67</f>
        <v>343.85941241652853</v>
      </c>
      <c r="AI67" s="251">
        <f>+'7.รายจ่าย'!Y66/'8.คำนวณ'!X67</f>
        <v>345.80140104719953</v>
      </c>
    </row>
    <row r="68" spans="1:35" s="253" customFormat="1">
      <c r="A68" s="67" t="s">
        <v>243</v>
      </c>
      <c r="B68" s="280">
        <v>65</v>
      </c>
      <c r="C68" s="225">
        <v>66</v>
      </c>
      <c r="D68" s="225">
        <v>9</v>
      </c>
      <c r="E68" s="202" t="s">
        <v>88</v>
      </c>
      <c r="F68" s="202" t="s">
        <v>180</v>
      </c>
      <c r="G68" s="270" t="s">
        <v>308</v>
      </c>
      <c r="H68" s="236">
        <f>+DATA!G70</f>
        <v>109310</v>
      </c>
      <c r="I68" s="238">
        <f>+DATA!H70</f>
        <v>81383</v>
      </c>
      <c r="J68" s="238">
        <f>+DATA!I70</f>
        <v>4423</v>
      </c>
      <c r="K68" s="238">
        <f>+DATA!J70</f>
        <v>3996</v>
      </c>
      <c r="L68" s="238">
        <f>+DATA!K70</f>
        <v>19508</v>
      </c>
      <c r="M68" s="249">
        <f>+'6.รายรับ'!G69/I68</f>
        <v>1010.4409474951771</v>
      </c>
      <c r="N68" s="249">
        <f>+('6.รายรับ'!H69+'6.รายรับ'!I69+'6.รายรับ'!J69)/I68</f>
        <v>246.49994015949275</v>
      </c>
      <c r="O68" s="249">
        <f>+'6.รายรับ'!K69/'8.คำนวณ'!J68</f>
        <v>638.95998191272895</v>
      </c>
      <c r="P68" s="249">
        <f>+'6.รายรับ'!L69/'8.คำนวณ'!K68</f>
        <v>3259.1232207207208</v>
      </c>
      <c r="Q68" s="249">
        <f>+'6.รายรับ'!M69/'8.คำนวณ'!H68</f>
        <v>12.012844204555851</v>
      </c>
      <c r="R68" s="250">
        <f>+'6.รายรับ'!Q69/'8.คำนวณ'!H68</f>
        <v>55.955309669746597</v>
      </c>
      <c r="S68" s="250">
        <f>+'6.รายรับ'!V69/'8.คำนวณ'!I68</f>
        <v>788.82277785286851</v>
      </c>
      <c r="T68" s="66"/>
      <c r="U68" s="269">
        <f>+'2.Hosp. Group'!L69</f>
        <v>17</v>
      </c>
      <c r="V68" s="63">
        <f>+DATA!L70</f>
        <v>135161</v>
      </c>
      <c r="W68" s="63">
        <f>+DATA!M70</f>
        <v>6869.49</v>
      </c>
      <c r="X68" s="63">
        <f t="shared" si="2"/>
        <v>14820.13705882353</v>
      </c>
      <c r="Y68" s="251">
        <f>+('7.รายจ่าย'!G67+'7.รายจ่าย'!K67)/'8.คำนวณ'!X68</f>
        <v>8746.5567373295307</v>
      </c>
      <c r="Z68" s="251">
        <f>+'7.รายจ่าย'!L67/'8.คำนวณ'!X68</f>
        <v>54.648777996139039</v>
      </c>
      <c r="AA68" s="251">
        <f>+'7.รายจ่าย'!M67/'8.คำนวณ'!X68</f>
        <v>2079.7737914069462</v>
      </c>
      <c r="AB68" s="251">
        <f>+'7.รายจ่าย'!O67/'8.คำนวณ'!X68</f>
        <v>1164.9626627252358</v>
      </c>
      <c r="AC68" s="251">
        <f>+'7.รายจ่าย'!P67/'8.คำนวณ'!X68</f>
        <v>793.70904285913377</v>
      </c>
      <c r="AD68" s="251">
        <f>+'7.รายจ่าย'!R67/'8.คำนวณ'!X68</f>
        <v>675.36266299513863</v>
      </c>
      <c r="AE68" s="251">
        <f>+'7.รายจ่าย'!S67/'8.คำนวณ'!X68</f>
        <v>643.43492520689165</v>
      </c>
      <c r="AF68" s="251">
        <f>+'7.รายจ่าย'!T67/'8.คำนวณ'!X68</f>
        <v>534.30302085401843</v>
      </c>
      <c r="AG68" s="251">
        <f>+'7.รายจ่าย'!U67/'8.คำนวณ'!X68</f>
        <v>380.64242574878153</v>
      </c>
      <c r="AH68" s="251">
        <f>+'7.รายจ่าย'!V67/'8.คำนวณ'!X68</f>
        <v>86.516369242119808</v>
      </c>
      <c r="AI68" s="251">
        <f>+'7.รายจ่าย'!Y67/'8.คำนวณ'!X68</f>
        <v>65.526080909071538</v>
      </c>
    </row>
    <row r="69" spans="1:35" s="63" customFormat="1">
      <c r="A69" s="67" t="s">
        <v>225</v>
      </c>
      <c r="B69" s="280">
        <v>16</v>
      </c>
      <c r="C69" s="225">
        <v>67</v>
      </c>
      <c r="D69" s="225">
        <v>9</v>
      </c>
      <c r="E69" s="202" t="s">
        <v>55</v>
      </c>
      <c r="F69" s="202" t="s">
        <v>173</v>
      </c>
      <c r="G69" s="270" t="s">
        <v>300</v>
      </c>
      <c r="H69" s="236">
        <f>+DATA!G71</f>
        <v>86875</v>
      </c>
      <c r="I69" s="238">
        <f>+DATA!H71</f>
        <v>53566</v>
      </c>
      <c r="J69" s="238">
        <f>+DATA!I71</f>
        <v>613</v>
      </c>
      <c r="K69" s="238">
        <f>+DATA!J71</f>
        <v>2942</v>
      </c>
      <c r="L69" s="238">
        <f>+DATA!K71</f>
        <v>29754</v>
      </c>
      <c r="M69" s="249">
        <f>+'6.รายรับ'!G70/I69</f>
        <v>882.08976141582366</v>
      </c>
      <c r="N69" s="249">
        <f>+('6.รายรับ'!H70+'6.รายรับ'!I70+'6.รายรับ'!J70)/I69</f>
        <v>446.69191166038155</v>
      </c>
      <c r="O69" s="249">
        <f>+'6.รายรับ'!K70/'8.คำนวณ'!J69</f>
        <v>4917.3314681892343</v>
      </c>
      <c r="P69" s="249">
        <f>+'6.รายรับ'!L70/'8.คำนวณ'!K69</f>
        <v>10436.084462950375</v>
      </c>
      <c r="Q69" s="249">
        <f>+'6.รายรับ'!M70/'8.คำนวณ'!H69</f>
        <v>9.2274906474820142</v>
      </c>
      <c r="R69" s="250">
        <f>+'6.รายรับ'!Q70/'8.คำนวณ'!H69</f>
        <v>105.49314820143884</v>
      </c>
      <c r="S69" s="250">
        <f>+'6.รายรับ'!V70/'8.คำนวณ'!I69</f>
        <v>1149.8228831721615</v>
      </c>
      <c r="T69" s="66"/>
      <c r="U69" s="269">
        <f>+'2.Hosp. Group'!L70</f>
        <v>17</v>
      </c>
      <c r="V69" s="63">
        <f>+DATA!L71</f>
        <v>119871</v>
      </c>
      <c r="W69" s="63">
        <f>+DATA!M71</f>
        <v>6907.97</v>
      </c>
      <c r="X69" s="63">
        <f t="shared" si="2"/>
        <v>13959.205294117648</v>
      </c>
      <c r="Y69" s="251">
        <f>+('7.รายจ่าย'!G68+'7.รายจ่าย'!K68)/'8.คำนวณ'!X69</f>
        <v>9009.0280499703131</v>
      </c>
      <c r="Z69" s="251">
        <f>+'7.รายจ่าย'!L68/'8.คำนวณ'!X69</f>
        <v>45.141917231172229</v>
      </c>
      <c r="AA69" s="251">
        <f>+'7.รายจ่าย'!M68/'8.คำนวณ'!X69</f>
        <v>2504.3795913461954</v>
      </c>
      <c r="AB69" s="251">
        <f>+'7.รายจ่าย'!O68/'8.คำนวณ'!X69</f>
        <v>953.48796507840973</v>
      </c>
      <c r="AC69" s="251">
        <f>+'7.รายจ่าย'!P68/'8.คำนวณ'!X69</f>
        <v>279.77532156832285</v>
      </c>
      <c r="AD69" s="251">
        <f>+'7.รายจ่าย'!R68/'8.คำนวณ'!X69</f>
        <v>721.68989765092397</v>
      </c>
      <c r="AE69" s="251">
        <f>+'7.รายจ่าย'!S68/'8.คำนวณ'!X69</f>
        <v>685.52922235712981</v>
      </c>
      <c r="AF69" s="251">
        <f>+'7.รายจ่าย'!T68/'8.คำนวณ'!X69</f>
        <v>528.65889171425522</v>
      </c>
      <c r="AG69" s="251">
        <f>+'7.รายจ่าย'!U68/'8.คำนวณ'!X69</f>
        <v>382.52774763977158</v>
      </c>
      <c r="AH69" s="251">
        <f>+'7.รายจ่าย'!V68/'8.คำนวณ'!X69</f>
        <v>15.617358968985636</v>
      </c>
      <c r="AI69" s="251">
        <f>+'7.รายจ่าย'!Y68/'8.คำนวณ'!X69</f>
        <v>545.4564246009453</v>
      </c>
    </row>
    <row r="70" spans="1:35" s="63" customFormat="1">
      <c r="A70" s="67" t="s">
        <v>230</v>
      </c>
      <c r="B70" s="280">
        <v>39</v>
      </c>
      <c r="C70" s="225">
        <v>68</v>
      </c>
      <c r="D70" s="225">
        <v>9</v>
      </c>
      <c r="E70" s="202" t="s">
        <v>49</v>
      </c>
      <c r="F70" s="202" t="s">
        <v>225</v>
      </c>
      <c r="G70" s="270" t="s">
        <v>359</v>
      </c>
      <c r="H70" s="236">
        <f>+DATA!G72</f>
        <v>52326</v>
      </c>
      <c r="I70" s="238">
        <f>+DATA!H72</f>
        <v>38443</v>
      </c>
      <c r="J70" s="238">
        <f>+DATA!I72</f>
        <v>2987</v>
      </c>
      <c r="K70" s="238">
        <f>+DATA!J72</f>
        <v>3257</v>
      </c>
      <c r="L70" s="238">
        <f>+DATA!K72</f>
        <v>7639</v>
      </c>
      <c r="M70" s="249">
        <f>+'6.รายรับ'!G71/I70</f>
        <v>1489.4525807038992</v>
      </c>
      <c r="N70" s="249">
        <f>+('6.รายรับ'!H71+'6.รายรับ'!I71+'6.รายรับ'!J71)/I70</f>
        <v>433.49536898785209</v>
      </c>
      <c r="O70" s="249">
        <f>+'6.รายรับ'!K71/'8.คำนวณ'!J70</f>
        <v>1830.3030800133913</v>
      </c>
      <c r="P70" s="249">
        <f>+'6.รายรับ'!L71/'8.คำนวณ'!K70</f>
        <v>7075.6536966533622</v>
      </c>
      <c r="Q70" s="249">
        <f>+'6.รายรับ'!M71/'8.คำนวณ'!H70</f>
        <v>37.585296028742881</v>
      </c>
      <c r="R70" s="250">
        <f>+'6.รายรับ'!Q71/'8.คำนวณ'!H70</f>
        <v>217.53151339678172</v>
      </c>
      <c r="S70" s="250">
        <f>+'6.รายรับ'!V71/'8.คำนวณ'!I70</f>
        <v>1644.1396672996384</v>
      </c>
      <c r="T70" s="66"/>
      <c r="U70" s="269">
        <f>+'2.Hosp. Group'!L71</f>
        <v>17</v>
      </c>
      <c r="V70" s="63">
        <f>+DATA!L72</f>
        <v>134838</v>
      </c>
      <c r="W70" s="63">
        <f>+DATA!M72</f>
        <v>9423.15</v>
      </c>
      <c r="X70" s="63">
        <f t="shared" si="2"/>
        <v>17354.797058823529</v>
      </c>
      <c r="Y70" s="251">
        <f>+('7.รายจ่าย'!G69+'7.รายจ่าย'!K69)/'8.คำนวณ'!X70</f>
        <v>7565.2281859007962</v>
      </c>
      <c r="Z70" s="251">
        <f>+'7.รายจ่าย'!L69/'8.คำนวณ'!X70</f>
        <v>96.034884438630371</v>
      </c>
      <c r="AA70" s="251">
        <f>+'7.รายจ่าย'!M69/'8.คำนวณ'!X70</f>
        <v>1152.7713030691125</v>
      </c>
      <c r="AB70" s="251">
        <f>+'7.รายจ่าย'!O69/'8.คำนวณ'!X70</f>
        <v>754.96530760862686</v>
      </c>
      <c r="AC70" s="251">
        <f>+'7.รายจ่าย'!P69/'8.คำนวณ'!X70</f>
        <v>513.97827412017466</v>
      </c>
      <c r="AD70" s="251">
        <f>+'7.รายจ่าย'!R69/'8.คำนวณ'!X70</f>
        <v>547.10291960300526</v>
      </c>
      <c r="AE70" s="251">
        <f>+'7.รายจ่าย'!S69/'8.คำนวณ'!X70</f>
        <v>299.02614201769268</v>
      </c>
      <c r="AF70" s="251">
        <f>+'7.รายจ่าย'!T69/'8.คำนวณ'!X70</f>
        <v>502.20143574475338</v>
      </c>
      <c r="AG70" s="251">
        <f>+'7.รายจ่าย'!U69/'8.คำนวณ'!X70</f>
        <v>333.54079453536411</v>
      </c>
      <c r="AH70" s="251">
        <f>+'7.รายจ่าย'!V69/'8.คำนวณ'!X70</f>
        <v>23.509877333458068</v>
      </c>
      <c r="AI70" s="251">
        <f>+'7.รายจ่าย'!Y69/'8.คำนวณ'!X70</f>
        <v>73.019200149950066</v>
      </c>
    </row>
    <row r="71" spans="1:35" s="63" customFormat="1">
      <c r="A71" s="67" t="s">
        <v>173</v>
      </c>
      <c r="B71" s="280">
        <v>45</v>
      </c>
      <c r="C71" s="225">
        <v>69</v>
      </c>
      <c r="D71" s="225">
        <v>9</v>
      </c>
      <c r="E71" s="202" t="s">
        <v>49</v>
      </c>
      <c r="F71" s="202" t="s">
        <v>230</v>
      </c>
      <c r="G71" s="270" t="s">
        <v>365</v>
      </c>
      <c r="H71" s="236">
        <f>+DATA!G73</f>
        <v>72086</v>
      </c>
      <c r="I71" s="238">
        <f>+DATA!H73</f>
        <v>52908</v>
      </c>
      <c r="J71" s="238">
        <f>+DATA!I73</f>
        <v>4158</v>
      </c>
      <c r="K71" s="238">
        <f>+DATA!J73</f>
        <v>3767</v>
      </c>
      <c r="L71" s="238">
        <f>+DATA!K73</f>
        <v>11253</v>
      </c>
      <c r="M71" s="249">
        <f>+'6.รายรับ'!G72/I71</f>
        <v>1187.6883021471233</v>
      </c>
      <c r="N71" s="249">
        <f>+('6.รายรับ'!H72+'6.รายรับ'!I72+'6.รายรับ'!J72)/I71</f>
        <v>364.76234066681792</v>
      </c>
      <c r="O71" s="249">
        <f>+'6.รายรับ'!K72/'8.คำนวณ'!J71</f>
        <v>706.58714766714752</v>
      </c>
      <c r="P71" s="249">
        <f>+'6.รายรับ'!L72/'8.คำนวณ'!K71</f>
        <v>5087.187329439872</v>
      </c>
      <c r="Q71" s="249">
        <f>+'6.รายรับ'!M72/'8.คำนวณ'!H71</f>
        <v>11.630728574203035</v>
      </c>
      <c r="R71" s="250">
        <f>+'6.รายรับ'!Q72/'8.คำนวณ'!H71</f>
        <v>59.787953555475404</v>
      </c>
      <c r="S71" s="250">
        <f>+'6.รายรับ'!V72/'8.คำนวณ'!I71</f>
        <v>1333.2099809102594</v>
      </c>
      <c r="T71" s="66"/>
      <c r="U71" s="269">
        <f>+'2.Hosp. Group'!L72</f>
        <v>17</v>
      </c>
      <c r="V71" s="63">
        <f>+DATA!L73</f>
        <v>137068</v>
      </c>
      <c r="W71" s="63">
        <f>+DATA!M73</f>
        <v>7855.77</v>
      </c>
      <c r="X71" s="63">
        <f t="shared" si="2"/>
        <v>15918.593529411766</v>
      </c>
      <c r="Y71" s="251">
        <f>+('7.รายจ่าย'!G70+'7.รายจ่าย'!K70)/'8.คำนวณ'!X71</f>
        <v>7970.5197036140753</v>
      </c>
      <c r="Z71" s="251">
        <f>+'7.รายจ่าย'!L70/'8.คำนวณ'!X71</f>
        <v>67.158634211291712</v>
      </c>
      <c r="AA71" s="251">
        <f>+'7.รายจ่าย'!M70/'8.คำนวณ'!X71</f>
        <v>1423.3656760024874</v>
      </c>
      <c r="AB71" s="251">
        <f>+'7.รายจ่าย'!O70/'8.คำนวณ'!X71</f>
        <v>819.1281055017829</v>
      </c>
      <c r="AC71" s="251">
        <f>+'7.รายจ่าย'!P70/'8.คำนวณ'!X71</f>
        <v>532.84324298677132</v>
      </c>
      <c r="AD71" s="251">
        <f>+'7.รายจ่าย'!R70/'8.คำนวณ'!X71</f>
        <v>543.84755499940889</v>
      </c>
      <c r="AE71" s="251">
        <f>+'7.รายจ่าย'!S70/'8.คำนวณ'!X71</f>
        <v>387.13080955385908</v>
      </c>
      <c r="AF71" s="251">
        <f>+'7.รายจ่าย'!T70/'8.คำนวณ'!X71</f>
        <v>202.60328489706578</v>
      </c>
      <c r="AG71" s="251">
        <f>+'7.รายจ่าย'!U70/'8.คำนวณ'!X71</f>
        <v>331.92196033133132</v>
      </c>
      <c r="AH71" s="251">
        <f>+'7.รายจ่าย'!V70/'8.คำนวณ'!X71</f>
        <v>10.164397985352608</v>
      </c>
      <c r="AI71" s="251">
        <f>+'7.รายจ่าย'!Y70/'8.คำนวณ'!X71</f>
        <v>23.893169914619637</v>
      </c>
    </row>
    <row r="72" spans="1:35" s="63" customFormat="1">
      <c r="A72" s="67" t="s">
        <v>180</v>
      </c>
      <c r="B72" s="280">
        <v>8</v>
      </c>
      <c r="C72" s="225">
        <v>70</v>
      </c>
      <c r="D72" s="225">
        <v>9</v>
      </c>
      <c r="E72" s="202" t="s">
        <v>51</v>
      </c>
      <c r="F72" s="202" t="s">
        <v>243</v>
      </c>
      <c r="G72" s="270" t="s">
        <v>380</v>
      </c>
      <c r="H72" s="236">
        <f>+DATA!G74</f>
        <v>69581</v>
      </c>
      <c r="I72" s="238">
        <f>+DATA!H74</f>
        <v>53438</v>
      </c>
      <c r="J72" s="238">
        <f>+DATA!I74</f>
        <v>3266</v>
      </c>
      <c r="K72" s="238">
        <f>+DATA!J74</f>
        <v>3195</v>
      </c>
      <c r="L72" s="238">
        <f>+DATA!K74</f>
        <v>9682</v>
      </c>
      <c r="M72" s="249">
        <f>+'6.รายรับ'!G73/I72</f>
        <v>1177.5525652157642</v>
      </c>
      <c r="N72" s="249">
        <f>+('6.รายรับ'!H73+'6.รายรับ'!I73+'6.รายรับ'!J73)/I72</f>
        <v>1179.8246783187992</v>
      </c>
      <c r="O72" s="249">
        <f>+'6.รายรับ'!K73/'8.คำนวณ'!J72</f>
        <v>1743.9147826086953</v>
      </c>
      <c r="P72" s="249">
        <f>+'6.รายรับ'!L73/'8.คำนวณ'!K72</f>
        <v>7186.6752832550865</v>
      </c>
      <c r="Q72" s="249">
        <f>+'6.รายรับ'!M73/'8.คำนวณ'!H72</f>
        <v>7.1772179186846987</v>
      </c>
      <c r="R72" s="250">
        <f>+'6.รายรับ'!Q73/'8.คำนวณ'!H72</f>
        <v>105.47994121958581</v>
      </c>
      <c r="S72" s="250">
        <f>+'6.รายรับ'!V73/'8.คำนวณ'!I72</f>
        <v>1138.7046246116995</v>
      </c>
      <c r="T72" s="66"/>
      <c r="U72" s="269">
        <f>+'2.Hosp. Group'!L73</f>
        <v>17</v>
      </c>
      <c r="V72" s="63">
        <f>+DATA!L74</f>
        <v>178626</v>
      </c>
      <c r="W72" s="63">
        <f>+DATA!M74</f>
        <v>5163.33</v>
      </c>
      <c r="X72" s="63">
        <f t="shared" si="2"/>
        <v>15670.741764705883</v>
      </c>
      <c r="Y72" s="251">
        <f>+('7.รายจ่าย'!G71+'7.รายจ่าย'!K71)/'8.คำนวณ'!X72</f>
        <v>7938.9837180649238</v>
      </c>
      <c r="Z72" s="251">
        <f>+'7.รายจ่าย'!L71/'8.คำนวณ'!X72</f>
        <v>71.575690981405913</v>
      </c>
      <c r="AA72" s="251">
        <f>+'7.รายจ่าย'!M71/'8.คำนวณ'!X72</f>
        <v>2038.3573183460928</v>
      </c>
      <c r="AB72" s="251">
        <f>+'7.รายจ่าย'!O71/'8.คำนวณ'!X72</f>
        <v>680.8558720577098</v>
      </c>
      <c r="AC72" s="251">
        <f>+'7.รายจ่าย'!P71/'8.คำนวณ'!X72</f>
        <v>590.25522779225025</v>
      </c>
      <c r="AD72" s="251">
        <f>+'7.รายจ่าย'!R71/'8.คำนวณ'!X72</f>
        <v>816.25861060445311</v>
      </c>
      <c r="AE72" s="251">
        <f>+'7.รายจ่าย'!S71/'8.คำนวณ'!X72</f>
        <v>3007.7258031368383</v>
      </c>
      <c r="AF72" s="251">
        <f>+'7.รายจ่าย'!T71/'8.คำนวณ'!X72</f>
        <v>480.79941671742631</v>
      </c>
      <c r="AG72" s="251">
        <f>+'7.รายจ่าย'!U71/'8.คำนวณ'!X72</f>
        <v>494.0425715799106</v>
      </c>
      <c r="AH72" s="251">
        <f>+'7.รายจ่าย'!V71/'8.คำนวณ'!X72</f>
        <v>10.107406042305666</v>
      </c>
      <c r="AI72" s="251">
        <f>+'7.รายจ่าย'!Y71/'8.คำนวณ'!X72</f>
        <v>860.74706944500269</v>
      </c>
    </row>
    <row r="73" spans="1:35" s="63" customFormat="1" ht="24.6" customHeight="1">
      <c r="A73" s="67" t="s">
        <v>215</v>
      </c>
      <c r="B73" s="280">
        <v>74</v>
      </c>
      <c r="C73" s="225">
        <v>71</v>
      </c>
      <c r="D73" s="225">
        <v>10</v>
      </c>
      <c r="E73" s="202" t="s">
        <v>45</v>
      </c>
      <c r="F73" s="202" t="s">
        <v>188</v>
      </c>
      <c r="G73" s="270" t="s">
        <v>317</v>
      </c>
      <c r="H73" s="236">
        <f>+DATA!G75</f>
        <v>116249</v>
      </c>
      <c r="I73" s="238">
        <f>+DATA!H75</f>
        <v>90942</v>
      </c>
      <c r="J73" s="238">
        <f>+DATA!I75</f>
        <v>3806</v>
      </c>
      <c r="K73" s="238">
        <f>+DATA!J75</f>
        <v>4236</v>
      </c>
      <c r="L73" s="238">
        <f>+DATA!K75</f>
        <v>17265</v>
      </c>
      <c r="M73" s="249">
        <f>+'6.รายรับ'!G74/I73</f>
        <v>1455.9395674165953</v>
      </c>
      <c r="N73" s="249">
        <f>+('6.รายรับ'!H74+'6.รายรับ'!I74+'6.รายรับ'!J74)/I73</f>
        <v>596.18262969804937</v>
      </c>
      <c r="O73" s="249">
        <f>+'6.รายรับ'!K74/'8.คำนวณ'!J73</f>
        <v>1816.395825013137</v>
      </c>
      <c r="P73" s="249">
        <f>+'6.รายรับ'!L74/'8.คำนวณ'!K73</f>
        <v>7815.6370892351279</v>
      </c>
      <c r="Q73" s="249">
        <f>+'6.รายรับ'!M74/'8.คำนวณ'!H73</f>
        <v>37.134938795172431</v>
      </c>
      <c r="R73" s="250">
        <f>+'6.รายรับ'!Q74/'8.คำนวณ'!H73</f>
        <v>148.23632977487981</v>
      </c>
      <c r="S73" s="250">
        <f>+'6.รายรับ'!V74/'8.คำนวณ'!I73</f>
        <v>983.42475577840821</v>
      </c>
      <c r="T73" s="66"/>
      <c r="U73" s="269">
        <f>+'2.Hosp. Group'!L74</f>
        <v>17</v>
      </c>
      <c r="V73" s="63">
        <f>+DATA!L75</f>
        <v>206318</v>
      </c>
      <c r="W73" s="63">
        <f>+DATA!M75</f>
        <v>14313.1</v>
      </c>
      <c r="X73" s="63">
        <f t="shared" si="2"/>
        <v>26449.452941176471</v>
      </c>
      <c r="Y73" s="251">
        <f>+('7.รายจ่าย'!G72+'7.รายจ่าย'!K72)/'8.คำนวณ'!X73</f>
        <v>7183.7741794726335</v>
      </c>
      <c r="Z73" s="251">
        <f>+'7.รายจ่าย'!L72/'8.คำนวณ'!X73</f>
        <v>38.71709680640565</v>
      </c>
      <c r="AA73" s="251">
        <f>+'7.รายจ่าย'!M72/'8.คำนวณ'!X73</f>
        <v>1763.5697053447341</v>
      </c>
      <c r="AB73" s="251">
        <f>+'7.รายจ่าย'!O72/'8.คำนวณ'!X73</f>
        <v>856.74869648143499</v>
      </c>
      <c r="AC73" s="251">
        <f>+'7.รายจ่าย'!P72/'8.คำนวณ'!X73</f>
        <v>600.26238483304553</v>
      </c>
      <c r="AD73" s="251">
        <f>+'7.รายจ่าย'!R72/'8.คำนวณ'!X73</f>
        <v>508.67029045635769</v>
      </c>
      <c r="AE73" s="251">
        <f>+'7.รายจ่าย'!S72/'8.คำนวณ'!X73</f>
        <v>610.48704054148118</v>
      </c>
      <c r="AF73" s="251">
        <f>+'7.รายจ่าย'!T72/'8.คำนวณ'!X73</f>
        <v>536.50720230619697</v>
      </c>
      <c r="AG73" s="251">
        <f>+'7.รายจ่าย'!U72/'8.คำนวณ'!X73</f>
        <v>367.71539667116429</v>
      </c>
      <c r="AH73" s="251">
        <f>+'7.รายจ่าย'!V72/'8.คำนวณ'!X73</f>
        <v>50.549672349500391</v>
      </c>
      <c r="AI73" s="251">
        <f>+'7.รายจ่าย'!Y72/'8.คำนวณ'!X73</f>
        <v>223.13125580046469</v>
      </c>
    </row>
    <row r="74" spans="1:35" s="63" customFormat="1">
      <c r="A74" s="67" t="s">
        <v>195</v>
      </c>
      <c r="B74" s="280">
        <v>79</v>
      </c>
      <c r="C74" s="225">
        <v>72</v>
      </c>
      <c r="D74" s="225">
        <v>10</v>
      </c>
      <c r="E74" s="202" t="s">
        <v>45</v>
      </c>
      <c r="F74" s="202" t="s">
        <v>193</v>
      </c>
      <c r="G74" s="270" t="s">
        <v>322</v>
      </c>
      <c r="H74" s="236">
        <f>+DATA!G76</f>
        <v>109580</v>
      </c>
      <c r="I74" s="238">
        <f>+DATA!H76</f>
        <v>86089</v>
      </c>
      <c r="J74" s="238">
        <f>+DATA!I76</f>
        <v>3909</v>
      </c>
      <c r="K74" s="238">
        <f>+DATA!J76</f>
        <v>3768</v>
      </c>
      <c r="L74" s="238">
        <f>+DATA!K76</f>
        <v>15814</v>
      </c>
      <c r="M74" s="249">
        <f>+'6.รายรับ'!G75/I74</f>
        <v>1286.1067501074469</v>
      </c>
      <c r="N74" s="249">
        <f>+('6.รายรับ'!H75+'6.รายรับ'!I75+'6.รายรับ'!J75)/I74</f>
        <v>329.76577053979025</v>
      </c>
      <c r="O74" s="249">
        <f>+'6.รายรับ'!K75/'8.คำนวณ'!J74</f>
        <v>1830.4333512407266</v>
      </c>
      <c r="P74" s="249">
        <f>+'6.รายรับ'!L75/'8.คำนวณ'!K74</f>
        <v>7792.2920408704886</v>
      </c>
      <c r="Q74" s="249">
        <f>+'6.รายรับ'!M75/'8.คำนวณ'!H74</f>
        <v>25.94220660704508</v>
      </c>
      <c r="R74" s="250">
        <f>+'6.รายรับ'!Q75/'8.คำนวณ'!H74</f>
        <v>106.9010120459938</v>
      </c>
      <c r="S74" s="250">
        <f>+'6.รายรับ'!V75/'8.คำนวณ'!I74</f>
        <v>992.98121676404651</v>
      </c>
      <c r="T74" s="66"/>
      <c r="U74" s="269">
        <f>+'2.Hosp. Group'!L75</f>
        <v>17</v>
      </c>
      <c r="V74" s="63">
        <f>+DATA!L76</f>
        <v>238494</v>
      </c>
      <c r="W74" s="63">
        <f>+DATA!M76</f>
        <v>11548.5</v>
      </c>
      <c r="X74" s="63">
        <f t="shared" si="2"/>
        <v>25577.558823529413</v>
      </c>
      <c r="Y74" s="251">
        <f>+('7.รายจ่าย'!G73+'7.รายจ่าย'!K73)/'8.คำนวณ'!X74</f>
        <v>6891.5354153284652</v>
      </c>
      <c r="Z74" s="251">
        <f>+'7.รายจ่าย'!L73/'8.คำนวณ'!X74</f>
        <v>34.345363686227699</v>
      </c>
      <c r="AA74" s="251">
        <f>+'7.รายจ่าย'!M73/'8.คำนวณ'!X74</f>
        <v>1556.8802830146371</v>
      </c>
      <c r="AB74" s="251">
        <f>+'7.รายจ่าย'!O73/'8.คำนวณ'!X74</f>
        <v>657.41186545650658</v>
      </c>
      <c r="AC74" s="251">
        <f>+'7.รายจ่าย'!P73/'8.คำนวณ'!X74</f>
        <v>426.91285651369475</v>
      </c>
      <c r="AD74" s="251">
        <f>+'7.รายจ่าย'!R73/'8.คำนวณ'!X74</f>
        <v>397.32869739902975</v>
      </c>
      <c r="AE74" s="251">
        <f>+'7.รายจ่าย'!S73/'8.คำนวณ'!X74</f>
        <v>665.18804853059373</v>
      </c>
      <c r="AF74" s="251">
        <f>+'7.รายจ่าย'!T73/'8.คำนวณ'!X74</f>
        <v>761.18075670653377</v>
      </c>
      <c r="AG74" s="251">
        <f>+'7.รายจ่าย'!U73/'8.คำนวณ'!X74</f>
        <v>330.28951896020988</v>
      </c>
      <c r="AH74" s="251">
        <f>+'7.รายจ่าย'!V73/'8.คำนวณ'!X74</f>
        <v>4.4488522452471546</v>
      </c>
      <c r="AI74" s="251">
        <f>+'7.รายจ่าย'!Y73/'8.คำนวณ'!X74</f>
        <v>124.2156072016255</v>
      </c>
    </row>
    <row r="75" spans="1:35" s="63" customFormat="1">
      <c r="A75" s="67" t="s">
        <v>246</v>
      </c>
      <c r="B75" s="280">
        <v>81</v>
      </c>
      <c r="C75" s="225">
        <v>73</v>
      </c>
      <c r="D75" s="225">
        <v>10</v>
      </c>
      <c r="E75" s="202" t="s">
        <v>45</v>
      </c>
      <c r="F75" s="202" t="s">
        <v>195</v>
      </c>
      <c r="G75" s="270" t="s">
        <v>324</v>
      </c>
      <c r="H75" s="236">
        <f>+DATA!G77</f>
        <v>116147</v>
      </c>
      <c r="I75" s="238">
        <f>+DATA!H77</f>
        <v>88241</v>
      </c>
      <c r="J75" s="238">
        <f>+DATA!I77</f>
        <v>6861</v>
      </c>
      <c r="K75" s="238">
        <f>+DATA!J77</f>
        <v>3893</v>
      </c>
      <c r="L75" s="238">
        <f>+DATA!K77</f>
        <v>17152</v>
      </c>
      <c r="M75" s="249">
        <f>+'6.รายรับ'!G76/I75</f>
        <v>1055.5197701748618</v>
      </c>
      <c r="N75" s="249">
        <f>+('6.รายรับ'!H76+'6.รายรับ'!I76+'6.รายรับ'!J76)/I75</f>
        <v>310.01870151063565</v>
      </c>
      <c r="O75" s="249">
        <f>+'6.รายรับ'!K76/'8.คำนวณ'!J75</f>
        <v>1301.2900612155661</v>
      </c>
      <c r="P75" s="249">
        <f>+'6.รายรับ'!L76/'8.คำนวณ'!K75</f>
        <v>6083.2380708964811</v>
      </c>
      <c r="Q75" s="249">
        <f>+'6.รายรับ'!M76/'8.คำนวณ'!H75</f>
        <v>11.833310373922702</v>
      </c>
      <c r="R75" s="250">
        <f>+'6.รายรับ'!Q76/'8.คำนวณ'!H75</f>
        <v>80.782275478488458</v>
      </c>
      <c r="S75" s="250">
        <f>+'6.รายรับ'!V76/'8.คำนวณ'!I75</f>
        <v>780.16306830158317</v>
      </c>
      <c r="T75" s="66"/>
      <c r="U75" s="269">
        <f>+'2.Hosp. Group'!L76</f>
        <v>17</v>
      </c>
      <c r="V75" s="63">
        <f>+DATA!L77</f>
        <v>183829</v>
      </c>
      <c r="W75" s="63">
        <f>+DATA!M77</f>
        <v>7979.98</v>
      </c>
      <c r="X75" s="63">
        <f t="shared" si="2"/>
        <v>18793.450588235293</v>
      </c>
      <c r="Y75" s="251">
        <f>+('7.รายจ่าย'!G74+'7.รายจ่าย'!K74)/'8.คำนวณ'!X75</f>
        <v>7898.876273042054</v>
      </c>
      <c r="Z75" s="251">
        <f>+'7.รายจ่าย'!L74/'8.คำนวณ'!X75</f>
        <v>40.072320219440655</v>
      </c>
      <c r="AA75" s="251">
        <f>+'7.รายจ่าย'!M74/'8.คำนวณ'!X75</f>
        <v>2087.2234487133283</v>
      </c>
      <c r="AB75" s="251">
        <f>+'7.รายจ่าย'!O74/'8.คำนวณ'!X75</f>
        <v>795.10040957322246</v>
      </c>
      <c r="AC75" s="251">
        <f>+'7.รายจ่าย'!P74/'8.คำนวณ'!X75</f>
        <v>536.90863753974861</v>
      </c>
      <c r="AD75" s="251">
        <f>+'7.รายจ่าย'!R74/'8.คำนวณ'!X75</f>
        <v>480.36538407967282</v>
      </c>
      <c r="AE75" s="251">
        <f>+'7.รายจ่าย'!S74/'8.คำนวณ'!X75</f>
        <v>926.83441916216998</v>
      </c>
      <c r="AF75" s="251">
        <f>+'7.รายจ่าย'!T74/'8.คำนวณ'!X75</f>
        <v>744.49229343539139</v>
      </c>
      <c r="AG75" s="251">
        <f>+'7.รายจ่าย'!U74/'8.คำนวณ'!X75</f>
        <v>437.78889839157364</v>
      </c>
      <c r="AH75" s="251">
        <f>+'7.รายจ่าย'!V74/'8.คำนวณ'!X75</f>
        <v>46.615332606797374</v>
      </c>
      <c r="AI75" s="251">
        <f>+'7.รายจ่าย'!Y74/'8.คำนวณ'!X75</f>
        <v>64.57759336434664</v>
      </c>
    </row>
    <row r="76" spans="1:35" s="63" customFormat="1">
      <c r="A76" s="67" t="s">
        <v>207</v>
      </c>
      <c r="B76" s="280">
        <v>28</v>
      </c>
      <c r="C76" s="225">
        <v>74</v>
      </c>
      <c r="D76" s="225">
        <v>10</v>
      </c>
      <c r="E76" s="202" t="s">
        <v>53</v>
      </c>
      <c r="F76" s="202" t="s">
        <v>207</v>
      </c>
      <c r="G76" s="270" t="s">
        <v>339</v>
      </c>
      <c r="H76" s="236">
        <f>+DATA!G78</f>
        <v>110540</v>
      </c>
      <c r="I76" s="238">
        <f>+DATA!H78</f>
        <v>85793</v>
      </c>
      <c r="J76" s="238">
        <f>+DATA!I78</f>
        <v>5402</v>
      </c>
      <c r="K76" s="238">
        <f>+DATA!J78</f>
        <v>6302</v>
      </c>
      <c r="L76" s="238">
        <f>+DATA!K78</f>
        <v>13043</v>
      </c>
      <c r="M76" s="249">
        <f>+'6.รายรับ'!G77/I76</f>
        <v>1157.1417820801234</v>
      </c>
      <c r="N76" s="249">
        <f>+('6.รายรับ'!H77+'6.รายรับ'!I77+'6.รายรับ'!J77)/I76</f>
        <v>343.48494830580586</v>
      </c>
      <c r="O76" s="249">
        <f>+'6.รายรับ'!K77/'8.คำนวณ'!J76</f>
        <v>1082.2287671232875</v>
      </c>
      <c r="P76" s="249">
        <f>+'6.รายรับ'!L77/'8.คำนวณ'!K76</f>
        <v>4247.7537464297047</v>
      </c>
      <c r="Q76" s="249">
        <f>+'6.รายรับ'!M77/'8.คำนวณ'!H76</f>
        <v>19.841663651167</v>
      </c>
      <c r="R76" s="250">
        <f>+'6.รายรับ'!Q77/'8.คำนวณ'!H76</f>
        <v>105.08182106024968</v>
      </c>
      <c r="S76" s="250">
        <f>+'6.รายรับ'!V77/'8.คำนวณ'!I76</f>
        <v>1119.8448540090683</v>
      </c>
      <c r="T76" s="66"/>
      <c r="U76" s="269">
        <f>+'2.Hosp. Group'!L77</f>
        <v>17</v>
      </c>
      <c r="V76" s="63">
        <f>+DATA!L78</f>
        <v>205958</v>
      </c>
      <c r="W76" s="63">
        <f>+DATA!M78</f>
        <v>11543.7</v>
      </c>
      <c r="X76" s="63">
        <f t="shared" si="2"/>
        <v>23658.876470588235</v>
      </c>
      <c r="Y76" s="251">
        <f>+('7.รายจ่าย'!G75+'7.รายจ่าย'!K75)/'8.คำนวณ'!X76</f>
        <v>7884.1270667221297</v>
      </c>
      <c r="Z76" s="251">
        <f>+'7.รายจ่าย'!L75/'8.คำนวณ'!X76</f>
        <v>49.301491195071911</v>
      </c>
      <c r="AA76" s="251">
        <f>+'7.รายจ่าย'!M75/'8.คำนวณ'!X76</f>
        <v>1429.1578026553395</v>
      </c>
      <c r="AB76" s="251">
        <f>+'7.รายจ่าย'!O75/'8.คำนวณ'!X76</f>
        <v>769.22289030183674</v>
      </c>
      <c r="AC76" s="251">
        <f>+'7.รายจ่าย'!P75/'8.คำนวณ'!X76</f>
        <v>897.82774454259049</v>
      </c>
      <c r="AD76" s="251">
        <f>+'7.รายจ่าย'!R75/'8.คำนวณ'!X76</f>
        <v>889.01458216528113</v>
      </c>
      <c r="AE76" s="251">
        <f>+'7.รายจ่าย'!S75/'8.คำนวณ'!X76</f>
        <v>536.90708499160496</v>
      </c>
      <c r="AF76" s="251">
        <f>+'7.รายจ่าย'!T75/'8.คำนวณ'!X76</f>
        <v>569.71328781213572</v>
      </c>
      <c r="AG76" s="251">
        <f>+'7.รายจ่าย'!U75/'8.คำนวณ'!X76</f>
        <v>328.49630115198653</v>
      </c>
      <c r="AH76" s="251">
        <f>+'7.รายจ่าย'!V75/'8.คำนวณ'!X76</f>
        <v>10.35365818425568</v>
      </c>
      <c r="AI76" s="251">
        <f>+'7.รายจ่าย'!Y75/'8.คำนวณ'!X76</f>
        <v>151.71414096785961</v>
      </c>
    </row>
    <row r="77" spans="1:35" s="63" customFormat="1">
      <c r="A77" s="67" t="s">
        <v>188</v>
      </c>
      <c r="B77" s="280">
        <v>54</v>
      </c>
      <c r="C77" s="225">
        <v>75</v>
      </c>
      <c r="D77" s="225">
        <v>10</v>
      </c>
      <c r="E77" s="202" t="s">
        <v>47</v>
      </c>
      <c r="F77" s="202" t="s">
        <v>215</v>
      </c>
      <c r="G77" s="270" t="s">
        <v>347</v>
      </c>
      <c r="H77" s="236">
        <f>+DATA!G79</f>
        <v>98135</v>
      </c>
      <c r="I77" s="238">
        <f>+DATA!H79</f>
        <v>59176</v>
      </c>
      <c r="J77" s="238">
        <f>+DATA!I79</f>
        <v>4950</v>
      </c>
      <c r="K77" s="238">
        <f>+DATA!J79</f>
        <v>3795</v>
      </c>
      <c r="L77" s="238">
        <f>+DATA!K79</f>
        <v>30214</v>
      </c>
      <c r="M77" s="249">
        <f>+'6.รายรับ'!G78/I77</f>
        <v>1159.7233947884285</v>
      </c>
      <c r="N77" s="249">
        <f>+('6.รายรับ'!H78+'6.รายรับ'!I78+'6.รายรับ'!J78)/I77</f>
        <v>468.65538698120861</v>
      </c>
      <c r="O77" s="249">
        <f>+'6.รายรับ'!K78/'8.คำนวณ'!J77</f>
        <v>502.9973171717171</v>
      </c>
      <c r="P77" s="249">
        <f>+'6.รายรับ'!L78/'8.คำนวณ'!K77</f>
        <v>6689.7913491436102</v>
      </c>
      <c r="Q77" s="249">
        <f>+'6.รายรับ'!M78/'8.คำนวณ'!H77</f>
        <v>16.726356957252765</v>
      </c>
      <c r="R77" s="250">
        <f>+'6.รายรับ'!Q78/'8.คำนวณ'!H77</f>
        <v>133.8345266214908</v>
      </c>
      <c r="S77" s="250">
        <f>+'6.รายรับ'!V78/'8.คำนวณ'!I77</f>
        <v>1485.1734066175477</v>
      </c>
      <c r="T77" s="66"/>
      <c r="U77" s="269">
        <f>+'2.Hosp. Group'!L78</f>
        <v>17</v>
      </c>
      <c r="V77" s="63">
        <f>+DATA!L79</f>
        <v>181009</v>
      </c>
      <c r="W77" s="63">
        <f>+DATA!M79</f>
        <v>8975.08</v>
      </c>
      <c r="X77" s="63">
        <f t="shared" si="2"/>
        <v>19622.668235294117</v>
      </c>
      <c r="Y77" s="251">
        <f>+('7.รายจ่าย'!G76+'7.รายจ่าย'!K76)/'8.คำนวณ'!X77</f>
        <v>8780.8061255445991</v>
      </c>
      <c r="Z77" s="251">
        <f>+'7.รายจ่าย'!L76/'8.คำนวณ'!X77</f>
        <v>96.820880688529016</v>
      </c>
      <c r="AA77" s="251">
        <f>+'7.รายจ่าย'!M76/'8.คำนวณ'!X77</f>
        <v>1863.6030916644543</v>
      </c>
      <c r="AB77" s="251">
        <f>+'7.รายจ่าย'!O76/'8.คำนวณ'!X77</f>
        <v>558.43699738501709</v>
      </c>
      <c r="AC77" s="251">
        <f>+'7.รายจ่าย'!P76/'8.คำนวณ'!X77</f>
        <v>615.49104663945684</v>
      </c>
      <c r="AD77" s="251">
        <f>+'7.รายจ่าย'!R76/'8.คำนวณ'!X77</f>
        <v>545.08630384738706</v>
      </c>
      <c r="AE77" s="251">
        <f>+'7.รายจ่าย'!S76/'8.คำนวณ'!X77</f>
        <v>497.50199682024413</v>
      </c>
      <c r="AF77" s="251">
        <f>+'7.รายจ่าย'!T76/'8.คำนวณ'!X77</f>
        <v>560.33302750456437</v>
      </c>
      <c r="AG77" s="251">
        <f>+'7.รายจ่าย'!U76/'8.คำนวณ'!X77</f>
        <v>445.64179678029041</v>
      </c>
      <c r="AH77" s="251">
        <f>+'7.รายจ่าย'!V76/'8.คำนวณ'!X77</f>
        <v>92.591205141616527</v>
      </c>
      <c r="AI77" s="251">
        <f>+'7.รายจ่าย'!Y76/'8.คำนวณ'!X77</f>
        <v>2.8098788268166204</v>
      </c>
    </row>
    <row r="78" spans="1:35" s="63" customFormat="1">
      <c r="A78" s="67" t="s">
        <v>193</v>
      </c>
      <c r="B78" s="280">
        <v>86</v>
      </c>
      <c r="C78" s="225">
        <v>76</v>
      </c>
      <c r="D78" s="225">
        <v>10</v>
      </c>
      <c r="E78" s="202" t="s">
        <v>45</v>
      </c>
      <c r="F78" s="202" t="s">
        <v>200</v>
      </c>
      <c r="G78" s="270" t="s">
        <v>329</v>
      </c>
      <c r="H78" s="236">
        <f>+DATA!G80</f>
        <v>126966</v>
      </c>
      <c r="I78" s="238">
        <f>+DATA!H80</f>
        <v>97831</v>
      </c>
      <c r="J78" s="238">
        <f>+DATA!I80</f>
        <v>7199</v>
      </c>
      <c r="K78" s="238">
        <f>+DATA!J80</f>
        <v>4798</v>
      </c>
      <c r="L78" s="238">
        <f>+DATA!K80</f>
        <v>17138</v>
      </c>
      <c r="M78" s="249">
        <f>+'6.รายรับ'!G79/I78</f>
        <v>1400.8575931964306</v>
      </c>
      <c r="N78" s="249">
        <f>+('6.รายรับ'!H79+'6.รายรับ'!I79+'6.รายรับ'!J79)/I78</f>
        <v>674.13504962639649</v>
      </c>
      <c r="O78" s="249">
        <f>+'6.รายรับ'!K79/'8.คำนวณ'!J78</f>
        <v>1420.9572093346299</v>
      </c>
      <c r="P78" s="249">
        <f>+'6.รายรับ'!L79/'8.คำนวณ'!K78</f>
        <v>7247.5439599833271</v>
      </c>
      <c r="Q78" s="249">
        <f>+'6.รายรับ'!M79/'8.คำนวณ'!H78</f>
        <v>37.428975473748878</v>
      </c>
      <c r="R78" s="250">
        <f>+'6.รายรับ'!Q79/'8.คำนวณ'!H78</f>
        <v>103.53986185277948</v>
      </c>
      <c r="S78" s="250">
        <f>+'6.รายรับ'!V79/'8.คำนวณ'!I78</f>
        <v>832.27880906870007</v>
      </c>
      <c r="T78" s="66"/>
      <c r="U78" s="269">
        <f>+'2.Hosp. Group'!L79</f>
        <v>17</v>
      </c>
      <c r="V78" s="63">
        <f>+DATA!L80</f>
        <v>327464</v>
      </c>
      <c r="W78" s="63">
        <f>+DATA!M80</f>
        <v>13302.4</v>
      </c>
      <c r="X78" s="63">
        <f t="shared" si="2"/>
        <v>32564.98823529412</v>
      </c>
      <c r="Y78" s="251">
        <f>+('7.รายจ่าย'!G77+'7.รายจ่าย'!K77)/'8.คำนวณ'!X78</f>
        <v>5948.2624587611945</v>
      </c>
      <c r="Z78" s="251">
        <f>+'7.รายจ่าย'!L77/'8.คำนวณ'!X78</f>
        <v>70.907293235174251</v>
      </c>
      <c r="AA78" s="251">
        <f>+'7.รายจ่าย'!M77/'8.คำนวณ'!X78</f>
        <v>1590.8939713311734</v>
      </c>
      <c r="AB78" s="251">
        <f>+'7.รายจ่าย'!O77/'8.คำนวณ'!X78</f>
        <v>888.19033592194285</v>
      </c>
      <c r="AC78" s="251">
        <f>+'7.รายจ่าย'!P77/'8.คำนวณ'!X78</f>
        <v>742.63042889078986</v>
      </c>
      <c r="AD78" s="251">
        <f>+'7.รายจ่าย'!R77/'8.คำนวณ'!X78</f>
        <v>573.47799683095229</v>
      </c>
      <c r="AE78" s="251">
        <f>+'7.รายจ่าย'!S77/'8.คำนวณ'!X78</f>
        <v>900.53217701508356</v>
      </c>
      <c r="AF78" s="251">
        <f>+'7.รายจ่าย'!T77/'8.คำนวณ'!X78</f>
        <v>360.79874849351012</v>
      </c>
      <c r="AG78" s="251">
        <f>+'7.รายจ่าย'!U77/'8.คำนวณ'!X78</f>
        <v>327.40281043444702</v>
      </c>
      <c r="AH78" s="251">
        <f>+'7.รายจ่าย'!V77/'8.คำนวณ'!X78</f>
        <v>8.5098596688468007</v>
      </c>
      <c r="AI78" s="251">
        <f>+'7.รายจ่าย'!Y77/'8.คำนวณ'!X78</f>
        <v>214.17723475302239</v>
      </c>
    </row>
    <row r="79" spans="1:35" s="63" customFormat="1">
      <c r="A79" s="67" t="s">
        <v>200</v>
      </c>
      <c r="B79" s="280">
        <v>11</v>
      </c>
      <c r="C79" s="225">
        <v>77</v>
      </c>
      <c r="D79" s="225">
        <v>10</v>
      </c>
      <c r="E79" s="202" t="s">
        <v>51</v>
      </c>
      <c r="F79" s="202" t="s">
        <v>246</v>
      </c>
      <c r="G79" s="270" t="s">
        <v>383</v>
      </c>
      <c r="H79" s="236">
        <f>+DATA!G81</f>
        <v>81715</v>
      </c>
      <c r="I79" s="238">
        <f>+DATA!H81</f>
        <v>60381</v>
      </c>
      <c r="J79" s="238">
        <f>+DATA!I81</f>
        <v>3191</v>
      </c>
      <c r="K79" s="238">
        <f>+DATA!J81</f>
        <v>3690</v>
      </c>
      <c r="L79" s="238">
        <f>+DATA!K81</f>
        <v>14453</v>
      </c>
      <c r="M79" s="249">
        <f>+'6.รายรับ'!G80/I79</f>
        <v>1396.9544061873773</v>
      </c>
      <c r="N79" s="249">
        <f>+('6.รายรับ'!H80+'6.รายรับ'!I80+'6.รายรับ'!J80)/I79</f>
        <v>536.45869396002058</v>
      </c>
      <c r="O79" s="249">
        <f>+'6.รายรับ'!K80/'8.คำนวณ'!J79</f>
        <v>2119.9208085239734</v>
      </c>
      <c r="P79" s="249">
        <f>+'6.รายรับ'!L80/'8.คำนวณ'!K79</f>
        <v>12802.729089430895</v>
      </c>
      <c r="Q79" s="249">
        <f>+'6.รายรับ'!M80/'8.คำนวณ'!H79</f>
        <v>24.534124701707153</v>
      </c>
      <c r="R79" s="250">
        <f>+'6.รายรับ'!Q80/'8.คำนวณ'!H79</f>
        <v>253.64210365294011</v>
      </c>
      <c r="S79" s="250">
        <f>+'6.รายรับ'!V80/'8.คำนวณ'!I79</f>
        <v>1371.2720039416374</v>
      </c>
      <c r="T79" s="66"/>
      <c r="U79" s="269">
        <f>+'2.Hosp. Group'!L80</f>
        <v>17</v>
      </c>
      <c r="V79" s="63">
        <f>+DATA!L81</f>
        <v>183983</v>
      </c>
      <c r="W79" s="63">
        <f>+DATA!M81</f>
        <v>13473.7</v>
      </c>
      <c r="X79" s="63">
        <f t="shared" si="2"/>
        <v>24296.229411764707</v>
      </c>
      <c r="Y79" s="251">
        <f>+('7.รายจ่าย'!G78+'7.รายจ่าย'!K78)/'8.คำนวณ'!X79</f>
        <v>7111.5280026264054</v>
      </c>
      <c r="Z79" s="251">
        <f>+'7.รายจ่าย'!L78/'8.คำนวณ'!X79</f>
        <v>99.745604921993461</v>
      </c>
      <c r="AA79" s="251">
        <f>+'7.รายจ่าย'!M78/'8.คำนวณ'!X79</f>
        <v>1621.3764083461026</v>
      </c>
      <c r="AB79" s="251">
        <f>+'7.รายจ่าย'!O78/'8.คำนวณ'!X79</f>
        <v>1038.4122001985784</v>
      </c>
      <c r="AC79" s="251">
        <f>+'7.รายจ่าย'!P78/'8.คำนวณ'!X79</f>
        <v>677.78211470237818</v>
      </c>
      <c r="AD79" s="251">
        <f>+'7.รายจ่าย'!R78/'8.คำนวณ'!X79</f>
        <v>604.5432322468821</v>
      </c>
      <c r="AE79" s="251">
        <f>+'7.รายจ่าย'!S78/'8.คำนวณ'!X79</f>
        <v>871.04229266753805</v>
      </c>
      <c r="AF79" s="251">
        <f>+'7.รายจ่าย'!T78/'8.คำนวณ'!X79</f>
        <v>459.50603325279957</v>
      </c>
      <c r="AG79" s="251">
        <f>+'7.รายจ่าย'!U78/'8.คำนวณ'!X79</f>
        <v>369.8734897378169</v>
      </c>
      <c r="AH79" s="251">
        <f>+'7.รายจ่าย'!V78/'8.คำนวณ'!X79</f>
        <v>79.329169038332978</v>
      </c>
      <c r="AI79" s="251">
        <f>+'7.รายจ่าย'!Y78/'8.คำนวณ'!X79</f>
        <v>713.68054549253452</v>
      </c>
    </row>
    <row r="80" spans="1:35" s="63" customFormat="1">
      <c r="A80" s="67" t="s">
        <v>227</v>
      </c>
      <c r="B80" s="280">
        <v>71</v>
      </c>
      <c r="C80" s="225">
        <v>78</v>
      </c>
      <c r="D80" s="225">
        <v>11</v>
      </c>
      <c r="E80" s="202" t="s">
        <v>45</v>
      </c>
      <c r="F80" s="202" t="s">
        <v>186</v>
      </c>
      <c r="G80" s="270" t="s">
        <v>314</v>
      </c>
      <c r="H80" s="236">
        <f>+DATA!G82</f>
        <v>127715</v>
      </c>
      <c r="I80" s="238">
        <f>+DATA!H82</f>
        <v>83829</v>
      </c>
      <c r="J80" s="238">
        <f>+DATA!I82</f>
        <v>4483</v>
      </c>
      <c r="K80" s="238">
        <f>+DATA!J82</f>
        <v>5538</v>
      </c>
      <c r="L80" s="238">
        <f>+DATA!K82</f>
        <v>33865</v>
      </c>
      <c r="M80" s="249">
        <f>+'6.รายรับ'!G81/I80</f>
        <v>2302.1915505374041</v>
      </c>
      <c r="N80" s="249">
        <f>+('6.รายรับ'!H81+'6.รายรับ'!I81+'6.รายรับ'!J81)/I80</f>
        <v>1237.461671975092</v>
      </c>
      <c r="O80" s="249">
        <f>+'6.รายรับ'!K81/'8.คำนวณ'!J80</f>
        <v>4089.5522306491193</v>
      </c>
      <c r="P80" s="249">
        <f>+'6.รายรับ'!L81/'8.คำนวณ'!K80</f>
        <v>14106.194218129289</v>
      </c>
      <c r="Q80" s="249">
        <f>+'6.รายรับ'!M81/'8.คำนวณ'!H80</f>
        <v>64.194922914301372</v>
      </c>
      <c r="R80" s="250">
        <f>+'6.รายรับ'!Q81/'8.คำนวณ'!H80</f>
        <v>198.2805070665153</v>
      </c>
      <c r="S80" s="250">
        <f>+'6.รายรับ'!V81/'8.คำนวณ'!I80</f>
        <v>1831.4951770866883</v>
      </c>
      <c r="T80" s="66"/>
      <c r="U80" s="269">
        <f>+'2.Hosp. Group'!L81</f>
        <v>17</v>
      </c>
      <c r="V80" s="63">
        <f>+DATA!L82</f>
        <v>258390</v>
      </c>
      <c r="W80" s="63">
        <f>+DATA!M82</f>
        <v>30474.400000000001</v>
      </c>
      <c r="X80" s="63">
        <f t="shared" si="2"/>
        <v>45673.811764705883</v>
      </c>
      <c r="Y80" s="251">
        <f>+('7.รายจ่าย'!G79+'7.รายจ่าย'!K79)/'8.คำนวณ'!X80</f>
        <v>7263.2610930088904</v>
      </c>
      <c r="Z80" s="251">
        <f>+'7.รายจ่าย'!L79/'8.คำนวณ'!X80</f>
        <v>98.490398024456809</v>
      </c>
      <c r="AA80" s="251">
        <f>+'7.รายจ่าย'!M79/'8.คำนวณ'!X80</f>
        <v>2245.371494464327</v>
      </c>
      <c r="AB80" s="251">
        <f>+'7.รายจ่าย'!O79/'8.คำนวณ'!X80</f>
        <v>1143.4745080846949</v>
      </c>
      <c r="AC80" s="251">
        <f>+'7.รายจ่าย'!P79/'8.คำนวณ'!X80</f>
        <v>493.13802679821157</v>
      </c>
      <c r="AD80" s="251">
        <f>+'7.รายจ่าย'!R79/'8.คำนวณ'!X80</f>
        <v>392.05656848280159</v>
      </c>
      <c r="AE80" s="251">
        <f>+'7.รายจ่าย'!S79/'8.คำนวณ'!X80</f>
        <v>1259.1555286927198</v>
      </c>
      <c r="AF80" s="251">
        <f>+'7.รายจ่าย'!T79/'8.คำนวณ'!X80</f>
        <v>406.90609195796071</v>
      </c>
      <c r="AG80" s="251">
        <f>+'7.รายจ่าย'!U79/'8.คำนวณ'!X80</f>
        <v>455.96936768244592</v>
      </c>
      <c r="AH80" s="251">
        <f>+'7.รายจ่าย'!V79/'8.คำนวณ'!X80</f>
        <v>51.176631633934129</v>
      </c>
      <c r="AI80" s="251">
        <f>+'7.รายจ่าย'!Y79/'8.คำนวณ'!X80</f>
        <v>244.18790525861905</v>
      </c>
    </row>
    <row r="81" spans="1:35" s="63" customFormat="1">
      <c r="A81" s="67" t="s">
        <v>186</v>
      </c>
      <c r="B81" s="280">
        <v>13</v>
      </c>
      <c r="C81" s="225">
        <v>79</v>
      </c>
      <c r="D81" s="225">
        <v>11</v>
      </c>
      <c r="E81" s="202" t="s">
        <v>55</v>
      </c>
      <c r="F81" s="202" t="s">
        <v>170</v>
      </c>
      <c r="G81" s="270" t="s">
        <v>297</v>
      </c>
      <c r="H81" s="236">
        <f>+DATA!G83</f>
        <v>92913</v>
      </c>
      <c r="I81" s="238">
        <f>+DATA!H83</f>
        <v>76101</v>
      </c>
      <c r="J81" s="238">
        <f>+DATA!I83</f>
        <v>6239</v>
      </c>
      <c r="K81" s="238">
        <f>+DATA!J83</f>
        <v>6148</v>
      </c>
      <c r="L81" s="238">
        <f>+DATA!K83</f>
        <v>4425</v>
      </c>
      <c r="M81" s="249">
        <f>+'6.รายรับ'!G82/I81</f>
        <v>2001.6593925178383</v>
      </c>
      <c r="N81" s="249">
        <f>+('6.รายรับ'!H82+'6.รายรับ'!I82+'6.รายรับ'!J82)/I81</f>
        <v>2195.4795504658282</v>
      </c>
      <c r="O81" s="249">
        <f>+'6.รายรับ'!K82/'8.คำนวณ'!J81</f>
        <v>2954.4759192178235</v>
      </c>
      <c r="P81" s="249">
        <f>+'6.รายรับ'!L82/'8.คำนวณ'!K81</f>
        <v>13736.091662329211</v>
      </c>
      <c r="Q81" s="249">
        <f>+'6.รายรับ'!M82/'8.คำนวณ'!H81</f>
        <v>106.499995049132</v>
      </c>
      <c r="R81" s="250">
        <f>+'6.รายรับ'!Q82/'8.คำนวณ'!H81</f>
        <v>369.45790847351827</v>
      </c>
      <c r="S81" s="250">
        <f>+'6.รายรับ'!V82/'8.คำนวณ'!I81</f>
        <v>1950.8764172612712</v>
      </c>
      <c r="T81" s="66"/>
      <c r="U81" s="269">
        <f>+'2.Hosp. Group'!L82</f>
        <v>17</v>
      </c>
      <c r="V81" s="63">
        <f>+DATA!L83</f>
        <v>262380</v>
      </c>
      <c r="W81" s="63">
        <f>+DATA!M83</f>
        <v>28937.3</v>
      </c>
      <c r="X81" s="63">
        <f t="shared" si="2"/>
        <v>44371.417647058821</v>
      </c>
      <c r="Y81" s="251">
        <f>+('7.รายจ่าย'!G80+'7.รายจ่าย'!K80)/'8.คำนวณ'!X81</f>
        <v>7836.3868424440152</v>
      </c>
      <c r="Z81" s="251">
        <f>+'7.รายจ่าย'!L80/'8.คำนวณ'!X81</f>
        <v>70.676566724657548</v>
      </c>
      <c r="AA81" s="251">
        <f>+'7.รายจ่าย'!M80/'8.คำนวณ'!X81</f>
        <v>2413.1719541103635</v>
      </c>
      <c r="AB81" s="251">
        <f>+'7.รายจ่าย'!O80/'8.คำนวณ'!X81</f>
        <v>1758.9336153467104</v>
      </c>
      <c r="AC81" s="251">
        <f>+'7.รายจ่าย'!P80/'8.คำนวณ'!X81</f>
        <v>642.92281501830598</v>
      </c>
      <c r="AD81" s="251">
        <f>+'7.รายจ่าย'!R80/'8.คำนวณ'!X81</f>
        <v>638.32908056471433</v>
      </c>
      <c r="AE81" s="251">
        <f>+'7.รายจ่าย'!S80/'8.คำนวณ'!X81</f>
        <v>1051.2928584126958</v>
      </c>
      <c r="AF81" s="251">
        <f>+'7.รายจ่าย'!T80/'8.คำนวณ'!X81</f>
        <v>702.1039027375997</v>
      </c>
      <c r="AG81" s="251">
        <f>+'7.รายจ่าย'!U80/'8.คำนวณ'!X81</f>
        <v>409.24945703653157</v>
      </c>
      <c r="AH81" s="251">
        <f>+'7.รายจ่าย'!V80/'8.คำนวณ'!X81</f>
        <v>51.204987365342902</v>
      </c>
      <c r="AI81" s="251">
        <f>+'7.รายจ่าย'!Y80/'8.คำนวณ'!X81</f>
        <v>408.5005575926528</v>
      </c>
    </row>
    <row r="82" spans="1:35" s="63" customFormat="1">
      <c r="A82" s="67" t="s">
        <v>218</v>
      </c>
      <c r="B82" s="280">
        <v>42</v>
      </c>
      <c r="C82" s="225">
        <v>80</v>
      </c>
      <c r="D82" s="225">
        <v>11</v>
      </c>
      <c r="E82" s="202" t="s">
        <v>49</v>
      </c>
      <c r="F82" s="202" t="s">
        <v>227</v>
      </c>
      <c r="G82" s="270" t="s">
        <v>362</v>
      </c>
      <c r="H82" s="236">
        <f>+DATA!G84</f>
        <v>126370</v>
      </c>
      <c r="I82" s="238">
        <f>+DATA!H84</f>
        <v>91963</v>
      </c>
      <c r="J82" s="238">
        <f>+DATA!I84</f>
        <v>7022</v>
      </c>
      <c r="K82" s="238">
        <f>+DATA!J84</f>
        <v>5724</v>
      </c>
      <c r="L82" s="238">
        <f>+DATA!K84</f>
        <v>21661</v>
      </c>
      <c r="M82" s="249">
        <f>+'6.รายรับ'!G83/I82</f>
        <v>1858.7362196753043</v>
      </c>
      <c r="N82" s="249">
        <f>+('6.รายรับ'!H83+'6.รายรับ'!I83+'6.รายรับ'!J83)/I82</f>
        <v>1343.4144161238762</v>
      </c>
      <c r="O82" s="249">
        <f>+'6.รายรับ'!K83/'8.คำนวณ'!J82</f>
        <v>3101.4727057818286</v>
      </c>
      <c r="P82" s="249">
        <f>+'6.รายรับ'!L83/'8.คำนวณ'!K82</f>
        <v>15792.688417190775</v>
      </c>
      <c r="Q82" s="249">
        <f>+'6.รายรับ'!M83/'8.คำนวณ'!H82</f>
        <v>65.009807390994695</v>
      </c>
      <c r="R82" s="250">
        <f>+'6.รายรับ'!Q83/'8.คำนวณ'!H82</f>
        <v>269.34652868560573</v>
      </c>
      <c r="S82" s="250">
        <f>+'6.รายรับ'!V83/'8.คำนวณ'!I82</f>
        <v>1220.0706004588801</v>
      </c>
      <c r="T82" s="66"/>
      <c r="U82" s="269">
        <f>+'2.Hosp. Group'!L83</f>
        <v>17</v>
      </c>
      <c r="V82" s="63">
        <f>+DATA!L84</f>
        <v>265621</v>
      </c>
      <c r="W82" s="63">
        <f>+DATA!M84</f>
        <v>27302.1</v>
      </c>
      <c r="X82" s="63">
        <f t="shared" si="2"/>
        <v>42926.864705882355</v>
      </c>
      <c r="Y82" s="251">
        <f>+('7.รายจ่าย'!G81+'7.รายจ่าย'!K81)/'8.คำนวณ'!X82</f>
        <v>6011.6167679173059</v>
      </c>
      <c r="Z82" s="251">
        <f>+'7.รายจ่าย'!L81/'8.คำนวณ'!X82</f>
        <v>50.061739535930258</v>
      </c>
      <c r="AA82" s="251">
        <f>+'7.รายจ่าย'!M81/'8.คำนวณ'!X82</f>
        <v>2391.7255661099102</v>
      </c>
      <c r="AB82" s="251">
        <f>+'7.รายจ่าย'!O81/'8.คำนวณ'!X82</f>
        <v>1433.253192413307</v>
      </c>
      <c r="AC82" s="251">
        <f>+'7.รายจ่าย'!P81/'8.คำนวณ'!X82</f>
        <v>838.57275826313071</v>
      </c>
      <c r="AD82" s="251">
        <f>+'7.รายจ่าย'!R81/'8.คำนวณ'!X82</f>
        <v>597.12639079572682</v>
      </c>
      <c r="AE82" s="251">
        <f>+'7.รายจ่าย'!S81/'8.คำนวณ'!X82</f>
        <v>1507.8505684839893</v>
      </c>
      <c r="AF82" s="251">
        <f>+'7.รายจ่าย'!T81/'8.คำนวณ'!X82</f>
        <v>666.66142813077283</v>
      </c>
      <c r="AG82" s="251">
        <f>+'7.รายจ่าย'!U81/'8.คำนวณ'!X82</f>
        <v>309.55706318283882</v>
      </c>
      <c r="AH82" s="251">
        <f>+'7.รายจ่าย'!V81/'8.คำนวณ'!X82</f>
        <v>4.3241145439295039</v>
      </c>
      <c r="AI82" s="251">
        <f>+'7.รายจ่าย'!Y81/'8.คำนวณ'!X82</f>
        <v>149.59055812711279</v>
      </c>
    </row>
    <row r="83" spans="1:35" s="63" customFormat="1">
      <c r="A83" s="67" t="s">
        <v>170</v>
      </c>
      <c r="B83" s="280">
        <v>57</v>
      </c>
      <c r="C83" s="225">
        <v>81</v>
      </c>
      <c r="D83" s="225">
        <v>11</v>
      </c>
      <c r="E83" s="202" t="s">
        <v>47</v>
      </c>
      <c r="F83" s="202" t="s">
        <v>218</v>
      </c>
      <c r="G83" s="270" t="s">
        <v>350</v>
      </c>
      <c r="H83" s="236">
        <f>+DATA!G85</f>
        <v>82021</v>
      </c>
      <c r="I83" s="238">
        <f>+DATA!H85</f>
        <v>62978</v>
      </c>
      <c r="J83" s="238">
        <f>+DATA!I85</f>
        <v>2384</v>
      </c>
      <c r="K83" s="238">
        <f>+DATA!J85</f>
        <v>4861</v>
      </c>
      <c r="L83" s="238">
        <f>+DATA!K85</f>
        <v>11798</v>
      </c>
      <c r="M83" s="249">
        <f>+'6.รายรับ'!G84/I83</f>
        <v>2654.7045992251255</v>
      </c>
      <c r="N83" s="249">
        <f>+('6.รายรับ'!H84+'6.รายรับ'!I84+'6.รายรับ'!J84)/I83</f>
        <v>1718.0434656546729</v>
      </c>
      <c r="O83" s="249">
        <f>+'6.รายรับ'!K84/'8.คำนวณ'!J83</f>
        <v>9672.6832130872499</v>
      </c>
      <c r="P83" s="249">
        <f>+'6.รายรับ'!L84/'8.คำนวณ'!K83</f>
        <v>21397.421643694717</v>
      </c>
      <c r="Q83" s="249">
        <f>+'6.รายรับ'!M84/'8.คำนวณ'!H83</f>
        <v>48.781073993245634</v>
      </c>
      <c r="R83" s="250">
        <f>+'6.รายรับ'!Q84/'8.คำนวณ'!H83</f>
        <v>1112.7907882127749</v>
      </c>
      <c r="S83" s="250">
        <f>+'6.รายรับ'!V84/'8.คำนวณ'!I83</f>
        <v>2539.7527079297533</v>
      </c>
      <c r="T83" s="66"/>
      <c r="U83" s="269">
        <f>+'2.Hosp. Group'!L84</f>
        <v>17</v>
      </c>
      <c r="V83" s="63">
        <f>+DATA!L85</f>
        <v>253043</v>
      </c>
      <c r="W83" s="63">
        <f>+DATA!M85</f>
        <v>31104.1</v>
      </c>
      <c r="X83" s="63">
        <f t="shared" si="2"/>
        <v>45988.982352941173</v>
      </c>
      <c r="Y83" s="251">
        <f>+('7.รายจ่าย'!G82+'7.รายจ่าย'!K82)/'8.คำนวณ'!X83</f>
        <v>7776.7357969626219</v>
      </c>
      <c r="Z83" s="251">
        <f>+'7.รายจ่าย'!L82/'8.คำนวณ'!X83</f>
        <v>42.323797362207088</v>
      </c>
      <c r="AA83" s="251">
        <f>+'7.รายจ่าย'!M82/'8.คำนวณ'!X83</f>
        <v>2309.0225342463741</v>
      </c>
      <c r="AB83" s="251">
        <f>+'7.รายจ่าย'!O82/'8.คำนวณ'!X83</f>
        <v>1897.2504196849195</v>
      </c>
      <c r="AC83" s="251">
        <f>+'7.รายจ่าย'!P82/'8.คำนวณ'!X83</f>
        <v>493.72614196469306</v>
      </c>
      <c r="AD83" s="251">
        <f>+'7.รายจ่าย'!R82/'8.คำนวณ'!X83</f>
        <v>473.1876068270571</v>
      </c>
      <c r="AE83" s="251">
        <f>+'7.รายจ่าย'!S82/'8.คำนวณ'!X83</f>
        <v>625.95435835207081</v>
      </c>
      <c r="AF83" s="251">
        <f>+'7.รายจ่าย'!T82/'8.คำนวณ'!X83</f>
        <v>461.7240328789747</v>
      </c>
      <c r="AG83" s="251">
        <f>+'7.รายจ่าย'!U82/'8.คำนวณ'!X83</f>
        <v>352.57183808858571</v>
      </c>
      <c r="AH83" s="251">
        <f>+'7.รายจ่าย'!V82/'8.คำนวณ'!X83</f>
        <v>1.5993700281410113</v>
      </c>
      <c r="AI83" s="251">
        <f>+'7.รายจ่าย'!Y82/'8.คำนวณ'!X83</f>
        <v>4.7847701501907043</v>
      </c>
    </row>
    <row r="84" spans="1:35" s="63" customFormat="1">
      <c r="A84" s="67" t="s">
        <v>235</v>
      </c>
      <c r="B84" s="280">
        <v>51</v>
      </c>
      <c r="C84" s="225">
        <v>82</v>
      </c>
      <c r="D84" s="225">
        <v>11</v>
      </c>
      <c r="E84" s="202" t="s">
        <v>49</v>
      </c>
      <c r="F84" s="202" t="s">
        <v>235</v>
      </c>
      <c r="G84" s="270" t="s">
        <v>371</v>
      </c>
      <c r="H84" s="236">
        <f>+DATA!G86</f>
        <v>150062</v>
      </c>
      <c r="I84" s="238">
        <f>+DATA!H86</f>
        <v>113238</v>
      </c>
      <c r="J84" s="238">
        <f>+DATA!I86</f>
        <v>11304</v>
      </c>
      <c r="K84" s="238">
        <f>+DATA!J86</f>
        <v>8011</v>
      </c>
      <c r="L84" s="238">
        <f>+DATA!K86</f>
        <v>17509</v>
      </c>
      <c r="M84" s="249">
        <f>+'6.รายรับ'!G85/I84</f>
        <v>1386.9603884738333</v>
      </c>
      <c r="N84" s="249">
        <f>+('6.รายรับ'!H85+'6.รายรับ'!I85+'6.รายรับ'!J85)/I84</f>
        <v>1093.1684432787581</v>
      </c>
      <c r="O84" s="249">
        <f>+'6.รายรับ'!K85/'8.คำนวณ'!J84</f>
        <v>2119.0626256192495</v>
      </c>
      <c r="P84" s="249">
        <f>+'6.รายรับ'!L85/'8.คำนวณ'!K84</f>
        <v>11089.643084508798</v>
      </c>
      <c r="Q84" s="249">
        <f>+'6.รายรับ'!M85/'8.คำนวณ'!H84</f>
        <v>50.552588263517748</v>
      </c>
      <c r="R84" s="250">
        <f>+'6.รายรับ'!Q85/'8.คำนวณ'!H84</f>
        <v>209.43140795138007</v>
      </c>
      <c r="S84" s="250">
        <f>+'6.รายรับ'!V85/'8.คำนวณ'!I84</f>
        <v>1409.8955552906266</v>
      </c>
      <c r="T84" s="66"/>
      <c r="U84" s="269">
        <f>+'2.Hosp. Group'!L85</f>
        <v>17</v>
      </c>
      <c r="V84" s="63">
        <f>+DATA!L86</f>
        <v>350779</v>
      </c>
      <c r="W84" s="63">
        <f>+DATA!M86</f>
        <v>26195.5</v>
      </c>
      <c r="X84" s="63">
        <f t="shared" si="2"/>
        <v>46829.558823529413</v>
      </c>
      <c r="Y84" s="251">
        <f>+('7.รายจ่าย'!G83+'7.รายจ่าย'!K83)/'8.คำนวณ'!X84</f>
        <v>6662.0382166241161</v>
      </c>
      <c r="Z84" s="251">
        <f>+'7.รายจ่าย'!L83/'8.คำนวณ'!X84</f>
        <v>66.452173759032277</v>
      </c>
      <c r="AA84" s="251">
        <f>+'7.รายจ่าย'!M83/'8.คำนวณ'!X84</f>
        <v>2724.4878298083477</v>
      </c>
      <c r="AB84" s="251">
        <f>+'7.รายจ่าย'!O83/'8.คำนวณ'!X84</f>
        <v>1136.8507068499346</v>
      </c>
      <c r="AC84" s="251">
        <f>+'7.รายจ่าย'!P83/'8.คำนวณ'!X84</f>
        <v>294.68543344607008</v>
      </c>
      <c r="AD84" s="251">
        <f>+'7.รายจ่าย'!R83/'8.คำนวณ'!X84</f>
        <v>405.16016201431347</v>
      </c>
      <c r="AE84" s="251">
        <f>+'7.รายจ่าย'!S83/'8.คำนวณ'!X84</f>
        <v>1059.2546585144501</v>
      </c>
      <c r="AF84" s="251">
        <f>+'7.รายจ่าย'!T83/'8.คำนวณ'!X84</f>
        <v>591.04797664873547</v>
      </c>
      <c r="AG84" s="251">
        <f>+'7.รายจ่าย'!U83/'8.คำนวณ'!X84</f>
        <v>418.4137709654222</v>
      </c>
      <c r="AH84" s="251">
        <f>+'7.รายจ่าย'!V83/'8.คำนวณ'!X84</f>
        <v>36.756467138339602</v>
      </c>
      <c r="AI84" s="251">
        <f>+'7.รายจ่าย'!Y83/'8.คำนวณ'!X84</f>
        <v>45.93140110726948</v>
      </c>
    </row>
    <row r="85" spans="1:35" s="63" customFormat="1">
      <c r="A85" s="67" t="s">
        <v>177</v>
      </c>
      <c r="B85" s="280">
        <v>62</v>
      </c>
      <c r="C85" s="225">
        <v>83</v>
      </c>
      <c r="D85" s="225">
        <v>12</v>
      </c>
      <c r="E85" s="202" t="s">
        <v>88</v>
      </c>
      <c r="F85" s="202" t="s">
        <v>177</v>
      </c>
      <c r="G85" s="270" t="s">
        <v>305</v>
      </c>
      <c r="H85" s="236">
        <f>+DATA!G87</f>
        <v>136641</v>
      </c>
      <c r="I85" s="238">
        <f>+DATA!H87</f>
        <v>101105</v>
      </c>
      <c r="J85" s="238">
        <f>+DATA!I87</f>
        <v>9674</v>
      </c>
      <c r="K85" s="238">
        <f>+DATA!J87</f>
        <v>5987</v>
      </c>
      <c r="L85" s="238">
        <f>+DATA!K87</f>
        <v>19875</v>
      </c>
      <c r="M85" s="249">
        <f>+'6.รายรับ'!G86/I85</f>
        <v>1796.9902738736964</v>
      </c>
      <c r="N85" s="249">
        <f>+('6.รายรับ'!H86+'6.รายรับ'!I86+'6.รายรับ'!J86)/I85</f>
        <v>1845.3924163987933</v>
      </c>
      <c r="O85" s="249">
        <f>+'6.รายรับ'!K86/'8.คำนวณ'!J85</f>
        <v>4284.2658745089939</v>
      </c>
      <c r="P85" s="249">
        <f>+'6.รายรับ'!L86/'8.คำนวณ'!K85</f>
        <v>18672.214245866042</v>
      </c>
      <c r="Q85" s="249">
        <f>+'6.รายรับ'!M86/'8.คำนวณ'!H85</f>
        <v>82.454709786959995</v>
      </c>
      <c r="R85" s="250">
        <f>+'6.รายรับ'!Q86/'8.คำนวณ'!H85</f>
        <v>342.01623414641284</v>
      </c>
      <c r="S85" s="250">
        <f>+'6.รายรับ'!V86/'8.คำนวณ'!I85</f>
        <v>2367.4166673260474</v>
      </c>
      <c r="T85" s="66"/>
      <c r="U85" s="269">
        <f>+'2.Hosp. Group'!L86</f>
        <v>14</v>
      </c>
      <c r="V85" s="63">
        <f>+DATA!L87</f>
        <v>306011</v>
      </c>
      <c r="W85" s="63">
        <f>+DATA!M87</f>
        <v>39321.9</v>
      </c>
      <c r="X85" s="63">
        <f t="shared" si="2"/>
        <v>61179.828571428574</v>
      </c>
      <c r="Y85" s="251">
        <f>+('7.รายจ่าย'!G84+'7.รายจ่าย'!K84)/'8.คำนวณ'!X85</f>
        <v>7405.3293685033432</v>
      </c>
      <c r="Z85" s="251">
        <f>+'7.รายจ่าย'!L84/'8.คำนวณ'!X85</f>
        <v>42.672358536473737</v>
      </c>
      <c r="AA85" s="251">
        <f>+'7.รายจ่าย'!M84/'8.คำนวณ'!X85</f>
        <v>1954.8651900906646</v>
      </c>
      <c r="AB85" s="251">
        <f>+'7.รายจ่าย'!O84/'8.คำนวณ'!X85</f>
        <v>1291.4935931497496</v>
      </c>
      <c r="AC85" s="251">
        <f>+'7.รายจ่าย'!P84/'8.คำนวณ'!X85</f>
        <v>192.70226617643348</v>
      </c>
      <c r="AD85" s="251">
        <f>+'7.รายจ่าย'!R84/'8.คำนวณ'!X85</f>
        <v>538.67977468297204</v>
      </c>
      <c r="AE85" s="251">
        <f>+'7.รายจ่าย'!S84/'8.คำนวณ'!X85</f>
        <v>509.69865163307793</v>
      </c>
      <c r="AF85" s="251">
        <f>+'7.รายจ่าย'!T84/'8.คำนวณ'!X85</f>
        <v>826.69876250061884</v>
      </c>
      <c r="AG85" s="251">
        <f>+'7.รายจ่าย'!U84/'8.คำนวณ'!X85</f>
        <v>402.48577570385004</v>
      </c>
      <c r="AH85" s="251">
        <f>+'7.รายจ่าย'!V84/'8.คำนวณ'!X85</f>
        <v>4.8094206353728159</v>
      </c>
      <c r="AI85" s="251">
        <f>+'7.รายจ่าย'!Y84/'8.คำนวณ'!X85</f>
        <v>145.77136301694208</v>
      </c>
    </row>
    <row r="86" spans="1:35" s="63" customFormat="1">
      <c r="A86" s="67" t="s">
        <v>237</v>
      </c>
      <c r="B86" s="280">
        <v>21</v>
      </c>
      <c r="C86" s="225">
        <v>84</v>
      </c>
      <c r="D86" s="225">
        <v>12</v>
      </c>
      <c r="E86" s="202" t="s">
        <v>53</v>
      </c>
      <c r="F86" s="202" t="s">
        <v>201</v>
      </c>
      <c r="G86" s="270" t="s">
        <v>332</v>
      </c>
      <c r="H86" s="236">
        <f>+DATA!G88</f>
        <v>123666</v>
      </c>
      <c r="I86" s="238">
        <f>+DATA!H88</f>
        <v>92386</v>
      </c>
      <c r="J86" s="238">
        <f>+DATA!I88</f>
        <v>7935</v>
      </c>
      <c r="K86" s="238">
        <f>+DATA!J88</f>
        <v>13412</v>
      </c>
      <c r="L86" s="238">
        <f>+DATA!K88</f>
        <v>9933</v>
      </c>
      <c r="M86" s="249">
        <f>+'6.รายรับ'!G87/I86</f>
        <v>2576.9432389106569</v>
      </c>
      <c r="N86" s="249">
        <f>+('6.รายรับ'!H87+'6.รายรับ'!I87+'6.รายรับ'!J87)/I86</f>
        <v>3018.5149205507332</v>
      </c>
      <c r="O86" s="249">
        <f>+'6.รายรับ'!K87/'8.คำนวณ'!J86</f>
        <v>9666.359756773787</v>
      </c>
      <c r="P86" s="249">
        <f>+'6.รายรับ'!L87/'8.คำนวณ'!K86</f>
        <v>13228.631087831793</v>
      </c>
      <c r="Q86" s="249">
        <f>+'6.รายรับ'!M87/'8.คำนวณ'!H86</f>
        <v>221.96733305839925</v>
      </c>
      <c r="R86" s="250">
        <f>+'6.รายรับ'!Q87/'8.คำนวณ'!H86</f>
        <v>814.37259513528375</v>
      </c>
      <c r="S86" s="250">
        <f>+'6.รายรับ'!V87/'8.คำนวณ'!I86</f>
        <v>3869.1104385945923</v>
      </c>
      <c r="T86" s="66"/>
      <c r="U86" s="269">
        <f>+'2.Hosp. Group'!L87</f>
        <v>14</v>
      </c>
      <c r="V86" s="63">
        <f>+DATA!L88</f>
        <v>433464</v>
      </c>
      <c r="W86" s="63">
        <f>+DATA!M88</f>
        <v>64305.599999999999</v>
      </c>
      <c r="X86" s="63">
        <f t="shared" si="2"/>
        <v>95267.314285714281</v>
      </c>
      <c r="Y86" s="251">
        <f>+('7.รายจ่าย'!G85+'7.รายจ่าย'!K85)/'8.คำนวณ'!X86</f>
        <v>6925.9901341518416</v>
      </c>
      <c r="Z86" s="251">
        <f>+'7.รายจ่าย'!L85/'8.คำนวณ'!X86</f>
        <v>71.206206355890018</v>
      </c>
      <c r="AA86" s="251">
        <f>+'7.รายจ่าย'!M85/'8.คำนวณ'!X86</f>
        <v>2034.0151659870753</v>
      </c>
      <c r="AB86" s="251">
        <f>+'7.รายจ่าย'!O85/'8.คำนวณ'!X86</f>
        <v>1555.3432281675985</v>
      </c>
      <c r="AC86" s="251">
        <f>+'7.รายจ่าย'!P85/'8.คำนวณ'!X86</f>
        <v>145.84047271797013</v>
      </c>
      <c r="AD86" s="251">
        <f>+'7.รายจ่าย'!R85/'8.คำนวณ'!X86</f>
        <v>520.28071003816035</v>
      </c>
      <c r="AE86" s="251">
        <f>+'7.รายจ่าย'!S85/'8.คำนวณ'!X86</f>
        <v>319.82558129665824</v>
      </c>
      <c r="AF86" s="251">
        <f>+'7.รายจ่าย'!T85/'8.คำนวณ'!X86</f>
        <v>781.45331857186227</v>
      </c>
      <c r="AG86" s="251">
        <f>+'7.รายจ่าย'!U85/'8.คำนวณ'!X86</f>
        <v>284.61083681526509</v>
      </c>
      <c r="AH86" s="251">
        <f>+'7.รายจ่าย'!V85/'8.คำนวณ'!X86</f>
        <v>330.84441947710445</v>
      </c>
      <c r="AI86" s="251">
        <f>+'7.รายจ่าย'!Y85/'8.คำนวณ'!X86</f>
        <v>30.12957835036211</v>
      </c>
    </row>
    <row r="87" spans="1:35" s="63" customFormat="1" ht="27.6" customHeight="1">
      <c r="A87" s="67" t="s">
        <v>214</v>
      </c>
      <c r="B87" s="280">
        <v>53</v>
      </c>
      <c r="C87" s="225">
        <v>85</v>
      </c>
      <c r="D87" s="225">
        <v>12</v>
      </c>
      <c r="E87" s="202" t="s">
        <v>47</v>
      </c>
      <c r="F87" s="202" t="s">
        <v>214</v>
      </c>
      <c r="G87" s="270" t="s">
        <v>346</v>
      </c>
      <c r="H87" s="236">
        <f>+DATA!G89</f>
        <v>149652</v>
      </c>
      <c r="I87" s="238">
        <f>+DATA!H89</f>
        <v>112292</v>
      </c>
      <c r="J87" s="238">
        <f>+DATA!I89</f>
        <v>12993</v>
      </c>
      <c r="K87" s="238">
        <f>+DATA!J89</f>
        <v>11918</v>
      </c>
      <c r="L87" s="238">
        <f>+DATA!K89</f>
        <v>12449</v>
      </c>
      <c r="M87" s="249">
        <f>+'6.รายรับ'!G88/I87</f>
        <v>1911.1398578705532</v>
      </c>
      <c r="N87" s="249">
        <f>+('6.รายรับ'!H88+'6.รายรับ'!I88+'6.รายรับ'!J88)/I87</f>
        <v>1708.4009247319486</v>
      </c>
      <c r="O87" s="249">
        <f>+'6.รายรับ'!K88/'8.คำนวณ'!J87</f>
        <v>7235.8695867005317</v>
      </c>
      <c r="P87" s="249">
        <f>+'6.รายรับ'!L88/'8.คำนวณ'!K87</f>
        <v>20204.833458633999</v>
      </c>
      <c r="Q87" s="249">
        <f>+'6.รายรับ'!M88/'8.คำนวณ'!H87</f>
        <v>139.26859467297464</v>
      </c>
      <c r="R87" s="250">
        <f>+'6.รายรับ'!Q88/'8.คำนวณ'!H87</f>
        <v>861.90142116376649</v>
      </c>
      <c r="S87" s="250">
        <f>+'6.รายรับ'!V88/'8.คำนวณ'!I87</f>
        <v>2801.1210066612048</v>
      </c>
      <c r="T87" s="66"/>
      <c r="U87" s="269">
        <f>+'2.Hosp. Group'!L88</f>
        <v>14</v>
      </c>
      <c r="V87" s="63">
        <f>+DATA!L89</f>
        <v>468709</v>
      </c>
      <c r="W87" s="63">
        <f>+DATA!M89</f>
        <v>57848.2</v>
      </c>
      <c r="X87" s="63">
        <f t="shared" si="2"/>
        <v>91327.414285714272</v>
      </c>
      <c r="Y87" s="251">
        <f>+('7.รายจ่าย'!G86+'7.รายจ่าย'!K86)/'8.คำนวณ'!X87</f>
        <v>6593.5751085224138</v>
      </c>
      <c r="Z87" s="251">
        <f>+'7.รายจ่าย'!L86/'8.คำนวณ'!X87</f>
        <v>118.66956033699161</v>
      </c>
      <c r="AA87" s="251">
        <f>+'7.รายจ่าย'!M86/'8.คำนวณ'!X87</f>
        <v>2809.3419173932912</v>
      </c>
      <c r="AB87" s="251">
        <f>+'7.รายจ่าย'!O86/'8.คำนวณ'!X87</f>
        <v>1635.5349230922527</v>
      </c>
      <c r="AC87" s="251">
        <f>+'7.รายจ่าย'!P86/'8.คำนวณ'!X87</f>
        <v>138.14105872450443</v>
      </c>
      <c r="AD87" s="251">
        <f>+'7.รายจ่าย'!R86/'8.คำนวณ'!X87</f>
        <v>352.27226656555484</v>
      </c>
      <c r="AE87" s="251">
        <f>+'7.รายจ่าย'!S86/'8.คำนวณ'!X87</f>
        <v>588.14533905403789</v>
      </c>
      <c r="AF87" s="251">
        <f>+'7.รายจ่าย'!T86/'8.คำนวณ'!X87</f>
        <v>447.71369385409082</v>
      </c>
      <c r="AG87" s="251">
        <f>+'7.รายจ่าย'!U86/'8.คำนวณ'!X87</f>
        <v>289.71110927574716</v>
      </c>
      <c r="AH87" s="251">
        <f>+'7.รายจ่าย'!V86/'8.คำนวณ'!X87</f>
        <v>259.57788880165697</v>
      </c>
      <c r="AI87" s="251">
        <f>+'7.รายจ่าย'!Y86/'8.คำนวณ'!X87</f>
        <v>475.74997419801514</v>
      </c>
    </row>
    <row r="88" spans="1:35" s="63" customFormat="1" ht="24.6" customHeight="1">
      <c r="A88" s="67" t="s">
        <v>201</v>
      </c>
      <c r="B88" s="280">
        <v>1</v>
      </c>
      <c r="C88" s="225">
        <v>86</v>
      </c>
      <c r="D88" s="225">
        <v>12</v>
      </c>
      <c r="E88" s="202" t="s">
        <v>51</v>
      </c>
      <c r="F88" s="202" t="s">
        <v>237</v>
      </c>
      <c r="G88" s="270" t="s">
        <v>373</v>
      </c>
      <c r="H88" s="236">
        <f>+DATA!G90</f>
        <v>143840</v>
      </c>
      <c r="I88" s="238">
        <f>+DATA!H90</f>
        <v>106378</v>
      </c>
      <c r="J88" s="238">
        <f>+DATA!I90</f>
        <v>10758</v>
      </c>
      <c r="K88" s="238">
        <f>+DATA!J90</f>
        <v>8196</v>
      </c>
      <c r="L88" s="238">
        <f>+DATA!K90</f>
        <v>18508</v>
      </c>
      <c r="M88" s="249">
        <f>+'6.รายรับ'!G89/I88</f>
        <v>2236.5853031641873</v>
      </c>
      <c r="N88" s="249">
        <f>+('6.รายรับ'!H89+'6.รายรับ'!I89+'6.รายรับ'!J89)/I88</f>
        <v>1280.2810091372276</v>
      </c>
      <c r="O88" s="249">
        <f>+'6.รายรับ'!K89/'8.คำนวณ'!J88</f>
        <v>7676.2764816880472</v>
      </c>
      <c r="P88" s="249">
        <f>+'6.รายรับ'!L89/'8.คำนวณ'!K88</f>
        <v>17440.031639824301</v>
      </c>
      <c r="Q88" s="249">
        <f>+'6.รายรับ'!M89/'8.คำนวณ'!H88</f>
        <v>120.67558071468299</v>
      </c>
      <c r="R88" s="250">
        <f>+'6.รายรับ'!Q89/'8.คำนวณ'!H88</f>
        <v>507.66302523637376</v>
      </c>
      <c r="S88" s="250">
        <f>+'6.รายรับ'!V89/'8.คำนวณ'!I88</f>
        <v>2879.5001069770065</v>
      </c>
      <c r="T88" s="66"/>
      <c r="U88" s="269">
        <f>+'2.Hosp. Group'!L89</f>
        <v>14</v>
      </c>
      <c r="V88" s="63">
        <f>+DATA!L90</f>
        <v>382258</v>
      </c>
      <c r="W88" s="63">
        <f>+DATA!M90</f>
        <v>45826.7</v>
      </c>
      <c r="X88" s="63">
        <f t="shared" si="2"/>
        <v>73130.842857142852</v>
      </c>
      <c r="Y88" s="251">
        <f>+('7.รายจ่าย'!G87+'7.รายจ่าย'!K87)/'8.คำนวณ'!X88</f>
        <v>7811.5068435069115</v>
      </c>
      <c r="Z88" s="251">
        <f>+'7.รายจ่าย'!L87/'8.คำนวณ'!X88</f>
        <v>64.117358925557895</v>
      </c>
      <c r="AA88" s="251">
        <f>+'7.รายจ่าย'!M87/'8.คำนวณ'!X88</f>
        <v>2252.7600707655301</v>
      </c>
      <c r="AB88" s="251">
        <f>+'7.รายจ่าย'!O87/'8.คำนวณ'!X88</f>
        <v>1421.3727976997786</v>
      </c>
      <c r="AC88" s="251">
        <f>+'7.รายจ่าย'!P87/'8.คำนวณ'!X88</f>
        <v>411.78032049795684</v>
      </c>
      <c r="AD88" s="251">
        <f>+'7.รายจ่าย'!R87/'8.คำนวณ'!X88</f>
        <v>476.94100337574986</v>
      </c>
      <c r="AE88" s="251">
        <f>+'7.รายจ่าย'!S87/'8.คำนวณ'!X88</f>
        <v>253.70346703433123</v>
      </c>
      <c r="AF88" s="251">
        <f>+'7.รายจ่าย'!T87/'8.คำนวณ'!X88</f>
        <v>820.67796096976087</v>
      </c>
      <c r="AG88" s="251">
        <f>+'7.รายจ่าย'!U87/'8.คำนวณ'!X88</f>
        <v>376.71396887652838</v>
      </c>
      <c r="AH88" s="251">
        <f>+'7.รายจ่าย'!V87/'8.คำนวณ'!X88</f>
        <v>118.45302216633634</v>
      </c>
      <c r="AI88" s="251">
        <f>+'7.รายจ่าย'!Y87/'8.คำนวณ'!X88</f>
        <v>202.87430775250388</v>
      </c>
    </row>
    <row r="89" spans="1:35" s="63" customFormat="1" ht="24.6" customHeight="1">
      <c r="A89" s="67" t="s">
        <v>221</v>
      </c>
      <c r="B89" s="280">
        <v>68</v>
      </c>
      <c r="C89" s="225">
        <v>87</v>
      </c>
      <c r="D89" s="225">
        <v>13</v>
      </c>
      <c r="E89" s="202" t="s">
        <v>45</v>
      </c>
      <c r="F89" s="202" t="s">
        <v>183</v>
      </c>
      <c r="G89" s="270" t="s">
        <v>311</v>
      </c>
      <c r="H89" s="236">
        <f>+DATA!G91</f>
        <v>399642</v>
      </c>
      <c r="I89" s="238">
        <f>+DATA!H91</f>
        <v>258303</v>
      </c>
      <c r="J89" s="238">
        <f>+DATA!I91</f>
        <v>20987</v>
      </c>
      <c r="K89" s="238">
        <f>+DATA!J91</f>
        <v>25490</v>
      </c>
      <c r="L89" s="238">
        <f>+DATA!K91</f>
        <v>94862</v>
      </c>
      <c r="M89" s="249">
        <f>+'6.รายรับ'!G90/I89</f>
        <v>3610.4071773072719</v>
      </c>
      <c r="N89" s="249">
        <f>+('6.รายรับ'!H90+'6.รายรับ'!I90+'6.รายรับ'!J90)/I89</f>
        <v>2717.7720667200924</v>
      </c>
      <c r="O89" s="249">
        <f>+'6.รายรับ'!K90/'8.คำนวณ'!J89</f>
        <v>11963.157230190118</v>
      </c>
      <c r="P89" s="249">
        <f>+'6.รายรับ'!L90/'8.คำนวณ'!K89</f>
        <v>30131.901562965864</v>
      </c>
      <c r="Q89" s="249">
        <f>+'6.รายรับ'!M90/'8.คำนวณ'!H89</f>
        <v>132.10751940486736</v>
      </c>
      <c r="R89" s="250">
        <f>+'6.รายรับ'!Q90/'8.คำนวณ'!H89</f>
        <v>717.66884318965481</v>
      </c>
      <c r="S89" s="250">
        <f>+'6.รายรับ'!V90/'8.คำนวณ'!I89</f>
        <v>3226.4294097629531</v>
      </c>
      <c r="T89" s="66"/>
      <c r="U89" s="269">
        <f>+'2.Hosp. Group'!L90</f>
        <v>14</v>
      </c>
      <c r="V89" s="63">
        <f>+DATA!L91</f>
        <v>803709</v>
      </c>
      <c r="W89" s="63">
        <f>+DATA!M91</f>
        <v>204265</v>
      </c>
      <c r="X89" s="63">
        <f t="shared" si="2"/>
        <v>261672.78571428571</v>
      </c>
      <c r="Y89" s="251">
        <f>+('7.รายจ่าย'!G88+'7.รายจ่าย'!K88)/'8.คำนวณ'!X89</f>
        <v>6763.0410662662398</v>
      </c>
      <c r="Z89" s="251">
        <f>+'7.รายจ่าย'!L88/'8.คำนวณ'!X89</f>
        <v>64.341087950900501</v>
      </c>
      <c r="AA89" s="251">
        <f>+'7.รายจ่าย'!M88/'8.คำนวณ'!X89</f>
        <v>3954.7963833730187</v>
      </c>
      <c r="AB89" s="251">
        <f>+'7.รายจ่าย'!O88/'8.คำนวณ'!X89</f>
        <v>2496.3544143380809</v>
      </c>
      <c r="AC89" s="251">
        <f>+'7.รายจ่าย'!P88/'8.คำนวณ'!X89</f>
        <v>94.743906410923799</v>
      </c>
      <c r="AD89" s="251">
        <f>+'7.รายจ่าย'!R88/'8.คำนวณ'!X89</f>
        <v>454.4547888134008</v>
      </c>
      <c r="AE89" s="251">
        <f>+'7.รายจ่าย'!S88/'8.คำนวณ'!X89</f>
        <v>780.06747263690022</v>
      </c>
      <c r="AF89" s="251">
        <f>+'7.รายจ่าย'!T88/'8.คำนวณ'!X89</f>
        <v>687.31890127228144</v>
      </c>
      <c r="AG89" s="251">
        <f>+'7.รายจ่าย'!U88/'8.คำนวณ'!X89</f>
        <v>305.31811545444299</v>
      </c>
      <c r="AH89" s="251">
        <f>+'7.รายจ่าย'!V88/'8.คำนวณ'!X89</f>
        <v>7.0198090526909427</v>
      </c>
      <c r="AI89" s="251">
        <f>+'7.รายจ่าย'!Y88/'8.คำนวณ'!X89</f>
        <v>197.20020707977986</v>
      </c>
    </row>
    <row r="90" spans="1:35" s="63" customFormat="1" ht="25.2" customHeight="1">
      <c r="A90" s="67" t="s">
        <v>183</v>
      </c>
      <c r="B90" s="280">
        <v>35</v>
      </c>
      <c r="C90" s="225">
        <v>88</v>
      </c>
      <c r="D90" s="225">
        <v>13</v>
      </c>
      <c r="E90" s="202" t="s">
        <v>49</v>
      </c>
      <c r="F90" s="202" t="s">
        <v>221</v>
      </c>
      <c r="G90" s="270" t="s">
        <v>355</v>
      </c>
      <c r="H90" s="236">
        <f>+DATA!G92</f>
        <v>193882</v>
      </c>
      <c r="I90" s="238">
        <f>+DATA!H92</f>
        <v>142594</v>
      </c>
      <c r="J90" s="238">
        <f>+DATA!I92</f>
        <v>18747</v>
      </c>
      <c r="K90" s="238">
        <f>+DATA!J92</f>
        <v>17274</v>
      </c>
      <c r="L90" s="238">
        <f>+DATA!K92</f>
        <v>15267</v>
      </c>
      <c r="M90" s="249">
        <f>+'6.รายรับ'!G91/I90</f>
        <v>3499.9748647208175</v>
      </c>
      <c r="N90" s="249">
        <f>+('6.รายรับ'!H91+'6.รายรับ'!I91+'6.รายรับ'!J91)/I90</f>
        <v>4615.6837460902989</v>
      </c>
      <c r="O90" s="249">
        <f>+'6.รายรับ'!K91/'8.คำนวณ'!J90</f>
        <v>10803.624839174268</v>
      </c>
      <c r="P90" s="249">
        <f>+'6.รายรับ'!L91/'8.คำนวณ'!K90</f>
        <v>33437.876016556671</v>
      </c>
      <c r="Q90" s="249">
        <f>+'6.รายรับ'!M91/'8.คำนวณ'!H90</f>
        <v>165.86405256805685</v>
      </c>
      <c r="R90" s="250">
        <f>+'6.รายรับ'!Q91/'8.คำนวณ'!H90</f>
        <v>707.16287633715353</v>
      </c>
      <c r="S90" s="250">
        <f>+'6.รายรับ'!V91/'8.คำนวณ'!I90</f>
        <v>3903.9420794002554</v>
      </c>
      <c r="T90" s="66"/>
      <c r="U90" s="269">
        <f>+'2.Hosp. Group'!L91</f>
        <v>14</v>
      </c>
      <c r="V90" s="63">
        <f>+DATA!L92</f>
        <v>863066</v>
      </c>
      <c r="W90" s="63">
        <f>+DATA!M92</f>
        <v>125567</v>
      </c>
      <c r="X90" s="63">
        <f t="shared" si="2"/>
        <v>187214.57142857142</v>
      </c>
      <c r="Y90" s="251">
        <f>+('7.รายจ่าย'!G89+'7.รายจ่าย'!K89)/'8.คำนวณ'!X90</f>
        <v>6240.0752380843369</v>
      </c>
      <c r="Z90" s="251">
        <f>+'7.รายจ่าย'!L89/'8.คำนวณ'!X90</f>
        <v>46.184249676841404</v>
      </c>
      <c r="AA90" s="251">
        <f>+'7.รายจ่าย'!M89/'8.คำนวณ'!X90</f>
        <v>3242.6277790114023</v>
      </c>
      <c r="AB90" s="251">
        <f>+'7.รายจ่าย'!O89/'8.คำนวณ'!X90</f>
        <v>1580.9877205681489</v>
      </c>
      <c r="AC90" s="251">
        <f>+'7.รายจ่าย'!P89/'8.คำนวณ'!X90</f>
        <v>243.04324253606634</v>
      </c>
      <c r="AD90" s="251">
        <f>+'7.รายจ่าย'!R89/'8.คำนวณ'!X90</f>
        <v>379.89654991751257</v>
      </c>
      <c r="AE90" s="251">
        <f>+'7.รายจ่าย'!S89/'8.คำนวณ'!X90</f>
        <v>855.22881984155708</v>
      </c>
      <c r="AF90" s="251">
        <f>+'7.รายจ่าย'!T89/'8.คำนวณ'!X90</f>
        <v>501.20224234682587</v>
      </c>
      <c r="AG90" s="251">
        <f>+'7.รายจ่าย'!U89/'8.คำนวณ'!X90</f>
        <v>346.47361663698337</v>
      </c>
      <c r="AH90" s="251">
        <f>+'7.รายจ่าย'!V89/'8.คำนวณ'!X90</f>
        <v>3.5919734498688292</v>
      </c>
      <c r="AI90" s="251">
        <f>+'7.รายจ่าย'!Y89/'8.คำนวณ'!X90</f>
        <v>36.593212150763598</v>
      </c>
    </row>
    <row r="91" spans="1:35" s="63" customFormat="1">
      <c r="B91" s="162"/>
      <c r="C91" s="278"/>
      <c r="D91" s="278"/>
      <c r="E91" s="176"/>
      <c r="F91" s="176"/>
      <c r="G91" s="166"/>
      <c r="H91" s="249"/>
      <c r="I91" s="249"/>
      <c r="J91" s="249"/>
      <c r="K91" s="249"/>
      <c r="L91" s="249"/>
      <c r="M91" s="251"/>
      <c r="N91" s="251"/>
      <c r="O91" s="251"/>
      <c r="P91" s="251"/>
      <c r="Q91" s="251"/>
      <c r="R91" s="251"/>
      <c r="S91" s="251"/>
      <c r="U91" s="254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</row>
    <row r="92" spans="1:35">
      <c r="G92" s="166"/>
    </row>
    <row r="111" ht="25.2" customHeight="1"/>
    <row r="112" ht="24.6" customHeight="1"/>
  </sheetData>
  <autoFilter ref="A2:AI90"/>
  <sortState ref="B3:AI90">
    <sortCondition ref="E3:E90"/>
  </sortState>
  <mergeCells count="3">
    <mergeCell ref="Y1:AI1"/>
    <mergeCell ref="M1:S1"/>
    <mergeCell ref="U1:U2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G154"/>
  <sheetViews>
    <sheetView tabSelected="1" topLeftCell="W118" zoomScale="80" zoomScaleNormal="80" workbookViewId="0">
      <selection activeCell="AN15" sqref="AN15"/>
    </sheetView>
  </sheetViews>
  <sheetFormatPr defaultColWidth="9" defaultRowHeight="13.2"/>
  <cols>
    <col min="1" max="1" width="7.44140625" style="175" customWidth="1"/>
    <col min="2" max="2" width="29.33203125" style="11" customWidth="1"/>
    <col min="3" max="4" width="16.5546875" style="11" customWidth="1"/>
    <col min="5" max="8" width="14.21875" style="11" customWidth="1"/>
    <col min="9" max="9" width="14.44140625" style="11" customWidth="1"/>
    <col min="10" max="10" width="20.6640625" style="11" customWidth="1"/>
    <col min="11" max="11" width="16.6640625" style="48" customWidth="1"/>
    <col min="12" max="12" width="16.6640625" style="49" customWidth="1"/>
    <col min="13" max="16" width="14.5546875" style="48" customWidth="1"/>
    <col min="17" max="17" width="14.5546875" style="49" customWidth="1"/>
    <col min="18" max="18" width="20.6640625" style="11" customWidth="1"/>
    <col min="19" max="19" width="16.6640625" style="59" customWidth="1"/>
    <col min="20" max="20" width="16.6640625" style="60" customWidth="1"/>
    <col min="21" max="24" width="14.5546875" style="59" customWidth="1"/>
    <col min="25" max="25" width="14.5546875" style="60" customWidth="1"/>
    <col min="26" max="26" width="20.6640625" style="11" customWidth="1"/>
    <col min="27" max="27" width="16.6640625" style="11" customWidth="1"/>
    <col min="28" max="28" width="16.6640625" style="22" customWidth="1"/>
    <col min="29" max="32" width="15.109375" style="11" customWidth="1"/>
    <col min="33" max="33" width="15.109375" style="22" customWidth="1"/>
    <col min="34" max="255" width="9" style="11"/>
    <col min="256" max="256" width="20.5546875" style="11" customWidth="1"/>
    <col min="257" max="258" width="16.5546875" style="11" customWidth="1"/>
    <col min="259" max="263" width="14.21875" style="11" customWidth="1"/>
    <col min="264" max="264" width="9" style="11" customWidth="1"/>
    <col min="265" max="265" width="20.6640625" style="11" customWidth="1"/>
    <col min="266" max="267" width="16.6640625" style="11" customWidth="1"/>
    <col min="268" max="272" width="14.5546875" style="11" customWidth="1"/>
    <col min="273" max="273" width="9" style="11" customWidth="1"/>
    <col min="274" max="274" width="20.6640625" style="11" customWidth="1"/>
    <col min="275" max="276" width="16.6640625" style="11" customWidth="1"/>
    <col min="277" max="281" width="15.109375" style="11" customWidth="1"/>
    <col min="282" max="511" width="9" style="11"/>
    <col min="512" max="512" width="20.5546875" style="11" customWidth="1"/>
    <col min="513" max="514" width="16.5546875" style="11" customWidth="1"/>
    <col min="515" max="519" width="14.21875" style="11" customWidth="1"/>
    <col min="520" max="520" width="9" style="11" customWidth="1"/>
    <col min="521" max="521" width="20.6640625" style="11" customWidth="1"/>
    <col min="522" max="523" width="16.6640625" style="11" customWidth="1"/>
    <col min="524" max="528" width="14.5546875" style="11" customWidth="1"/>
    <col min="529" max="529" width="9" style="11" customWidth="1"/>
    <col min="530" max="530" width="20.6640625" style="11" customWidth="1"/>
    <col min="531" max="532" width="16.6640625" style="11" customWidth="1"/>
    <col min="533" max="537" width="15.109375" style="11" customWidth="1"/>
    <col min="538" max="767" width="9" style="11"/>
    <col min="768" max="768" width="20.5546875" style="11" customWidth="1"/>
    <col min="769" max="770" width="16.5546875" style="11" customWidth="1"/>
    <col min="771" max="775" width="14.21875" style="11" customWidth="1"/>
    <col min="776" max="776" width="9" style="11" customWidth="1"/>
    <col min="777" max="777" width="20.6640625" style="11" customWidth="1"/>
    <col min="778" max="779" width="16.6640625" style="11" customWidth="1"/>
    <col min="780" max="784" width="14.5546875" style="11" customWidth="1"/>
    <col min="785" max="785" width="9" style="11" customWidth="1"/>
    <col min="786" max="786" width="20.6640625" style="11" customWidth="1"/>
    <col min="787" max="788" width="16.6640625" style="11" customWidth="1"/>
    <col min="789" max="793" width="15.109375" style="11" customWidth="1"/>
    <col min="794" max="1023" width="9" style="11"/>
    <col min="1024" max="1024" width="20.5546875" style="11" customWidth="1"/>
    <col min="1025" max="1026" width="16.5546875" style="11" customWidth="1"/>
    <col min="1027" max="1031" width="14.21875" style="11" customWidth="1"/>
    <col min="1032" max="1032" width="9" style="11" customWidth="1"/>
    <col min="1033" max="1033" width="20.6640625" style="11" customWidth="1"/>
    <col min="1034" max="1035" width="16.6640625" style="11" customWidth="1"/>
    <col min="1036" max="1040" width="14.5546875" style="11" customWidth="1"/>
    <col min="1041" max="1041" width="9" style="11" customWidth="1"/>
    <col min="1042" max="1042" width="20.6640625" style="11" customWidth="1"/>
    <col min="1043" max="1044" width="16.6640625" style="11" customWidth="1"/>
    <col min="1045" max="1049" width="15.109375" style="11" customWidth="1"/>
    <col min="1050" max="1279" width="9" style="11"/>
    <col min="1280" max="1280" width="20.5546875" style="11" customWidth="1"/>
    <col min="1281" max="1282" width="16.5546875" style="11" customWidth="1"/>
    <col min="1283" max="1287" width="14.21875" style="11" customWidth="1"/>
    <col min="1288" max="1288" width="9" style="11" customWidth="1"/>
    <col min="1289" max="1289" width="20.6640625" style="11" customWidth="1"/>
    <col min="1290" max="1291" width="16.6640625" style="11" customWidth="1"/>
    <col min="1292" max="1296" width="14.5546875" style="11" customWidth="1"/>
    <col min="1297" max="1297" width="9" style="11" customWidth="1"/>
    <col min="1298" max="1298" width="20.6640625" style="11" customWidth="1"/>
    <col min="1299" max="1300" width="16.6640625" style="11" customWidth="1"/>
    <col min="1301" max="1305" width="15.109375" style="11" customWidth="1"/>
    <col min="1306" max="1535" width="9" style="11"/>
    <col min="1536" max="1536" width="20.5546875" style="11" customWidth="1"/>
    <col min="1537" max="1538" width="16.5546875" style="11" customWidth="1"/>
    <col min="1539" max="1543" width="14.21875" style="11" customWidth="1"/>
    <col min="1544" max="1544" width="9" style="11" customWidth="1"/>
    <col min="1545" max="1545" width="20.6640625" style="11" customWidth="1"/>
    <col min="1546" max="1547" width="16.6640625" style="11" customWidth="1"/>
    <col min="1548" max="1552" width="14.5546875" style="11" customWidth="1"/>
    <col min="1553" max="1553" width="9" style="11" customWidth="1"/>
    <col min="1554" max="1554" width="20.6640625" style="11" customWidth="1"/>
    <col min="1555" max="1556" width="16.6640625" style="11" customWidth="1"/>
    <col min="1557" max="1561" width="15.109375" style="11" customWidth="1"/>
    <col min="1562" max="1791" width="9" style="11"/>
    <col min="1792" max="1792" width="20.5546875" style="11" customWidth="1"/>
    <col min="1793" max="1794" width="16.5546875" style="11" customWidth="1"/>
    <col min="1795" max="1799" width="14.21875" style="11" customWidth="1"/>
    <col min="1800" max="1800" width="9" style="11" customWidth="1"/>
    <col min="1801" max="1801" width="20.6640625" style="11" customWidth="1"/>
    <col min="1802" max="1803" width="16.6640625" style="11" customWidth="1"/>
    <col min="1804" max="1808" width="14.5546875" style="11" customWidth="1"/>
    <col min="1809" max="1809" width="9" style="11" customWidth="1"/>
    <col min="1810" max="1810" width="20.6640625" style="11" customWidth="1"/>
    <col min="1811" max="1812" width="16.6640625" style="11" customWidth="1"/>
    <col min="1813" max="1817" width="15.109375" style="11" customWidth="1"/>
    <col min="1818" max="2047" width="9" style="11"/>
    <col min="2048" max="2048" width="20.5546875" style="11" customWidth="1"/>
    <col min="2049" max="2050" width="16.5546875" style="11" customWidth="1"/>
    <col min="2051" max="2055" width="14.21875" style="11" customWidth="1"/>
    <col min="2056" max="2056" width="9" style="11" customWidth="1"/>
    <col min="2057" max="2057" width="20.6640625" style="11" customWidth="1"/>
    <col min="2058" max="2059" width="16.6640625" style="11" customWidth="1"/>
    <col min="2060" max="2064" width="14.5546875" style="11" customWidth="1"/>
    <col min="2065" max="2065" width="9" style="11" customWidth="1"/>
    <col min="2066" max="2066" width="20.6640625" style="11" customWidth="1"/>
    <col min="2067" max="2068" width="16.6640625" style="11" customWidth="1"/>
    <col min="2069" max="2073" width="15.109375" style="11" customWidth="1"/>
    <col min="2074" max="2303" width="9" style="11"/>
    <col min="2304" max="2304" width="20.5546875" style="11" customWidth="1"/>
    <col min="2305" max="2306" width="16.5546875" style="11" customWidth="1"/>
    <col min="2307" max="2311" width="14.21875" style="11" customWidth="1"/>
    <col min="2312" max="2312" width="9" style="11" customWidth="1"/>
    <col min="2313" max="2313" width="20.6640625" style="11" customWidth="1"/>
    <col min="2314" max="2315" width="16.6640625" style="11" customWidth="1"/>
    <col min="2316" max="2320" width="14.5546875" style="11" customWidth="1"/>
    <col min="2321" max="2321" width="9" style="11" customWidth="1"/>
    <col min="2322" max="2322" width="20.6640625" style="11" customWidth="1"/>
    <col min="2323" max="2324" width="16.6640625" style="11" customWidth="1"/>
    <col min="2325" max="2329" width="15.109375" style="11" customWidth="1"/>
    <col min="2330" max="2559" width="9" style="11"/>
    <col min="2560" max="2560" width="20.5546875" style="11" customWidth="1"/>
    <col min="2561" max="2562" width="16.5546875" style="11" customWidth="1"/>
    <col min="2563" max="2567" width="14.21875" style="11" customWidth="1"/>
    <col min="2568" max="2568" width="9" style="11" customWidth="1"/>
    <col min="2569" max="2569" width="20.6640625" style="11" customWidth="1"/>
    <col min="2570" max="2571" width="16.6640625" style="11" customWidth="1"/>
    <col min="2572" max="2576" width="14.5546875" style="11" customWidth="1"/>
    <col min="2577" max="2577" width="9" style="11" customWidth="1"/>
    <col min="2578" max="2578" width="20.6640625" style="11" customWidth="1"/>
    <col min="2579" max="2580" width="16.6640625" style="11" customWidth="1"/>
    <col min="2581" max="2585" width="15.109375" style="11" customWidth="1"/>
    <col min="2586" max="2815" width="9" style="11"/>
    <col min="2816" max="2816" width="20.5546875" style="11" customWidth="1"/>
    <col min="2817" max="2818" width="16.5546875" style="11" customWidth="1"/>
    <col min="2819" max="2823" width="14.21875" style="11" customWidth="1"/>
    <col min="2824" max="2824" width="9" style="11" customWidth="1"/>
    <col min="2825" max="2825" width="20.6640625" style="11" customWidth="1"/>
    <col min="2826" max="2827" width="16.6640625" style="11" customWidth="1"/>
    <col min="2828" max="2832" width="14.5546875" style="11" customWidth="1"/>
    <col min="2833" max="2833" width="9" style="11" customWidth="1"/>
    <col min="2834" max="2834" width="20.6640625" style="11" customWidth="1"/>
    <col min="2835" max="2836" width="16.6640625" style="11" customWidth="1"/>
    <col min="2837" max="2841" width="15.109375" style="11" customWidth="1"/>
    <col min="2842" max="3071" width="9" style="11"/>
    <col min="3072" max="3072" width="20.5546875" style="11" customWidth="1"/>
    <col min="3073" max="3074" width="16.5546875" style="11" customWidth="1"/>
    <col min="3075" max="3079" width="14.21875" style="11" customWidth="1"/>
    <col min="3080" max="3080" width="9" style="11" customWidth="1"/>
    <col min="3081" max="3081" width="20.6640625" style="11" customWidth="1"/>
    <col min="3082" max="3083" width="16.6640625" style="11" customWidth="1"/>
    <col min="3084" max="3088" width="14.5546875" style="11" customWidth="1"/>
    <col min="3089" max="3089" width="9" style="11" customWidth="1"/>
    <col min="3090" max="3090" width="20.6640625" style="11" customWidth="1"/>
    <col min="3091" max="3092" width="16.6640625" style="11" customWidth="1"/>
    <col min="3093" max="3097" width="15.109375" style="11" customWidth="1"/>
    <col min="3098" max="3327" width="9" style="11"/>
    <col min="3328" max="3328" width="20.5546875" style="11" customWidth="1"/>
    <col min="3329" max="3330" width="16.5546875" style="11" customWidth="1"/>
    <col min="3331" max="3335" width="14.21875" style="11" customWidth="1"/>
    <col min="3336" max="3336" width="9" style="11" customWidth="1"/>
    <col min="3337" max="3337" width="20.6640625" style="11" customWidth="1"/>
    <col min="3338" max="3339" width="16.6640625" style="11" customWidth="1"/>
    <col min="3340" max="3344" width="14.5546875" style="11" customWidth="1"/>
    <col min="3345" max="3345" width="9" style="11" customWidth="1"/>
    <col min="3346" max="3346" width="20.6640625" style="11" customWidth="1"/>
    <col min="3347" max="3348" width="16.6640625" style="11" customWidth="1"/>
    <col min="3349" max="3353" width="15.109375" style="11" customWidth="1"/>
    <col min="3354" max="3583" width="9" style="11"/>
    <col min="3584" max="3584" width="20.5546875" style="11" customWidth="1"/>
    <col min="3585" max="3586" width="16.5546875" style="11" customWidth="1"/>
    <col min="3587" max="3591" width="14.21875" style="11" customWidth="1"/>
    <col min="3592" max="3592" width="9" style="11" customWidth="1"/>
    <col min="3593" max="3593" width="20.6640625" style="11" customWidth="1"/>
    <col min="3594" max="3595" width="16.6640625" style="11" customWidth="1"/>
    <col min="3596" max="3600" width="14.5546875" style="11" customWidth="1"/>
    <col min="3601" max="3601" width="9" style="11" customWidth="1"/>
    <col min="3602" max="3602" width="20.6640625" style="11" customWidth="1"/>
    <col min="3603" max="3604" width="16.6640625" style="11" customWidth="1"/>
    <col min="3605" max="3609" width="15.109375" style="11" customWidth="1"/>
    <col min="3610" max="3839" width="9" style="11"/>
    <col min="3840" max="3840" width="20.5546875" style="11" customWidth="1"/>
    <col min="3841" max="3842" width="16.5546875" style="11" customWidth="1"/>
    <col min="3843" max="3847" width="14.21875" style="11" customWidth="1"/>
    <col min="3848" max="3848" width="9" style="11" customWidth="1"/>
    <col min="3849" max="3849" width="20.6640625" style="11" customWidth="1"/>
    <col min="3850" max="3851" width="16.6640625" style="11" customWidth="1"/>
    <col min="3852" max="3856" width="14.5546875" style="11" customWidth="1"/>
    <col min="3857" max="3857" width="9" style="11" customWidth="1"/>
    <col min="3858" max="3858" width="20.6640625" style="11" customWidth="1"/>
    <col min="3859" max="3860" width="16.6640625" style="11" customWidth="1"/>
    <col min="3861" max="3865" width="15.109375" style="11" customWidth="1"/>
    <col min="3866" max="4095" width="9" style="11"/>
    <col min="4096" max="4096" width="20.5546875" style="11" customWidth="1"/>
    <col min="4097" max="4098" width="16.5546875" style="11" customWidth="1"/>
    <col min="4099" max="4103" width="14.21875" style="11" customWidth="1"/>
    <col min="4104" max="4104" width="9" style="11" customWidth="1"/>
    <col min="4105" max="4105" width="20.6640625" style="11" customWidth="1"/>
    <col min="4106" max="4107" width="16.6640625" style="11" customWidth="1"/>
    <col min="4108" max="4112" width="14.5546875" style="11" customWidth="1"/>
    <col min="4113" max="4113" width="9" style="11" customWidth="1"/>
    <col min="4114" max="4114" width="20.6640625" style="11" customWidth="1"/>
    <col min="4115" max="4116" width="16.6640625" style="11" customWidth="1"/>
    <col min="4117" max="4121" width="15.109375" style="11" customWidth="1"/>
    <col min="4122" max="4351" width="9" style="11"/>
    <col min="4352" max="4352" width="20.5546875" style="11" customWidth="1"/>
    <col min="4353" max="4354" width="16.5546875" style="11" customWidth="1"/>
    <col min="4355" max="4359" width="14.21875" style="11" customWidth="1"/>
    <col min="4360" max="4360" width="9" style="11" customWidth="1"/>
    <col min="4361" max="4361" width="20.6640625" style="11" customWidth="1"/>
    <col min="4362" max="4363" width="16.6640625" style="11" customWidth="1"/>
    <col min="4364" max="4368" width="14.5546875" style="11" customWidth="1"/>
    <col min="4369" max="4369" width="9" style="11" customWidth="1"/>
    <col min="4370" max="4370" width="20.6640625" style="11" customWidth="1"/>
    <col min="4371" max="4372" width="16.6640625" style="11" customWidth="1"/>
    <col min="4373" max="4377" width="15.109375" style="11" customWidth="1"/>
    <col min="4378" max="4607" width="9" style="11"/>
    <col min="4608" max="4608" width="20.5546875" style="11" customWidth="1"/>
    <col min="4609" max="4610" width="16.5546875" style="11" customWidth="1"/>
    <col min="4611" max="4615" width="14.21875" style="11" customWidth="1"/>
    <col min="4616" max="4616" width="9" style="11" customWidth="1"/>
    <col min="4617" max="4617" width="20.6640625" style="11" customWidth="1"/>
    <col min="4618" max="4619" width="16.6640625" style="11" customWidth="1"/>
    <col min="4620" max="4624" width="14.5546875" style="11" customWidth="1"/>
    <col min="4625" max="4625" width="9" style="11" customWidth="1"/>
    <col min="4626" max="4626" width="20.6640625" style="11" customWidth="1"/>
    <col min="4627" max="4628" width="16.6640625" style="11" customWidth="1"/>
    <col min="4629" max="4633" width="15.109375" style="11" customWidth="1"/>
    <col min="4634" max="4863" width="9" style="11"/>
    <col min="4864" max="4864" width="20.5546875" style="11" customWidth="1"/>
    <col min="4865" max="4866" width="16.5546875" style="11" customWidth="1"/>
    <col min="4867" max="4871" width="14.21875" style="11" customWidth="1"/>
    <col min="4872" max="4872" width="9" style="11" customWidth="1"/>
    <col min="4873" max="4873" width="20.6640625" style="11" customWidth="1"/>
    <col min="4874" max="4875" width="16.6640625" style="11" customWidth="1"/>
    <col min="4876" max="4880" width="14.5546875" style="11" customWidth="1"/>
    <col min="4881" max="4881" width="9" style="11" customWidth="1"/>
    <col min="4882" max="4882" width="20.6640625" style="11" customWidth="1"/>
    <col min="4883" max="4884" width="16.6640625" style="11" customWidth="1"/>
    <col min="4885" max="4889" width="15.109375" style="11" customWidth="1"/>
    <col min="4890" max="5119" width="9" style="11"/>
    <col min="5120" max="5120" width="20.5546875" style="11" customWidth="1"/>
    <col min="5121" max="5122" width="16.5546875" style="11" customWidth="1"/>
    <col min="5123" max="5127" width="14.21875" style="11" customWidth="1"/>
    <col min="5128" max="5128" width="9" style="11" customWidth="1"/>
    <col min="5129" max="5129" width="20.6640625" style="11" customWidth="1"/>
    <col min="5130" max="5131" width="16.6640625" style="11" customWidth="1"/>
    <col min="5132" max="5136" width="14.5546875" style="11" customWidth="1"/>
    <col min="5137" max="5137" width="9" style="11" customWidth="1"/>
    <col min="5138" max="5138" width="20.6640625" style="11" customWidth="1"/>
    <col min="5139" max="5140" width="16.6640625" style="11" customWidth="1"/>
    <col min="5141" max="5145" width="15.109375" style="11" customWidth="1"/>
    <col min="5146" max="5375" width="9" style="11"/>
    <col min="5376" max="5376" width="20.5546875" style="11" customWidth="1"/>
    <col min="5377" max="5378" width="16.5546875" style="11" customWidth="1"/>
    <col min="5379" max="5383" width="14.21875" style="11" customWidth="1"/>
    <col min="5384" max="5384" width="9" style="11" customWidth="1"/>
    <col min="5385" max="5385" width="20.6640625" style="11" customWidth="1"/>
    <col min="5386" max="5387" width="16.6640625" style="11" customWidth="1"/>
    <col min="5388" max="5392" width="14.5546875" style="11" customWidth="1"/>
    <col min="5393" max="5393" width="9" style="11" customWidth="1"/>
    <col min="5394" max="5394" width="20.6640625" style="11" customWidth="1"/>
    <col min="5395" max="5396" width="16.6640625" style="11" customWidth="1"/>
    <col min="5397" max="5401" width="15.109375" style="11" customWidth="1"/>
    <col min="5402" max="5631" width="9" style="11"/>
    <col min="5632" max="5632" width="20.5546875" style="11" customWidth="1"/>
    <col min="5633" max="5634" width="16.5546875" style="11" customWidth="1"/>
    <col min="5635" max="5639" width="14.21875" style="11" customWidth="1"/>
    <col min="5640" max="5640" width="9" style="11" customWidth="1"/>
    <col min="5641" max="5641" width="20.6640625" style="11" customWidth="1"/>
    <col min="5642" max="5643" width="16.6640625" style="11" customWidth="1"/>
    <col min="5644" max="5648" width="14.5546875" style="11" customWidth="1"/>
    <col min="5649" max="5649" width="9" style="11" customWidth="1"/>
    <col min="5650" max="5650" width="20.6640625" style="11" customWidth="1"/>
    <col min="5651" max="5652" width="16.6640625" style="11" customWidth="1"/>
    <col min="5653" max="5657" width="15.109375" style="11" customWidth="1"/>
    <col min="5658" max="5887" width="9" style="11"/>
    <col min="5888" max="5888" width="20.5546875" style="11" customWidth="1"/>
    <col min="5889" max="5890" width="16.5546875" style="11" customWidth="1"/>
    <col min="5891" max="5895" width="14.21875" style="11" customWidth="1"/>
    <col min="5896" max="5896" width="9" style="11" customWidth="1"/>
    <col min="5897" max="5897" width="20.6640625" style="11" customWidth="1"/>
    <col min="5898" max="5899" width="16.6640625" style="11" customWidth="1"/>
    <col min="5900" max="5904" width="14.5546875" style="11" customWidth="1"/>
    <col min="5905" max="5905" width="9" style="11" customWidth="1"/>
    <col min="5906" max="5906" width="20.6640625" style="11" customWidth="1"/>
    <col min="5907" max="5908" width="16.6640625" style="11" customWidth="1"/>
    <col min="5909" max="5913" width="15.109375" style="11" customWidth="1"/>
    <col min="5914" max="6143" width="9" style="11"/>
    <col min="6144" max="6144" width="20.5546875" style="11" customWidth="1"/>
    <col min="6145" max="6146" width="16.5546875" style="11" customWidth="1"/>
    <col min="6147" max="6151" width="14.21875" style="11" customWidth="1"/>
    <col min="6152" max="6152" width="9" style="11" customWidth="1"/>
    <col min="6153" max="6153" width="20.6640625" style="11" customWidth="1"/>
    <col min="6154" max="6155" width="16.6640625" style="11" customWidth="1"/>
    <col min="6156" max="6160" width="14.5546875" style="11" customWidth="1"/>
    <col min="6161" max="6161" width="9" style="11" customWidth="1"/>
    <col min="6162" max="6162" width="20.6640625" style="11" customWidth="1"/>
    <col min="6163" max="6164" width="16.6640625" style="11" customWidth="1"/>
    <col min="6165" max="6169" width="15.109375" style="11" customWidth="1"/>
    <col min="6170" max="6399" width="9" style="11"/>
    <col min="6400" max="6400" width="20.5546875" style="11" customWidth="1"/>
    <col min="6401" max="6402" width="16.5546875" style="11" customWidth="1"/>
    <col min="6403" max="6407" width="14.21875" style="11" customWidth="1"/>
    <col min="6408" max="6408" width="9" style="11" customWidth="1"/>
    <col min="6409" max="6409" width="20.6640625" style="11" customWidth="1"/>
    <col min="6410" max="6411" width="16.6640625" style="11" customWidth="1"/>
    <col min="6412" max="6416" width="14.5546875" style="11" customWidth="1"/>
    <col min="6417" max="6417" width="9" style="11" customWidth="1"/>
    <col min="6418" max="6418" width="20.6640625" style="11" customWidth="1"/>
    <col min="6419" max="6420" width="16.6640625" style="11" customWidth="1"/>
    <col min="6421" max="6425" width="15.109375" style="11" customWidth="1"/>
    <col min="6426" max="6655" width="9" style="11"/>
    <col min="6656" max="6656" width="20.5546875" style="11" customWidth="1"/>
    <col min="6657" max="6658" width="16.5546875" style="11" customWidth="1"/>
    <col min="6659" max="6663" width="14.21875" style="11" customWidth="1"/>
    <col min="6664" max="6664" width="9" style="11" customWidth="1"/>
    <col min="6665" max="6665" width="20.6640625" style="11" customWidth="1"/>
    <col min="6666" max="6667" width="16.6640625" style="11" customWidth="1"/>
    <col min="6668" max="6672" width="14.5546875" style="11" customWidth="1"/>
    <col min="6673" max="6673" width="9" style="11" customWidth="1"/>
    <col min="6674" max="6674" width="20.6640625" style="11" customWidth="1"/>
    <col min="6675" max="6676" width="16.6640625" style="11" customWidth="1"/>
    <col min="6677" max="6681" width="15.109375" style="11" customWidth="1"/>
    <col min="6682" max="6911" width="9" style="11"/>
    <col min="6912" max="6912" width="20.5546875" style="11" customWidth="1"/>
    <col min="6913" max="6914" width="16.5546875" style="11" customWidth="1"/>
    <col min="6915" max="6919" width="14.21875" style="11" customWidth="1"/>
    <col min="6920" max="6920" width="9" style="11" customWidth="1"/>
    <col min="6921" max="6921" width="20.6640625" style="11" customWidth="1"/>
    <col min="6922" max="6923" width="16.6640625" style="11" customWidth="1"/>
    <col min="6924" max="6928" width="14.5546875" style="11" customWidth="1"/>
    <col min="6929" max="6929" width="9" style="11" customWidth="1"/>
    <col min="6930" max="6930" width="20.6640625" style="11" customWidth="1"/>
    <col min="6931" max="6932" width="16.6640625" style="11" customWidth="1"/>
    <col min="6933" max="6937" width="15.109375" style="11" customWidth="1"/>
    <col min="6938" max="7167" width="9" style="11"/>
    <col min="7168" max="7168" width="20.5546875" style="11" customWidth="1"/>
    <col min="7169" max="7170" width="16.5546875" style="11" customWidth="1"/>
    <col min="7171" max="7175" width="14.21875" style="11" customWidth="1"/>
    <col min="7176" max="7176" width="9" style="11" customWidth="1"/>
    <col min="7177" max="7177" width="20.6640625" style="11" customWidth="1"/>
    <col min="7178" max="7179" width="16.6640625" style="11" customWidth="1"/>
    <col min="7180" max="7184" width="14.5546875" style="11" customWidth="1"/>
    <col min="7185" max="7185" width="9" style="11" customWidth="1"/>
    <col min="7186" max="7186" width="20.6640625" style="11" customWidth="1"/>
    <col min="7187" max="7188" width="16.6640625" style="11" customWidth="1"/>
    <col min="7189" max="7193" width="15.109375" style="11" customWidth="1"/>
    <col min="7194" max="7423" width="9" style="11"/>
    <col min="7424" max="7424" width="20.5546875" style="11" customWidth="1"/>
    <col min="7425" max="7426" width="16.5546875" style="11" customWidth="1"/>
    <col min="7427" max="7431" width="14.21875" style="11" customWidth="1"/>
    <col min="7432" max="7432" width="9" style="11" customWidth="1"/>
    <col min="7433" max="7433" width="20.6640625" style="11" customWidth="1"/>
    <col min="7434" max="7435" width="16.6640625" style="11" customWidth="1"/>
    <col min="7436" max="7440" width="14.5546875" style="11" customWidth="1"/>
    <col min="7441" max="7441" width="9" style="11" customWidth="1"/>
    <col min="7442" max="7442" width="20.6640625" style="11" customWidth="1"/>
    <col min="7443" max="7444" width="16.6640625" style="11" customWidth="1"/>
    <col min="7445" max="7449" width="15.109375" style="11" customWidth="1"/>
    <col min="7450" max="7679" width="9" style="11"/>
    <col min="7680" max="7680" width="20.5546875" style="11" customWidth="1"/>
    <col min="7681" max="7682" width="16.5546875" style="11" customWidth="1"/>
    <col min="7683" max="7687" width="14.21875" style="11" customWidth="1"/>
    <col min="7688" max="7688" width="9" style="11" customWidth="1"/>
    <col min="7689" max="7689" width="20.6640625" style="11" customWidth="1"/>
    <col min="7690" max="7691" width="16.6640625" style="11" customWidth="1"/>
    <col min="7692" max="7696" width="14.5546875" style="11" customWidth="1"/>
    <col min="7697" max="7697" width="9" style="11" customWidth="1"/>
    <col min="7698" max="7698" width="20.6640625" style="11" customWidth="1"/>
    <col min="7699" max="7700" width="16.6640625" style="11" customWidth="1"/>
    <col min="7701" max="7705" width="15.109375" style="11" customWidth="1"/>
    <col min="7706" max="7935" width="9" style="11"/>
    <col min="7936" max="7936" width="20.5546875" style="11" customWidth="1"/>
    <col min="7937" max="7938" width="16.5546875" style="11" customWidth="1"/>
    <col min="7939" max="7943" width="14.21875" style="11" customWidth="1"/>
    <col min="7944" max="7944" width="9" style="11" customWidth="1"/>
    <col min="7945" max="7945" width="20.6640625" style="11" customWidth="1"/>
    <col min="7946" max="7947" width="16.6640625" style="11" customWidth="1"/>
    <col min="7948" max="7952" width="14.5546875" style="11" customWidth="1"/>
    <col min="7953" max="7953" width="9" style="11" customWidth="1"/>
    <col min="7954" max="7954" width="20.6640625" style="11" customWidth="1"/>
    <col min="7955" max="7956" width="16.6640625" style="11" customWidth="1"/>
    <col min="7957" max="7961" width="15.109375" style="11" customWidth="1"/>
    <col min="7962" max="8191" width="9" style="11"/>
    <col min="8192" max="8192" width="20.5546875" style="11" customWidth="1"/>
    <col min="8193" max="8194" width="16.5546875" style="11" customWidth="1"/>
    <col min="8195" max="8199" width="14.21875" style="11" customWidth="1"/>
    <col min="8200" max="8200" width="9" style="11" customWidth="1"/>
    <col min="8201" max="8201" width="20.6640625" style="11" customWidth="1"/>
    <col min="8202" max="8203" width="16.6640625" style="11" customWidth="1"/>
    <col min="8204" max="8208" width="14.5546875" style="11" customWidth="1"/>
    <col min="8209" max="8209" width="9" style="11" customWidth="1"/>
    <col min="8210" max="8210" width="20.6640625" style="11" customWidth="1"/>
    <col min="8211" max="8212" width="16.6640625" style="11" customWidth="1"/>
    <col min="8213" max="8217" width="15.109375" style="11" customWidth="1"/>
    <col min="8218" max="8447" width="9" style="11"/>
    <col min="8448" max="8448" width="20.5546875" style="11" customWidth="1"/>
    <col min="8449" max="8450" width="16.5546875" style="11" customWidth="1"/>
    <col min="8451" max="8455" width="14.21875" style="11" customWidth="1"/>
    <col min="8456" max="8456" width="9" style="11" customWidth="1"/>
    <col min="8457" max="8457" width="20.6640625" style="11" customWidth="1"/>
    <col min="8458" max="8459" width="16.6640625" style="11" customWidth="1"/>
    <col min="8460" max="8464" width="14.5546875" style="11" customWidth="1"/>
    <col min="8465" max="8465" width="9" style="11" customWidth="1"/>
    <col min="8466" max="8466" width="20.6640625" style="11" customWidth="1"/>
    <col min="8467" max="8468" width="16.6640625" style="11" customWidth="1"/>
    <col min="8469" max="8473" width="15.109375" style="11" customWidth="1"/>
    <col min="8474" max="8703" width="9" style="11"/>
    <col min="8704" max="8704" width="20.5546875" style="11" customWidth="1"/>
    <col min="8705" max="8706" width="16.5546875" style="11" customWidth="1"/>
    <col min="8707" max="8711" width="14.21875" style="11" customWidth="1"/>
    <col min="8712" max="8712" width="9" style="11" customWidth="1"/>
    <col min="8713" max="8713" width="20.6640625" style="11" customWidth="1"/>
    <col min="8714" max="8715" width="16.6640625" style="11" customWidth="1"/>
    <col min="8716" max="8720" width="14.5546875" style="11" customWidth="1"/>
    <col min="8721" max="8721" width="9" style="11" customWidth="1"/>
    <col min="8722" max="8722" width="20.6640625" style="11" customWidth="1"/>
    <col min="8723" max="8724" width="16.6640625" style="11" customWidth="1"/>
    <col min="8725" max="8729" width="15.109375" style="11" customWidth="1"/>
    <col min="8730" max="8959" width="9" style="11"/>
    <col min="8960" max="8960" width="20.5546875" style="11" customWidth="1"/>
    <col min="8961" max="8962" width="16.5546875" style="11" customWidth="1"/>
    <col min="8963" max="8967" width="14.21875" style="11" customWidth="1"/>
    <col min="8968" max="8968" width="9" style="11" customWidth="1"/>
    <col min="8969" max="8969" width="20.6640625" style="11" customWidth="1"/>
    <col min="8970" max="8971" width="16.6640625" style="11" customWidth="1"/>
    <col min="8972" max="8976" width="14.5546875" style="11" customWidth="1"/>
    <col min="8977" max="8977" width="9" style="11" customWidth="1"/>
    <col min="8978" max="8978" width="20.6640625" style="11" customWidth="1"/>
    <col min="8979" max="8980" width="16.6640625" style="11" customWidth="1"/>
    <col min="8981" max="8985" width="15.109375" style="11" customWidth="1"/>
    <col min="8986" max="9215" width="9" style="11"/>
    <col min="9216" max="9216" width="20.5546875" style="11" customWidth="1"/>
    <col min="9217" max="9218" width="16.5546875" style="11" customWidth="1"/>
    <col min="9219" max="9223" width="14.21875" style="11" customWidth="1"/>
    <col min="9224" max="9224" width="9" style="11" customWidth="1"/>
    <col min="9225" max="9225" width="20.6640625" style="11" customWidth="1"/>
    <col min="9226" max="9227" width="16.6640625" style="11" customWidth="1"/>
    <col min="9228" max="9232" width="14.5546875" style="11" customWidth="1"/>
    <col min="9233" max="9233" width="9" style="11" customWidth="1"/>
    <col min="9234" max="9234" width="20.6640625" style="11" customWidth="1"/>
    <col min="9235" max="9236" width="16.6640625" style="11" customWidth="1"/>
    <col min="9237" max="9241" width="15.109375" style="11" customWidth="1"/>
    <col min="9242" max="9471" width="9" style="11"/>
    <col min="9472" max="9472" width="20.5546875" style="11" customWidth="1"/>
    <col min="9473" max="9474" width="16.5546875" style="11" customWidth="1"/>
    <col min="9475" max="9479" width="14.21875" style="11" customWidth="1"/>
    <col min="9480" max="9480" width="9" style="11" customWidth="1"/>
    <col min="9481" max="9481" width="20.6640625" style="11" customWidth="1"/>
    <col min="9482" max="9483" width="16.6640625" style="11" customWidth="1"/>
    <col min="9484" max="9488" width="14.5546875" style="11" customWidth="1"/>
    <col min="9489" max="9489" width="9" style="11" customWidth="1"/>
    <col min="9490" max="9490" width="20.6640625" style="11" customWidth="1"/>
    <col min="9491" max="9492" width="16.6640625" style="11" customWidth="1"/>
    <col min="9493" max="9497" width="15.109375" style="11" customWidth="1"/>
    <col min="9498" max="9727" width="9" style="11"/>
    <col min="9728" max="9728" width="20.5546875" style="11" customWidth="1"/>
    <col min="9729" max="9730" width="16.5546875" style="11" customWidth="1"/>
    <col min="9731" max="9735" width="14.21875" style="11" customWidth="1"/>
    <col min="9736" max="9736" width="9" style="11" customWidth="1"/>
    <col min="9737" max="9737" width="20.6640625" style="11" customWidth="1"/>
    <col min="9738" max="9739" width="16.6640625" style="11" customWidth="1"/>
    <col min="9740" max="9744" width="14.5546875" style="11" customWidth="1"/>
    <col min="9745" max="9745" width="9" style="11" customWidth="1"/>
    <col min="9746" max="9746" width="20.6640625" style="11" customWidth="1"/>
    <col min="9747" max="9748" width="16.6640625" style="11" customWidth="1"/>
    <col min="9749" max="9753" width="15.109375" style="11" customWidth="1"/>
    <col min="9754" max="9983" width="9" style="11"/>
    <col min="9984" max="9984" width="20.5546875" style="11" customWidth="1"/>
    <col min="9985" max="9986" width="16.5546875" style="11" customWidth="1"/>
    <col min="9987" max="9991" width="14.21875" style="11" customWidth="1"/>
    <col min="9992" max="9992" width="9" style="11" customWidth="1"/>
    <col min="9993" max="9993" width="20.6640625" style="11" customWidth="1"/>
    <col min="9994" max="9995" width="16.6640625" style="11" customWidth="1"/>
    <col min="9996" max="10000" width="14.5546875" style="11" customWidth="1"/>
    <col min="10001" max="10001" width="9" style="11" customWidth="1"/>
    <col min="10002" max="10002" width="20.6640625" style="11" customWidth="1"/>
    <col min="10003" max="10004" width="16.6640625" style="11" customWidth="1"/>
    <col min="10005" max="10009" width="15.109375" style="11" customWidth="1"/>
    <col min="10010" max="10239" width="9" style="11"/>
    <col min="10240" max="10240" width="20.5546875" style="11" customWidth="1"/>
    <col min="10241" max="10242" width="16.5546875" style="11" customWidth="1"/>
    <col min="10243" max="10247" width="14.21875" style="11" customWidth="1"/>
    <col min="10248" max="10248" width="9" style="11" customWidth="1"/>
    <col min="10249" max="10249" width="20.6640625" style="11" customWidth="1"/>
    <col min="10250" max="10251" width="16.6640625" style="11" customWidth="1"/>
    <col min="10252" max="10256" width="14.5546875" style="11" customWidth="1"/>
    <col min="10257" max="10257" width="9" style="11" customWidth="1"/>
    <col min="10258" max="10258" width="20.6640625" style="11" customWidth="1"/>
    <col min="10259" max="10260" width="16.6640625" style="11" customWidth="1"/>
    <col min="10261" max="10265" width="15.109375" style="11" customWidth="1"/>
    <col min="10266" max="10495" width="9" style="11"/>
    <col min="10496" max="10496" width="20.5546875" style="11" customWidth="1"/>
    <col min="10497" max="10498" width="16.5546875" style="11" customWidth="1"/>
    <col min="10499" max="10503" width="14.21875" style="11" customWidth="1"/>
    <col min="10504" max="10504" width="9" style="11" customWidth="1"/>
    <col min="10505" max="10505" width="20.6640625" style="11" customWidth="1"/>
    <col min="10506" max="10507" width="16.6640625" style="11" customWidth="1"/>
    <col min="10508" max="10512" width="14.5546875" style="11" customWidth="1"/>
    <col min="10513" max="10513" width="9" style="11" customWidth="1"/>
    <col min="10514" max="10514" width="20.6640625" style="11" customWidth="1"/>
    <col min="10515" max="10516" width="16.6640625" style="11" customWidth="1"/>
    <col min="10517" max="10521" width="15.109375" style="11" customWidth="1"/>
    <col min="10522" max="10751" width="9" style="11"/>
    <col min="10752" max="10752" width="20.5546875" style="11" customWidth="1"/>
    <col min="10753" max="10754" width="16.5546875" style="11" customWidth="1"/>
    <col min="10755" max="10759" width="14.21875" style="11" customWidth="1"/>
    <col min="10760" max="10760" width="9" style="11" customWidth="1"/>
    <col min="10761" max="10761" width="20.6640625" style="11" customWidth="1"/>
    <col min="10762" max="10763" width="16.6640625" style="11" customWidth="1"/>
    <col min="10764" max="10768" width="14.5546875" style="11" customWidth="1"/>
    <col min="10769" max="10769" width="9" style="11" customWidth="1"/>
    <col min="10770" max="10770" width="20.6640625" style="11" customWidth="1"/>
    <col min="10771" max="10772" width="16.6640625" style="11" customWidth="1"/>
    <col min="10773" max="10777" width="15.109375" style="11" customWidth="1"/>
    <col min="10778" max="11007" width="9" style="11"/>
    <col min="11008" max="11008" width="20.5546875" style="11" customWidth="1"/>
    <col min="11009" max="11010" width="16.5546875" style="11" customWidth="1"/>
    <col min="11011" max="11015" width="14.21875" style="11" customWidth="1"/>
    <col min="11016" max="11016" width="9" style="11" customWidth="1"/>
    <col min="11017" max="11017" width="20.6640625" style="11" customWidth="1"/>
    <col min="11018" max="11019" width="16.6640625" style="11" customWidth="1"/>
    <col min="11020" max="11024" width="14.5546875" style="11" customWidth="1"/>
    <col min="11025" max="11025" width="9" style="11" customWidth="1"/>
    <col min="11026" max="11026" width="20.6640625" style="11" customWidth="1"/>
    <col min="11027" max="11028" width="16.6640625" style="11" customWidth="1"/>
    <col min="11029" max="11033" width="15.109375" style="11" customWidth="1"/>
    <col min="11034" max="11263" width="9" style="11"/>
    <col min="11264" max="11264" width="20.5546875" style="11" customWidth="1"/>
    <col min="11265" max="11266" width="16.5546875" style="11" customWidth="1"/>
    <col min="11267" max="11271" width="14.21875" style="11" customWidth="1"/>
    <col min="11272" max="11272" width="9" style="11" customWidth="1"/>
    <col min="11273" max="11273" width="20.6640625" style="11" customWidth="1"/>
    <col min="11274" max="11275" width="16.6640625" style="11" customWidth="1"/>
    <col min="11276" max="11280" width="14.5546875" style="11" customWidth="1"/>
    <col min="11281" max="11281" width="9" style="11" customWidth="1"/>
    <col min="11282" max="11282" width="20.6640625" style="11" customWidth="1"/>
    <col min="11283" max="11284" width="16.6640625" style="11" customWidth="1"/>
    <col min="11285" max="11289" width="15.109375" style="11" customWidth="1"/>
    <col min="11290" max="11519" width="9" style="11"/>
    <col min="11520" max="11520" width="20.5546875" style="11" customWidth="1"/>
    <col min="11521" max="11522" width="16.5546875" style="11" customWidth="1"/>
    <col min="11523" max="11527" width="14.21875" style="11" customWidth="1"/>
    <col min="11528" max="11528" width="9" style="11" customWidth="1"/>
    <col min="11529" max="11529" width="20.6640625" style="11" customWidth="1"/>
    <col min="11530" max="11531" width="16.6640625" style="11" customWidth="1"/>
    <col min="11532" max="11536" width="14.5546875" style="11" customWidth="1"/>
    <col min="11537" max="11537" width="9" style="11" customWidth="1"/>
    <col min="11538" max="11538" width="20.6640625" style="11" customWidth="1"/>
    <col min="11539" max="11540" width="16.6640625" style="11" customWidth="1"/>
    <col min="11541" max="11545" width="15.109375" style="11" customWidth="1"/>
    <col min="11546" max="11775" width="9" style="11"/>
    <col min="11776" max="11776" width="20.5546875" style="11" customWidth="1"/>
    <col min="11777" max="11778" width="16.5546875" style="11" customWidth="1"/>
    <col min="11779" max="11783" width="14.21875" style="11" customWidth="1"/>
    <col min="11784" max="11784" width="9" style="11" customWidth="1"/>
    <col min="11785" max="11785" width="20.6640625" style="11" customWidth="1"/>
    <col min="11786" max="11787" width="16.6640625" style="11" customWidth="1"/>
    <col min="11788" max="11792" width="14.5546875" style="11" customWidth="1"/>
    <col min="11793" max="11793" width="9" style="11" customWidth="1"/>
    <col min="11794" max="11794" width="20.6640625" style="11" customWidth="1"/>
    <col min="11795" max="11796" width="16.6640625" style="11" customWidth="1"/>
    <col min="11797" max="11801" width="15.109375" style="11" customWidth="1"/>
    <col min="11802" max="12031" width="9" style="11"/>
    <col min="12032" max="12032" width="20.5546875" style="11" customWidth="1"/>
    <col min="12033" max="12034" width="16.5546875" style="11" customWidth="1"/>
    <col min="12035" max="12039" width="14.21875" style="11" customWidth="1"/>
    <col min="12040" max="12040" width="9" style="11" customWidth="1"/>
    <col min="12041" max="12041" width="20.6640625" style="11" customWidth="1"/>
    <col min="12042" max="12043" width="16.6640625" style="11" customWidth="1"/>
    <col min="12044" max="12048" width="14.5546875" style="11" customWidth="1"/>
    <col min="12049" max="12049" width="9" style="11" customWidth="1"/>
    <col min="12050" max="12050" width="20.6640625" style="11" customWidth="1"/>
    <col min="12051" max="12052" width="16.6640625" style="11" customWidth="1"/>
    <col min="12053" max="12057" width="15.109375" style="11" customWidth="1"/>
    <col min="12058" max="12287" width="9" style="11"/>
    <col min="12288" max="12288" width="20.5546875" style="11" customWidth="1"/>
    <col min="12289" max="12290" width="16.5546875" style="11" customWidth="1"/>
    <col min="12291" max="12295" width="14.21875" style="11" customWidth="1"/>
    <col min="12296" max="12296" width="9" style="11" customWidth="1"/>
    <col min="12297" max="12297" width="20.6640625" style="11" customWidth="1"/>
    <col min="12298" max="12299" width="16.6640625" style="11" customWidth="1"/>
    <col min="12300" max="12304" width="14.5546875" style="11" customWidth="1"/>
    <col min="12305" max="12305" width="9" style="11" customWidth="1"/>
    <col min="12306" max="12306" width="20.6640625" style="11" customWidth="1"/>
    <col min="12307" max="12308" width="16.6640625" style="11" customWidth="1"/>
    <col min="12309" max="12313" width="15.109375" style="11" customWidth="1"/>
    <col min="12314" max="12543" width="9" style="11"/>
    <col min="12544" max="12544" width="20.5546875" style="11" customWidth="1"/>
    <col min="12545" max="12546" width="16.5546875" style="11" customWidth="1"/>
    <col min="12547" max="12551" width="14.21875" style="11" customWidth="1"/>
    <col min="12552" max="12552" width="9" style="11" customWidth="1"/>
    <col min="12553" max="12553" width="20.6640625" style="11" customWidth="1"/>
    <col min="12554" max="12555" width="16.6640625" style="11" customWidth="1"/>
    <col min="12556" max="12560" width="14.5546875" style="11" customWidth="1"/>
    <col min="12561" max="12561" width="9" style="11" customWidth="1"/>
    <col min="12562" max="12562" width="20.6640625" style="11" customWidth="1"/>
    <col min="12563" max="12564" width="16.6640625" style="11" customWidth="1"/>
    <col min="12565" max="12569" width="15.109375" style="11" customWidth="1"/>
    <col min="12570" max="12799" width="9" style="11"/>
    <col min="12800" max="12800" width="20.5546875" style="11" customWidth="1"/>
    <col min="12801" max="12802" width="16.5546875" style="11" customWidth="1"/>
    <col min="12803" max="12807" width="14.21875" style="11" customWidth="1"/>
    <col min="12808" max="12808" width="9" style="11" customWidth="1"/>
    <col min="12809" max="12809" width="20.6640625" style="11" customWidth="1"/>
    <col min="12810" max="12811" width="16.6640625" style="11" customWidth="1"/>
    <col min="12812" max="12816" width="14.5546875" style="11" customWidth="1"/>
    <col min="12817" max="12817" width="9" style="11" customWidth="1"/>
    <col min="12818" max="12818" width="20.6640625" style="11" customWidth="1"/>
    <col min="12819" max="12820" width="16.6640625" style="11" customWidth="1"/>
    <col min="12821" max="12825" width="15.109375" style="11" customWidth="1"/>
    <col min="12826" max="13055" width="9" style="11"/>
    <col min="13056" max="13056" width="20.5546875" style="11" customWidth="1"/>
    <col min="13057" max="13058" width="16.5546875" style="11" customWidth="1"/>
    <col min="13059" max="13063" width="14.21875" style="11" customWidth="1"/>
    <col min="13064" max="13064" width="9" style="11" customWidth="1"/>
    <col min="13065" max="13065" width="20.6640625" style="11" customWidth="1"/>
    <col min="13066" max="13067" width="16.6640625" style="11" customWidth="1"/>
    <col min="13068" max="13072" width="14.5546875" style="11" customWidth="1"/>
    <col min="13073" max="13073" width="9" style="11" customWidth="1"/>
    <col min="13074" max="13074" width="20.6640625" style="11" customWidth="1"/>
    <col min="13075" max="13076" width="16.6640625" style="11" customWidth="1"/>
    <col min="13077" max="13081" width="15.109375" style="11" customWidth="1"/>
    <col min="13082" max="13311" width="9" style="11"/>
    <col min="13312" max="13312" width="20.5546875" style="11" customWidth="1"/>
    <col min="13313" max="13314" width="16.5546875" style="11" customWidth="1"/>
    <col min="13315" max="13319" width="14.21875" style="11" customWidth="1"/>
    <col min="13320" max="13320" width="9" style="11" customWidth="1"/>
    <col min="13321" max="13321" width="20.6640625" style="11" customWidth="1"/>
    <col min="13322" max="13323" width="16.6640625" style="11" customWidth="1"/>
    <col min="13324" max="13328" width="14.5546875" style="11" customWidth="1"/>
    <col min="13329" max="13329" width="9" style="11" customWidth="1"/>
    <col min="13330" max="13330" width="20.6640625" style="11" customWidth="1"/>
    <col min="13331" max="13332" width="16.6640625" style="11" customWidth="1"/>
    <col min="13333" max="13337" width="15.109375" style="11" customWidth="1"/>
    <col min="13338" max="13567" width="9" style="11"/>
    <col min="13568" max="13568" width="20.5546875" style="11" customWidth="1"/>
    <col min="13569" max="13570" width="16.5546875" style="11" customWidth="1"/>
    <col min="13571" max="13575" width="14.21875" style="11" customWidth="1"/>
    <col min="13576" max="13576" width="9" style="11" customWidth="1"/>
    <col min="13577" max="13577" width="20.6640625" style="11" customWidth="1"/>
    <col min="13578" max="13579" width="16.6640625" style="11" customWidth="1"/>
    <col min="13580" max="13584" width="14.5546875" style="11" customWidth="1"/>
    <col min="13585" max="13585" width="9" style="11" customWidth="1"/>
    <col min="13586" max="13586" width="20.6640625" style="11" customWidth="1"/>
    <col min="13587" max="13588" width="16.6640625" style="11" customWidth="1"/>
    <col min="13589" max="13593" width="15.109375" style="11" customWidth="1"/>
    <col min="13594" max="13823" width="9" style="11"/>
    <col min="13824" max="13824" width="20.5546875" style="11" customWidth="1"/>
    <col min="13825" max="13826" width="16.5546875" style="11" customWidth="1"/>
    <col min="13827" max="13831" width="14.21875" style="11" customWidth="1"/>
    <col min="13832" max="13832" width="9" style="11" customWidth="1"/>
    <col min="13833" max="13833" width="20.6640625" style="11" customWidth="1"/>
    <col min="13834" max="13835" width="16.6640625" style="11" customWidth="1"/>
    <col min="13836" max="13840" width="14.5546875" style="11" customWidth="1"/>
    <col min="13841" max="13841" width="9" style="11" customWidth="1"/>
    <col min="13842" max="13842" width="20.6640625" style="11" customWidth="1"/>
    <col min="13843" max="13844" width="16.6640625" style="11" customWidth="1"/>
    <col min="13845" max="13849" width="15.109375" style="11" customWidth="1"/>
    <col min="13850" max="14079" width="9" style="11"/>
    <col min="14080" max="14080" width="20.5546875" style="11" customWidth="1"/>
    <col min="14081" max="14082" width="16.5546875" style="11" customWidth="1"/>
    <col min="14083" max="14087" width="14.21875" style="11" customWidth="1"/>
    <col min="14088" max="14088" width="9" style="11" customWidth="1"/>
    <col min="14089" max="14089" width="20.6640625" style="11" customWidth="1"/>
    <col min="14090" max="14091" width="16.6640625" style="11" customWidth="1"/>
    <col min="14092" max="14096" width="14.5546875" style="11" customWidth="1"/>
    <col min="14097" max="14097" width="9" style="11" customWidth="1"/>
    <col min="14098" max="14098" width="20.6640625" style="11" customWidth="1"/>
    <col min="14099" max="14100" width="16.6640625" style="11" customWidth="1"/>
    <col min="14101" max="14105" width="15.109375" style="11" customWidth="1"/>
    <col min="14106" max="14335" width="9" style="11"/>
    <col min="14336" max="14336" width="20.5546875" style="11" customWidth="1"/>
    <col min="14337" max="14338" width="16.5546875" style="11" customWidth="1"/>
    <col min="14339" max="14343" width="14.21875" style="11" customWidth="1"/>
    <col min="14344" max="14344" width="9" style="11" customWidth="1"/>
    <col min="14345" max="14345" width="20.6640625" style="11" customWidth="1"/>
    <col min="14346" max="14347" width="16.6640625" style="11" customWidth="1"/>
    <col min="14348" max="14352" width="14.5546875" style="11" customWidth="1"/>
    <col min="14353" max="14353" width="9" style="11" customWidth="1"/>
    <col min="14354" max="14354" width="20.6640625" style="11" customWidth="1"/>
    <col min="14355" max="14356" width="16.6640625" style="11" customWidth="1"/>
    <col min="14357" max="14361" width="15.109375" style="11" customWidth="1"/>
    <col min="14362" max="14591" width="9" style="11"/>
    <col min="14592" max="14592" width="20.5546875" style="11" customWidth="1"/>
    <col min="14593" max="14594" width="16.5546875" style="11" customWidth="1"/>
    <col min="14595" max="14599" width="14.21875" style="11" customWidth="1"/>
    <col min="14600" max="14600" width="9" style="11" customWidth="1"/>
    <col min="14601" max="14601" width="20.6640625" style="11" customWidth="1"/>
    <col min="14602" max="14603" width="16.6640625" style="11" customWidth="1"/>
    <col min="14604" max="14608" width="14.5546875" style="11" customWidth="1"/>
    <col min="14609" max="14609" width="9" style="11" customWidth="1"/>
    <col min="14610" max="14610" width="20.6640625" style="11" customWidth="1"/>
    <col min="14611" max="14612" width="16.6640625" style="11" customWidth="1"/>
    <col min="14613" max="14617" width="15.109375" style="11" customWidth="1"/>
    <col min="14618" max="14847" width="9" style="11"/>
    <col min="14848" max="14848" width="20.5546875" style="11" customWidth="1"/>
    <col min="14849" max="14850" width="16.5546875" style="11" customWidth="1"/>
    <col min="14851" max="14855" width="14.21875" style="11" customWidth="1"/>
    <col min="14856" max="14856" width="9" style="11" customWidth="1"/>
    <col min="14857" max="14857" width="20.6640625" style="11" customWidth="1"/>
    <col min="14858" max="14859" width="16.6640625" style="11" customWidth="1"/>
    <col min="14860" max="14864" width="14.5546875" style="11" customWidth="1"/>
    <col min="14865" max="14865" width="9" style="11" customWidth="1"/>
    <col min="14866" max="14866" width="20.6640625" style="11" customWidth="1"/>
    <col min="14867" max="14868" width="16.6640625" style="11" customWidth="1"/>
    <col min="14869" max="14873" width="15.109375" style="11" customWidth="1"/>
    <col min="14874" max="15103" width="9" style="11"/>
    <col min="15104" max="15104" width="20.5546875" style="11" customWidth="1"/>
    <col min="15105" max="15106" width="16.5546875" style="11" customWidth="1"/>
    <col min="15107" max="15111" width="14.21875" style="11" customWidth="1"/>
    <col min="15112" max="15112" width="9" style="11" customWidth="1"/>
    <col min="15113" max="15113" width="20.6640625" style="11" customWidth="1"/>
    <col min="15114" max="15115" width="16.6640625" style="11" customWidth="1"/>
    <col min="15116" max="15120" width="14.5546875" style="11" customWidth="1"/>
    <col min="15121" max="15121" width="9" style="11" customWidth="1"/>
    <col min="15122" max="15122" width="20.6640625" style="11" customWidth="1"/>
    <col min="15123" max="15124" width="16.6640625" style="11" customWidth="1"/>
    <col min="15125" max="15129" width="15.109375" style="11" customWidth="1"/>
    <col min="15130" max="15359" width="9" style="11"/>
    <col min="15360" max="15360" width="20.5546875" style="11" customWidth="1"/>
    <col min="15361" max="15362" width="16.5546875" style="11" customWidth="1"/>
    <col min="15363" max="15367" width="14.21875" style="11" customWidth="1"/>
    <col min="15368" max="15368" width="9" style="11" customWidth="1"/>
    <col min="15369" max="15369" width="20.6640625" style="11" customWidth="1"/>
    <col min="15370" max="15371" width="16.6640625" style="11" customWidth="1"/>
    <col min="15372" max="15376" width="14.5546875" style="11" customWidth="1"/>
    <col min="15377" max="15377" width="9" style="11" customWidth="1"/>
    <col min="15378" max="15378" width="20.6640625" style="11" customWidth="1"/>
    <col min="15379" max="15380" width="16.6640625" style="11" customWidth="1"/>
    <col min="15381" max="15385" width="15.109375" style="11" customWidth="1"/>
    <col min="15386" max="15615" width="9" style="11"/>
    <col min="15616" max="15616" width="20.5546875" style="11" customWidth="1"/>
    <col min="15617" max="15618" width="16.5546875" style="11" customWidth="1"/>
    <col min="15619" max="15623" width="14.21875" style="11" customWidth="1"/>
    <col min="15624" max="15624" width="9" style="11" customWidth="1"/>
    <col min="15625" max="15625" width="20.6640625" style="11" customWidth="1"/>
    <col min="15626" max="15627" width="16.6640625" style="11" customWidth="1"/>
    <col min="15628" max="15632" width="14.5546875" style="11" customWidth="1"/>
    <col min="15633" max="15633" width="9" style="11" customWidth="1"/>
    <col min="15634" max="15634" width="20.6640625" style="11" customWidth="1"/>
    <col min="15635" max="15636" width="16.6640625" style="11" customWidth="1"/>
    <col min="15637" max="15641" width="15.109375" style="11" customWidth="1"/>
    <col min="15642" max="15871" width="9" style="11"/>
    <col min="15872" max="15872" width="20.5546875" style="11" customWidth="1"/>
    <col min="15873" max="15874" width="16.5546875" style="11" customWidth="1"/>
    <col min="15875" max="15879" width="14.21875" style="11" customWidth="1"/>
    <col min="15880" max="15880" width="9" style="11" customWidth="1"/>
    <col min="15881" max="15881" width="20.6640625" style="11" customWidth="1"/>
    <col min="15882" max="15883" width="16.6640625" style="11" customWidth="1"/>
    <col min="15884" max="15888" width="14.5546875" style="11" customWidth="1"/>
    <col min="15889" max="15889" width="9" style="11" customWidth="1"/>
    <col min="15890" max="15890" width="20.6640625" style="11" customWidth="1"/>
    <col min="15891" max="15892" width="16.6640625" style="11" customWidth="1"/>
    <col min="15893" max="15897" width="15.109375" style="11" customWidth="1"/>
    <col min="15898" max="16127" width="9" style="11"/>
    <col min="16128" max="16128" width="20.5546875" style="11" customWidth="1"/>
    <col min="16129" max="16130" width="16.5546875" style="11" customWidth="1"/>
    <col min="16131" max="16135" width="14.21875" style="11" customWidth="1"/>
    <col min="16136" max="16136" width="9" style="11" customWidth="1"/>
    <col min="16137" max="16137" width="20.6640625" style="11" customWidth="1"/>
    <col min="16138" max="16139" width="16.6640625" style="11" customWidth="1"/>
    <col min="16140" max="16144" width="14.5546875" style="11" customWidth="1"/>
    <col min="16145" max="16145" width="9" style="11" customWidth="1"/>
    <col min="16146" max="16146" width="20.6640625" style="11" customWidth="1"/>
    <col min="16147" max="16148" width="16.6640625" style="11" customWidth="1"/>
    <col min="16149" max="16153" width="15.109375" style="11" customWidth="1"/>
    <col min="16154" max="16384" width="9" style="11"/>
  </cols>
  <sheetData>
    <row r="1" spans="1:33" s="9" customFormat="1" ht="28.5" customHeight="1">
      <c r="A1" s="174"/>
      <c r="B1" s="8" t="s">
        <v>1352</v>
      </c>
      <c r="C1" s="8"/>
      <c r="J1" s="8" t="s">
        <v>1353</v>
      </c>
      <c r="K1" s="43"/>
      <c r="L1" s="44"/>
      <c r="M1" s="43"/>
      <c r="N1" s="43"/>
      <c r="O1" s="43"/>
      <c r="P1" s="43"/>
      <c r="Q1" s="44"/>
      <c r="R1" s="8" t="s">
        <v>1353</v>
      </c>
      <c r="S1" s="55"/>
      <c r="T1" s="56"/>
      <c r="U1" s="55"/>
      <c r="V1" s="55"/>
      <c r="W1" s="55"/>
      <c r="X1" s="55"/>
      <c r="Y1" s="56"/>
      <c r="Z1" s="8" t="s">
        <v>1354</v>
      </c>
      <c r="AB1" s="10"/>
      <c r="AG1" s="10"/>
    </row>
    <row r="2" spans="1:33" ht="13.5" customHeight="1">
      <c r="B2" s="390" t="s">
        <v>134</v>
      </c>
      <c r="C2" s="399" t="s">
        <v>135</v>
      </c>
      <c r="D2" s="400"/>
      <c r="E2" s="400"/>
      <c r="F2" s="400"/>
      <c r="G2" s="400"/>
      <c r="H2" s="400"/>
      <c r="I2" s="401"/>
      <c r="J2" s="390" t="s">
        <v>134</v>
      </c>
      <c r="K2" s="396" t="s">
        <v>4</v>
      </c>
      <c r="L2" s="397"/>
      <c r="M2" s="397"/>
      <c r="N2" s="397"/>
      <c r="O2" s="397"/>
      <c r="P2" s="397"/>
      <c r="Q2" s="398"/>
      <c r="R2" s="390" t="s">
        <v>134</v>
      </c>
      <c r="S2" s="391" t="s">
        <v>4</v>
      </c>
      <c r="T2" s="392"/>
      <c r="U2" s="392"/>
      <c r="V2" s="392"/>
      <c r="W2" s="392"/>
      <c r="X2" s="392"/>
      <c r="Y2" s="393"/>
      <c r="Z2" s="390" t="s">
        <v>134</v>
      </c>
      <c r="AA2" s="399" t="s">
        <v>136</v>
      </c>
      <c r="AB2" s="400"/>
      <c r="AC2" s="400"/>
      <c r="AD2" s="400"/>
      <c r="AE2" s="400"/>
      <c r="AF2" s="400"/>
      <c r="AG2" s="401"/>
    </row>
    <row r="3" spans="1:33" ht="13.5" customHeight="1">
      <c r="B3" s="390"/>
      <c r="C3" s="12" t="s">
        <v>137</v>
      </c>
      <c r="D3" s="13" t="s">
        <v>253</v>
      </c>
      <c r="E3" s="12" t="s">
        <v>139</v>
      </c>
      <c r="F3" s="12" t="s">
        <v>140</v>
      </c>
      <c r="G3" s="12" t="s">
        <v>141</v>
      </c>
      <c r="H3" s="12" t="s">
        <v>142</v>
      </c>
      <c r="I3" s="12" t="s">
        <v>143</v>
      </c>
      <c r="J3" s="390"/>
      <c r="K3" s="45" t="s">
        <v>137</v>
      </c>
      <c r="L3" s="46" t="s">
        <v>253</v>
      </c>
      <c r="M3" s="45" t="s">
        <v>139</v>
      </c>
      <c r="N3" s="45" t="s">
        <v>140</v>
      </c>
      <c r="O3" s="45" t="s">
        <v>141</v>
      </c>
      <c r="P3" s="45" t="s">
        <v>142</v>
      </c>
      <c r="Q3" s="45" t="s">
        <v>143</v>
      </c>
      <c r="R3" s="390"/>
      <c r="S3" s="57" t="s">
        <v>137</v>
      </c>
      <c r="T3" s="58" t="s">
        <v>253</v>
      </c>
      <c r="U3" s="57" t="s">
        <v>139</v>
      </c>
      <c r="V3" s="57" t="s">
        <v>140</v>
      </c>
      <c r="W3" s="57" t="s">
        <v>141</v>
      </c>
      <c r="X3" s="57" t="s">
        <v>142</v>
      </c>
      <c r="Y3" s="57" t="s">
        <v>143</v>
      </c>
      <c r="Z3" s="390"/>
      <c r="AA3" s="12" t="s">
        <v>137</v>
      </c>
      <c r="AB3" s="13" t="s">
        <v>253</v>
      </c>
      <c r="AC3" s="12" t="s">
        <v>139</v>
      </c>
      <c r="AD3" s="12" t="s">
        <v>140</v>
      </c>
      <c r="AE3" s="12" t="s">
        <v>141</v>
      </c>
      <c r="AF3" s="12" t="s">
        <v>142</v>
      </c>
      <c r="AG3" s="12" t="s">
        <v>143</v>
      </c>
    </row>
    <row r="4" spans="1:33" ht="13.5" customHeight="1">
      <c r="A4" s="297" t="s">
        <v>45</v>
      </c>
      <c r="B4" s="14" t="str">
        <f>+'8.คำนวณ'!G3</f>
        <v>ห้วยเกิ้ง,รพช.</v>
      </c>
      <c r="C4" s="330">
        <f>+'8.คำนวณ'!M3</f>
        <v>2216.670206743785</v>
      </c>
      <c r="D4" s="330">
        <f>+'8.คำนวณ'!N3</f>
        <v>814.21476495200591</v>
      </c>
      <c r="E4" s="330">
        <f>+'8.คำนวณ'!O3</f>
        <v>5563.0733944954127</v>
      </c>
      <c r="F4" s="330">
        <f>+'8.คำนวณ'!P3</f>
        <v>43657.675307262572</v>
      </c>
      <c r="G4" s="330">
        <f>+'8.คำนวณ'!Q3</f>
        <v>22.542140790742526</v>
      </c>
      <c r="H4" s="330">
        <f>+'8.คำนวณ'!R3</f>
        <v>110.51475409836065</v>
      </c>
      <c r="I4" s="330">
        <f>+'8.คำนวณ'!S3</f>
        <v>3485.1190819591434</v>
      </c>
      <c r="J4" s="14" t="str">
        <f>+B4</f>
        <v>ห้วยเกิ้ง,รพช.</v>
      </c>
      <c r="K4" s="47">
        <f>+(C4-C11)*100/C11</f>
        <v>69.095872577927523</v>
      </c>
      <c r="L4" s="47">
        <f t="shared" ref="L4:Q4" si="0">+(D4-D11)*100/D11</f>
        <v>12.128627371234497</v>
      </c>
      <c r="M4" s="47">
        <f t="shared" si="0"/>
        <v>131.27234673887668</v>
      </c>
      <c r="N4" s="47">
        <f t="shared" si="0"/>
        <v>312.96849900659095</v>
      </c>
      <c r="O4" s="47">
        <f t="shared" si="0"/>
        <v>24.528335285449892</v>
      </c>
      <c r="P4" s="47">
        <f t="shared" si="0"/>
        <v>28.685400265791195</v>
      </c>
      <c r="Q4" s="47">
        <f t="shared" si="0"/>
        <v>84.405608670706116</v>
      </c>
      <c r="R4" s="14" t="str">
        <f>+J4</f>
        <v>ห้วยเกิ้ง,รพช.</v>
      </c>
      <c r="S4" s="335">
        <f>+K4/100</f>
        <v>0.6909587257792752</v>
      </c>
      <c r="T4" s="335">
        <f t="shared" ref="T4:Y4" si="1">+L4/100</f>
        <v>0.12128627371234497</v>
      </c>
      <c r="U4" s="335">
        <f t="shared" si="1"/>
        <v>1.3127234673887669</v>
      </c>
      <c r="V4" s="335">
        <f t="shared" si="1"/>
        <v>3.1296849900659094</v>
      </c>
      <c r="W4" s="335">
        <f t="shared" si="1"/>
        <v>0.24528335285449893</v>
      </c>
      <c r="X4" s="335">
        <f t="shared" si="1"/>
        <v>0.28685400265791194</v>
      </c>
      <c r="Y4" s="335">
        <f t="shared" si="1"/>
        <v>0.84405608670706112</v>
      </c>
      <c r="Z4" s="14" t="str">
        <f>+R4</f>
        <v>ห้วยเกิ้ง,รพช.</v>
      </c>
      <c r="AA4" s="17" t="str">
        <f>+IF(AND(C4&gt;C13),"OK","Not OK")</f>
        <v>OK</v>
      </c>
      <c r="AB4" s="17" t="str">
        <f t="shared" ref="AB4:AF4" si="2">+IF(AND(D4&gt;D13),"OK","Not OK")</f>
        <v>OK</v>
      </c>
      <c r="AC4" s="17" t="str">
        <f t="shared" si="2"/>
        <v>OK</v>
      </c>
      <c r="AD4" s="17" t="str">
        <f t="shared" si="2"/>
        <v>OK</v>
      </c>
      <c r="AE4" s="337" t="str">
        <f t="shared" si="2"/>
        <v>OK</v>
      </c>
      <c r="AF4" s="337" t="str">
        <f t="shared" si="2"/>
        <v>OK</v>
      </c>
      <c r="AG4" s="337" t="str">
        <f>+IF(AND(I4&gt;I13),"OK","Not OK")</f>
        <v>OK</v>
      </c>
    </row>
    <row r="5" spans="1:33" ht="13.5" customHeight="1">
      <c r="A5" s="297" t="s">
        <v>53</v>
      </c>
      <c r="B5" s="14" t="str">
        <f>+'8.คำนวณ'!G4</f>
        <v>นาแห้ว,รพช.</v>
      </c>
      <c r="C5" s="330">
        <f>+'8.คำนวณ'!M4</f>
        <v>1242.0554254105839</v>
      </c>
      <c r="D5" s="330">
        <f>+'8.คำนวณ'!N4</f>
        <v>1419.4452429288322</v>
      </c>
      <c r="E5" s="330">
        <f>+'8.คำนวณ'!O4</f>
        <v>2883.5480072463765</v>
      </c>
      <c r="F5" s="330">
        <f>+'8.คำนวณ'!P4</f>
        <v>4466.0386516853932</v>
      </c>
      <c r="G5" s="330">
        <f>+'8.คำนวณ'!Q4</f>
        <v>21.420083717751581</v>
      </c>
      <c r="H5" s="330">
        <f>+'8.คำนวณ'!R4</f>
        <v>123.90560396377926</v>
      </c>
      <c r="I5" s="330">
        <f>+'8.คำนวณ'!S4</f>
        <v>2625.6977303832118</v>
      </c>
      <c r="J5" s="14" t="str">
        <f t="shared" ref="J5:J10" si="3">+B5</f>
        <v>นาแห้ว,รพช.</v>
      </c>
      <c r="K5" s="47">
        <f>+(C5-C11)*100/C11</f>
        <v>-5.251378707131388</v>
      </c>
      <c r="L5" s="47">
        <f t="shared" ref="L5:Q5" si="4">+(D5-D11)*100/D11</f>
        <v>95.477229803883745</v>
      </c>
      <c r="M5" s="47">
        <f t="shared" si="4"/>
        <v>19.877065657619156</v>
      </c>
      <c r="N5" s="47">
        <f t="shared" si="4"/>
        <v>-57.754661339351571</v>
      </c>
      <c r="O5" s="47">
        <f t="shared" si="4"/>
        <v>18.329815779609103</v>
      </c>
      <c r="P5" s="47">
        <f t="shared" si="4"/>
        <v>44.277950680343217</v>
      </c>
      <c r="Q5" s="47">
        <f t="shared" si="4"/>
        <v>38.931662525695032</v>
      </c>
      <c r="R5" s="14" t="str">
        <f t="shared" ref="R5:R10" si="5">+J5</f>
        <v>นาแห้ว,รพช.</v>
      </c>
      <c r="S5" s="335">
        <f t="shared" ref="S5:S10" si="6">+K5/100</f>
        <v>-5.2513787071313878E-2</v>
      </c>
      <c r="T5" s="335">
        <f t="shared" ref="T5:T10" si="7">+L5/100</f>
        <v>0.95477229803883745</v>
      </c>
      <c r="U5" s="335">
        <f t="shared" ref="U5:U10" si="8">+M5/100</f>
        <v>0.19877065657619156</v>
      </c>
      <c r="V5" s="335">
        <f t="shared" ref="V5:V10" si="9">+N5/100</f>
        <v>-0.57754661339351576</v>
      </c>
      <c r="W5" s="335">
        <f t="shared" ref="W5:W10" si="10">+O5/100</f>
        <v>0.18329815779609102</v>
      </c>
      <c r="X5" s="335">
        <f t="shared" ref="X5:X10" si="11">+P5/100</f>
        <v>0.44277950680343214</v>
      </c>
      <c r="Y5" s="335">
        <f t="shared" ref="Y5:Y10" si="12">+Q5/100</f>
        <v>0.38931662525695032</v>
      </c>
      <c r="Z5" s="14" t="str">
        <f t="shared" ref="Z5:Z10" si="13">+R5</f>
        <v>นาแห้ว,รพช.</v>
      </c>
      <c r="AA5" s="17" t="str">
        <f>+IF(AND(C5&gt;C13),"OK","Not OK")</f>
        <v>OK</v>
      </c>
      <c r="AB5" s="17" t="str">
        <f t="shared" ref="AB5:AG5" si="14">+IF(AND(D5&gt;D13),"OK","Not OK")</f>
        <v>OK</v>
      </c>
      <c r="AC5" s="17" t="str">
        <f t="shared" si="14"/>
        <v>OK</v>
      </c>
      <c r="AD5" s="17" t="str">
        <f t="shared" si="14"/>
        <v>OK</v>
      </c>
      <c r="AE5" s="337" t="str">
        <f t="shared" si="14"/>
        <v>OK</v>
      </c>
      <c r="AF5" s="337" t="str">
        <f t="shared" si="14"/>
        <v>OK</v>
      </c>
      <c r="AG5" s="337" t="str">
        <f t="shared" si="14"/>
        <v>OK</v>
      </c>
    </row>
    <row r="6" spans="1:33" ht="13.5" customHeight="1">
      <c r="A6" s="297" t="s">
        <v>55</v>
      </c>
      <c r="B6" s="14" t="str">
        <f>+'8.คำนวณ'!G5</f>
        <v>บุ่งคล้า,รพช.</v>
      </c>
      <c r="C6" s="330">
        <f>+'8.คำนวณ'!M5</f>
        <v>848.97710257094559</v>
      </c>
      <c r="D6" s="330">
        <f>+'8.คำนวณ'!N5</f>
        <v>791.96950894048575</v>
      </c>
      <c r="E6" s="330">
        <f>+'8.คำนวณ'!O5</f>
        <v>2061.4344080604537</v>
      </c>
      <c r="F6" s="330">
        <f>+'8.คำนวณ'!P5</f>
        <v>5214.9624555903865</v>
      </c>
      <c r="G6" s="330">
        <f>+'8.คำนวณ'!Q5</f>
        <v>10.578319686721253</v>
      </c>
      <c r="H6" s="330">
        <f>+'8.คำนวณ'!R5</f>
        <v>125.97223211107156</v>
      </c>
      <c r="I6" s="330">
        <f>+'8.คำนวณ'!S5</f>
        <v>1998.7296797437948</v>
      </c>
      <c r="J6" s="14" t="str">
        <f t="shared" si="3"/>
        <v>บุ่งคล้า,รพช.</v>
      </c>
      <c r="K6" s="47">
        <f>+(C6-C11)*100/C11</f>
        <v>-35.23685953771291</v>
      </c>
      <c r="L6" s="47">
        <f t="shared" ref="L6:Q6" si="15">+(D6-D11)*100/D11</f>
        <v>9.0651481401246468</v>
      </c>
      <c r="M6" s="47">
        <f t="shared" si="15"/>
        <v>-14.300470370901671</v>
      </c>
      <c r="N6" s="47">
        <f t="shared" si="15"/>
        <v>-50.670410128259213</v>
      </c>
      <c r="O6" s="47">
        <f t="shared" si="15"/>
        <v>-41.562757817319607</v>
      </c>
      <c r="P6" s="47">
        <f t="shared" si="15"/>
        <v>46.684370280192887</v>
      </c>
      <c r="Q6" s="47">
        <f t="shared" si="15"/>
        <v>5.757351325328651</v>
      </c>
      <c r="R6" s="14" t="str">
        <f t="shared" si="5"/>
        <v>บุ่งคล้า,รพช.</v>
      </c>
      <c r="S6" s="335">
        <f t="shared" si="6"/>
        <v>-0.35236859537712911</v>
      </c>
      <c r="T6" s="335">
        <f t="shared" si="7"/>
        <v>9.0651481401246473E-2</v>
      </c>
      <c r="U6" s="335">
        <f t="shared" si="8"/>
        <v>-0.14300470370901672</v>
      </c>
      <c r="V6" s="335">
        <f t="shared" si="9"/>
        <v>-0.50670410128259213</v>
      </c>
      <c r="W6" s="335">
        <f t="shared" si="10"/>
        <v>-0.41562757817319607</v>
      </c>
      <c r="X6" s="335">
        <f t="shared" si="11"/>
        <v>0.46684370280192888</v>
      </c>
      <c r="Y6" s="335">
        <f t="shared" si="12"/>
        <v>5.757351325328651E-2</v>
      </c>
      <c r="Z6" s="14" t="str">
        <f t="shared" si="13"/>
        <v>บุ่งคล้า,รพช.</v>
      </c>
      <c r="AA6" s="17" t="str">
        <f>+IF(AND(C6&gt;C13),"OK","Not OK")</f>
        <v>OK</v>
      </c>
      <c r="AB6" s="17" t="str">
        <f t="shared" ref="AB6:AG6" si="16">+IF(AND(D6&gt;D13),"OK","Not OK")</f>
        <v>OK</v>
      </c>
      <c r="AC6" s="337" t="str">
        <f t="shared" si="16"/>
        <v>OK</v>
      </c>
      <c r="AD6" s="17" t="str">
        <f t="shared" si="16"/>
        <v>OK</v>
      </c>
      <c r="AE6" s="337" t="str">
        <f t="shared" si="16"/>
        <v>Not OK</v>
      </c>
      <c r="AF6" s="337" t="str">
        <f t="shared" si="16"/>
        <v>OK</v>
      </c>
      <c r="AG6" s="337" t="str">
        <f t="shared" si="16"/>
        <v>OK</v>
      </c>
    </row>
    <row r="7" spans="1:33" ht="13.5" customHeight="1">
      <c r="A7" s="297" t="s">
        <v>49</v>
      </c>
      <c r="B7" s="14" t="str">
        <f>+'8.คำนวณ'!G6</f>
        <v>นิคมน้ำอูน,รพช.</v>
      </c>
      <c r="C7" s="330">
        <f>+'8.คำนวณ'!M6</f>
        <v>856.37178558225537</v>
      </c>
      <c r="D7" s="330">
        <f>+'8.คำนวณ'!N6</f>
        <v>595.70848336414042</v>
      </c>
      <c r="E7" s="330">
        <f>+'8.คำนวณ'!O6</f>
        <v>1093.8831173380033</v>
      </c>
      <c r="F7" s="330">
        <f>+'8.คำนวณ'!P6</f>
        <v>4066.7177192982454</v>
      </c>
      <c r="G7" s="330">
        <f>+'8.คำนวณ'!Q6</f>
        <v>12.461497074450198</v>
      </c>
      <c r="H7" s="330">
        <f>+'8.คำนวณ'!R6</f>
        <v>42.539881632927568</v>
      </c>
      <c r="I7" s="330">
        <f>+'8.คำนวณ'!S6</f>
        <v>1893.7805295748612</v>
      </c>
      <c r="J7" s="14" t="str">
        <f t="shared" si="3"/>
        <v>นิคมน้ำอูน,รพช.</v>
      </c>
      <c r="K7" s="47">
        <f>+(C7-C11)*100/C11</f>
        <v>-34.672765532014417</v>
      </c>
      <c r="L7" s="47">
        <f t="shared" ref="L7:Q7" si="17">+(D7-D11)*100/D11</f>
        <v>-17.96270784040836</v>
      </c>
      <c r="M7" s="47">
        <f t="shared" si="17"/>
        <v>-54.524253471988487</v>
      </c>
      <c r="N7" s="47">
        <f t="shared" si="17"/>
        <v>-61.531934520051593</v>
      </c>
      <c r="O7" s="47">
        <f t="shared" si="17"/>
        <v>-31.159622315770676</v>
      </c>
      <c r="P7" s="47">
        <f t="shared" si="17"/>
        <v>-50.465784049789001</v>
      </c>
      <c r="Q7" s="47">
        <f t="shared" si="17"/>
        <v>0.20425214528679872</v>
      </c>
      <c r="R7" s="14" t="str">
        <f t="shared" si="5"/>
        <v>นิคมน้ำอูน,รพช.</v>
      </c>
      <c r="S7" s="335">
        <f t="shared" si="6"/>
        <v>-0.34672765532014416</v>
      </c>
      <c r="T7" s="335">
        <f t="shared" si="7"/>
        <v>-0.1796270784040836</v>
      </c>
      <c r="U7" s="335">
        <f t="shared" si="8"/>
        <v>-0.54524253471988482</v>
      </c>
      <c r="V7" s="335">
        <f t="shared" si="9"/>
        <v>-0.6153193452005159</v>
      </c>
      <c r="W7" s="335">
        <f t="shared" si="10"/>
        <v>-0.31159622315770674</v>
      </c>
      <c r="X7" s="335">
        <f t="shared" si="11"/>
        <v>-0.50465784049788998</v>
      </c>
      <c r="Y7" s="335">
        <f t="shared" si="12"/>
        <v>2.0425214528679873E-3</v>
      </c>
      <c r="Z7" s="14" t="str">
        <f t="shared" si="13"/>
        <v>นิคมน้ำอูน,รพช.</v>
      </c>
      <c r="AA7" s="17" t="str">
        <f>+IF(AND(C7&gt;C13),"OK","Not OK")</f>
        <v>OK</v>
      </c>
      <c r="AB7" s="17" t="str">
        <f t="shared" ref="AB7:AG7" si="18">+IF(AND(D7&gt;D13),"OK","Not OK")</f>
        <v>OK</v>
      </c>
      <c r="AC7" s="337" t="str">
        <f t="shared" si="18"/>
        <v>OK</v>
      </c>
      <c r="AD7" s="17" t="str">
        <f t="shared" si="18"/>
        <v>OK</v>
      </c>
      <c r="AE7" s="337" t="str">
        <f t="shared" si="18"/>
        <v>OK</v>
      </c>
      <c r="AF7" s="337" t="str">
        <f t="shared" si="18"/>
        <v>Not OK</v>
      </c>
      <c r="AG7" s="337" t="str">
        <f t="shared" si="18"/>
        <v>OK</v>
      </c>
    </row>
    <row r="8" spans="1:33" ht="13.5" customHeight="1">
      <c r="A8" s="297" t="s">
        <v>45</v>
      </c>
      <c r="B8" s="14" t="str">
        <f>+'8.คำนวณ'!G7</f>
        <v>ประจักษ์ศิลปาคม,รพช.</v>
      </c>
      <c r="C8" s="330">
        <f>+'8.คำนวณ'!M7</f>
        <v>1436.6566296082649</v>
      </c>
      <c r="D8" s="330">
        <f>+'8.คำนวณ'!N7</f>
        <v>504.16274109811729</v>
      </c>
      <c r="E8" s="330">
        <f>+'8.คำนวณ'!O7</f>
        <v>927.85070609535296</v>
      </c>
      <c r="F8" s="330">
        <f>+'8.คำนวณ'!P7</f>
        <v>4269.9374470588236</v>
      </c>
      <c r="G8" s="330">
        <f>+'8.คำนวณ'!Q7</f>
        <v>17.815207137803633</v>
      </c>
      <c r="H8" s="330">
        <f>+'8.คำนวณ'!R7</f>
        <v>59.533642009276001</v>
      </c>
      <c r="I8" s="330">
        <f>+'8.คำนวณ'!S7</f>
        <v>845.55018301956056</v>
      </c>
      <c r="J8" s="14" t="str">
        <f t="shared" si="3"/>
        <v>ประจักษ์ศิลปาคม,รพช.</v>
      </c>
      <c r="K8" s="47">
        <f>+(C8-C11)*100/C11</f>
        <v>9.5935271017758037</v>
      </c>
      <c r="L8" s="47">
        <f t="shared" ref="L8:Q8" si="19">+(D8-D11)*100/D11</f>
        <v>-30.56982191377578</v>
      </c>
      <c r="M8" s="47">
        <f t="shared" si="19"/>
        <v>-61.426680001323334</v>
      </c>
      <c r="N8" s="47">
        <f t="shared" si="19"/>
        <v>-59.609630014574343</v>
      </c>
      <c r="O8" s="47">
        <f t="shared" si="19"/>
        <v>-1.5844099178357243</v>
      </c>
      <c r="P8" s="47">
        <f t="shared" si="19"/>
        <v>-30.677938762588745</v>
      </c>
      <c r="Q8" s="47">
        <f t="shared" si="19"/>
        <v>-55.26000905722367</v>
      </c>
      <c r="R8" s="14" t="str">
        <f t="shared" si="5"/>
        <v>ประจักษ์ศิลปาคม,รพช.</v>
      </c>
      <c r="S8" s="335">
        <f t="shared" si="6"/>
        <v>9.5935271017758034E-2</v>
      </c>
      <c r="T8" s="335">
        <f t="shared" si="7"/>
        <v>-0.3056982191377578</v>
      </c>
      <c r="U8" s="335">
        <f t="shared" si="8"/>
        <v>-0.61426680001323331</v>
      </c>
      <c r="V8" s="335">
        <f t="shared" si="9"/>
        <v>-0.59609630014574344</v>
      </c>
      <c r="W8" s="335">
        <f t="shared" si="10"/>
        <v>-1.5844099178357243E-2</v>
      </c>
      <c r="X8" s="335">
        <f t="shared" si="11"/>
        <v>-0.30677938762588747</v>
      </c>
      <c r="Y8" s="335">
        <f t="shared" si="12"/>
        <v>-0.55260009057223669</v>
      </c>
      <c r="Z8" s="14" t="str">
        <f t="shared" si="13"/>
        <v>ประจักษ์ศิลปาคม,รพช.</v>
      </c>
      <c r="AA8" s="17" t="str">
        <f>+IF(AND(C8&gt;C13),"OK","Not OK")</f>
        <v>OK</v>
      </c>
      <c r="AB8" s="17" t="str">
        <f t="shared" ref="AB8:AG8" si="20">+IF(AND(D8&gt;D13),"OK","Not OK")</f>
        <v>OK</v>
      </c>
      <c r="AC8" s="17" t="str">
        <f t="shared" si="20"/>
        <v>OK</v>
      </c>
      <c r="AD8" s="17" t="str">
        <f t="shared" si="20"/>
        <v>OK</v>
      </c>
      <c r="AE8" s="337" t="str">
        <f t="shared" si="20"/>
        <v>OK</v>
      </c>
      <c r="AF8" s="337" t="str">
        <f t="shared" si="20"/>
        <v>OK</v>
      </c>
      <c r="AG8" s="337" t="str">
        <f t="shared" si="20"/>
        <v>Not OK</v>
      </c>
    </row>
    <row r="9" spans="1:33" ht="13.5" customHeight="1">
      <c r="A9" s="297" t="s">
        <v>47</v>
      </c>
      <c r="B9" s="14" t="str">
        <f>+'8.คำนวณ'!G8</f>
        <v>โพธิ์ตาก,รพช.</v>
      </c>
      <c r="C9" s="330">
        <f>+'8.คำนวณ'!M8</f>
        <v>1471.2429138246546</v>
      </c>
      <c r="D9" s="330">
        <f>+'8.คำนวณ'!N8</f>
        <v>414.89794792879712</v>
      </c>
      <c r="E9" s="330">
        <f>+'8.คำนวณ'!O8</f>
        <v>1963.9835514018691</v>
      </c>
      <c r="F9" s="330">
        <f>+'8.คำนวณ'!P8</f>
        <v>4847.594829059829</v>
      </c>
      <c r="G9" s="330">
        <f>+'8.คำนวณ'!Q8</f>
        <v>29.887590282337491</v>
      </c>
      <c r="H9" s="330">
        <f>+'8.คำนวณ'!R8</f>
        <v>99.719829284307295</v>
      </c>
      <c r="I9" s="330">
        <f>+'8.คำนวณ'!S8</f>
        <v>1310.0386666112126</v>
      </c>
      <c r="J9" s="14" t="str">
        <f t="shared" si="3"/>
        <v>โพธิ์ตาก,รพช.</v>
      </c>
      <c r="K9" s="47">
        <f>+(C9-C11)*100/C11</f>
        <v>12.231897884676215</v>
      </c>
      <c r="L9" s="47">
        <f t="shared" ref="L9:Q9" si="21">+(D9-D11)*100/D11</f>
        <v>-42.862817768798145</v>
      </c>
      <c r="M9" s="47">
        <f t="shared" si="21"/>
        <v>-18.351772000940471</v>
      </c>
      <c r="N9" s="47">
        <f t="shared" si="21"/>
        <v>-54.145429268517951</v>
      </c>
      <c r="O9" s="47">
        <f t="shared" si="21"/>
        <v>65.106406623169775</v>
      </c>
      <c r="P9" s="47">
        <f t="shared" si="21"/>
        <v>16.115592443577665</v>
      </c>
      <c r="Q9" s="47">
        <f t="shared" si="21"/>
        <v>-30.682862760947984</v>
      </c>
      <c r="R9" s="14" t="str">
        <f t="shared" si="5"/>
        <v>โพธิ์ตาก,รพช.</v>
      </c>
      <c r="S9" s="336">
        <f>+K9/100</f>
        <v>0.12231897884676216</v>
      </c>
      <c r="T9" s="335">
        <f t="shared" si="7"/>
        <v>-0.42862817768798145</v>
      </c>
      <c r="U9" s="335">
        <f t="shared" si="8"/>
        <v>-0.18351772000940472</v>
      </c>
      <c r="V9" s="335">
        <f t="shared" si="9"/>
        <v>-0.54145429268517953</v>
      </c>
      <c r="W9" s="335">
        <f t="shared" si="10"/>
        <v>0.65106406623169777</v>
      </c>
      <c r="X9" s="335">
        <f t="shared" si="11"/>
        <v>0.16115592443577664</v>
      </c>
      <c r="Y9" s="335">
        <f t="shared" si="12"/>
        <v>-0.30682862760947982</v>
      </c>
      <c r="Z9" s="14" t="str">
        <f t="shared" si="13"/>
        <v>โพธิ์ตาก,รพช.</v>
      </c>
      <c r="AA9" s="337" t="str">
        <f>+IF(AND(C9&gt;C13),"OK","Not OK")</f>
        <v>OK</v>
      </c>
      <c r="AB9" s="17" t="str">
        <f t="shared" ref="AB9:AG9" si="22">+IF(AND(D9&gt;D13),"OK","Not OK")</f>
        <v>OK</v>
      </c>
      <c r="AC9" s="17" t="str">
        <f t="shared" si="22"/>
        <v>OK</v>
      </c>
      <c r="AD9" s="17" t="str">
        <f t="shared" si="22"/>
        <v>OK</v>
      </c>
      <c r="AE9" s="337" t="str">
        <f t="shared" si="22"/>
        <v>OK</v>
      </c>
      <c r="AF9" s="337" t="str">
        <f t="shared" si="22"/>
        <v>OK</v>
      </c>
      <c r="AG9" s="337" t="str">
        <f t="shared" si="22"/>
        <v>OK</v>
      </c>
    </row>
    <row r="10" spans="1:33" ht="13.5" customHeight="1">
      <c r="A10" s="297" t="s">
        <v>51</v>
      </c>
      <c r="B10" s="14" t="str">
        <f>+'8.คำนวณ'!G9</f>
        <v>วังยาง,รพช.</v>
      </c>
      <c r="C10" s="330">
        <f>+'8.คำนวณ'!M9</f>
        <v>1104.2945291287162</v>
      </c>
      <c r="D10" s="330">
        <f>+'8.คำนวณ'!N9</f>
        <v>542.60597095720902</v>
      </c>
      <c r="E10" s="330">
        <f>+'8.คำนวณ'!O9</f>
        <v>2344.1732065217398</v>
      </c>
      <c r="F10" s="330">
        <f>+'8.คำนวณ'!P9</f>
        <v>7478.7778086419758</v>
      </c>
      <c r="G10" s="330">
        <f>+'8.คำนวณ'!Q9</f>
        <v>12.009282376288329</v>
      </c>
      <c r="H10" s="330">
        <f>+'8.คำนวณ'!R9</f>
        <v>38.972600985852381</v>
      </c>
      <c r="I10" s="330">
        <f>+'8.คำนวณ'!S9</f>
        <v>1070.5264160508677</v>
      </c>
      <c r="J10" s="14" t="str">
        <f t="shared" si="3"/>
        <v>วังยาง,รพช.</v>
      </c>
      <c r="K10" s="47">
        <f>+(C10-C11)*100/C11</f>
        <v>-15.760293787520846</v>
      </c>
      <c r="L10" s="47">
        <f t="shared" ref="L10:Q10" si="23">+(D10-D11)*100/D11</f>
        <v>-25.275657792260613</v>
      </c>
      <c r="M10" s="47">
        <f t="shared" si="23"/>
        <v>-2.5462365513417651</v>
      </c>
      <c r="N10" s="47">
        <f t="shared" si="23"/>
        <v>-29.25643373583619</v>
      </c>
      <c r="O10" s="47">
        <f t="shared" si="23"/>
        <v>-33.657767637302712</v>
      </c>
      <c r="P10" s="47">
        <f t="shared" si="23"/>
        <v>-54.619590857527179</v>
      </c>
      <c r="Q10" s="47">
        <f t="shared" si="23"/>
        <v>-43.356002848844945</v>
      </c>
      <c r="R10" s="14" t="str">
        <f t="shared" si="5"/>
        <v>วังยาง,รพช.</v>
      </c>
      <c r="S10" s="335">
        <f t="shared" si="6"/>
        <v>-0.15760293787520846</v>
      </c>
      <c r="T10" s="335">
        <f t="shared" si="7"/>
        <v>-0.25275657792260614</v>
      </c>
      <c r="U10" s="335">
        <f t="shared" si="8"/>
        <v>-2.5462365513417649E-2</v>
      </c>
      <c r="V10" s="335">
        <f t="shared" si="9"/>
        <v>-0.2925643373583619</v>
      </c>
      <c r="W10" s="335">
        <f t="shared" si="10"/>
        <v>-0.3365776763730271</v>
      </c>
      <c r="X10" s="335">
        <f t="shared" si="11"/>
        <v>-0.54619590857527178</v>
      </c>
      <c r="Y10" s="335">
        <f t="shared" si="12"/>
        <v>-0.43356002848844943</v>
      </c>
      <c r="Z10" s="14" t="str">
        <f t="shared" si="13"/>
        <v>วังยาง,รพช.</v>
      </c>
      <c r="AA10" s="17" t="str">
        <f>+IF(AND(C10&gt;C13),"OK","Not OK")</f>
        <v>OK</v>
      </c>
      <c r="AB10" s="17" t="str">
        <f t="shared" ref="AB10:AG10" si="24">+IF(AND(D10&gt;D13),"OK","Not OK")</f>
        <v>OK</v>
      </c>
      <c r="AC10" s="17" t="str">
        <f t="shared" si="24"/>
        <v>OK</v>
      </c>
      <c r="AD10" s="17" t="str">
        <f t="shared" si="24"/>
        <v>OK</v>
      </c>
      <c r="AE10" s="337" t="str">
        <f t="shared" si="24"/>
        <v>OK</v>
      </c>
      <c r="AF10" s="337" t="str">
        <f t="shared" si="24"/>
        <v>Not OK</v>
      </c>
      <c r="AG10" s="337" t="str">
        <f t="shared" si="24"/>
        <v>OK</v>
      </c>
    </row>
    <row r="11" spans="1:33" ht="13.5" customHeight="1">
      <c r="B11" s="18" t="s">
        <v>144</v>
      </c>
      <c r="C11" s="19">
        <f>AVERAGE(C4:C10)</f>
        <v>1310.8955132670294</v>
      </c>
      <c r="D11" s="19">
        <f t="shared" ref="D11:I11" si="25">AVERAGE(D4:D10)</f>
        <v>726.14352288136968</v>
      </c>
      <c r="E11" s="19">
        <f t="shared" si="25"/>
        <v>2405.4209130227437</v>
      </c>
      <c r="F11" s="19">
        <f t="shared" si="25"/>
        <v>10571.672031228174</v>
      </c>
      <c r="G11" s="19">
        <f t="shared" si="25"/>
        <v>18.102017295156429</v>
      </c>
      <c r="H11" s="19">
        <f t="shared" si="25"/>
        <v>85.879792012224954</v>
      </c>
      <c r="I11" s="19">
        <f t="shared" si="25"/>
        <v>1889.9203267632361</v>
      </c>
      <c r="L11" s="48"/>
      <c r="Q11" s="48"/>
      <c r="T11" s="59"/>
      <c r="Y11" s="59"/>
      <c r="AB11" s="11"/>
      <c r="AG11" s="11"/>
    </row>
    <row r="12" spans="1:33" ht="13.5" customHeight="1">
      <c r="B12" s="20" t="s">
        <v>268</v>
      </c>
      <c r="C12" s="21">
        <f t="shared" ref="C12:I12" si="26">STDEV(C4:C10)</f>
        <v>470.69776291929094</v>
      </c>
      <c r="D12" s="21">
        <f t="shared" si="26"/>
        <v>339.01953902642208</v>
      </c>
      <c r="E12" s="21">
        <f t="shared" si="26"/>
        <v>1550.2507732230986</v>
      </c>
      <c r="F12" s="21">
        <f t="shared" si="26"/>
        <v>14634.514301717121</v>
      </c>
      <c r="G12" s="21">
        <f t="shared" si="26"/>
        <v>7.0148552491398064</v>
      </c>
      <c r="H12" s="21">
        <f t="shared" si="26"/>
        <v>37.913379647956688</v>
      </c>
      <c r="I12" s="21">
        <f t="shared" si="26"/>
        <v>930.61448790163035</v>
      </c>
      <c r="J12" s="42"/>
      <c r="R12" s="42"/>
    </row>
    <row r="13" spans="1:33" ht="13.5" customHeight="1">
      <c r="B13" s="20" t="s">
        <v>145</v>
      </c>
      <c r="C13" s="21">
        <f t="shared" ref="C13:I13" si="27">+C11-C12</f>
        <v>840.19775034773852</v>
      </c>
      <c r="D13" s="21">
        <f t="shared" si="27"/>
        <v>387.1239838549476</v>
      </c>
      <c r="E13" s="21">
        <f t="shared" si="27"/>
        <v>855.17013979964509</v>
      </c>
      <c r="F13" s="21">
        <f t="shared" si="27"/>
        <v>-4062.8422704889472</v>
      </c>
      <c r="G13" s="21">
        <f t="shared" si="27"/>
        <v>11.087162046016623</v>
      </c>
      <c r="H13" s="21">
        <f t="shared" si="27"/>
        <v>47.966412364268265</v>
      </c>
      <c r="I13" s="21">
        <f t="shared" si="27"/>
        <v>959.30583886160571</v>
      </c>
      <c r="J13" s="42"/>
      <c r="R13" s="42"/>
    </row>
    <row r="14" spans="1:33" ht="13.5" customHeight="1">
      <c r="B14" s="390" t="s">
        <v>146</v>
      </c>
      <c r="C14" s="399" t="s">
        <v>135</v>
      </c>
      <c r="D14" s="400"/>
      <c r="E14" s="400"/>
      <c r="F14" s="400"/>
      <c r="G14" s="400"/>
      <c r="H14" s="400"/>
      <c r="I14" s="401"/>
      <c r="J14" s="390" t="s">
        <v>146</v>
      </c>
      <c r="K14" s="396" t="s">
        <v>4</v>
      </c>
      <c r="L14" s="397"/>
      <c r="M14" s="397"/>
      <c r="N14" s="397"/>
      <c r="O14" s="397"/>
      <c r="P14" s="397"/>
      <c r="Q14" s="398"/>
      <c r="R14" s="390" t="s">
        <v>146</v>
      </c>
      <c r="S14" s="391" t="s">
        <v>4</v>
      </c>
      <c r="T14" s="392"/>
      <c r="U14" s="392"/>
      <c r="V14" s="392"/>
      <c r="W14" s="392"/>
      <c r="X14" s="392"/>
      <c r="Y14" s="393"/>
      <c r="Z14" s="390" t="s">
        <v>146</v>
      </c>
      <c r="AA14" s="399" t="s">
        <v>136</v>
      </c>
      <c r="AB14" s="400"/>
      <c r="AC14" s="400"/>
      <c r="AD14" s="400"/>
      <c r="AE14" s="400"/>
      <c r="AF14" s="400"/>
      <c r="AG14" s="401"/>
    </row>
    <row r="15" spans="1:33" ht="13.5" customHeight="1">
      <c r="B15" s="390"/>
      <c r="C15" s="12" t="s">
        <v>137</v>
      </c>
      <c r="D15" s="13" t="s">
        <v>253</v>
      </c>
      <c r="E15" s="12" t="s">
        <v>139</v>
      </c>
      <c r="F15" s="12" t="s">
        <v>140</v>
      </c>
      <c r="G15" s="12" t="s">
        <v>141</v>
      </c>
      <c r="H15" s="12" t="s">
        <v>142</v>
      </c>
      <c r="I15" s="12" t="s">
        <v>143</v>
      </c>
      <c r="J15" s="390"/>
      <c r="K15" s="45" t="s">
        <v>137</v>
      </c>
      <c r="L15" s="46" t="s">
        <v>253</v>
      </c>
      <c r="M15" s="45" t="s">
        <v>139</v>
      </c>
      <c r="N15" s="45" t="s">
        <v>140</v>
      </c>
      <c r="O15" s="45" t="s">
        <v>141</v>
      </c>
      <c r="P15" s="45" t="s">
        <v>142</v>
      </c>
      <c r="Q15" s="45" t="s">
        <v>143</v>
      </c>
      <c r="R15" s="390"/>
      <c r="S15" s="57" t="s">
        <v>137</v>
      </c>
      <c r="T15" s="58" t="s">
        <v>253</v>
      </c>
      <c r="U15" s="57" t="s">
        <v>139</v>
      </c>
      <c r="V15" s="57" t="s">
        <v>140</v>
      </c>
      <c r="W15" s="57" t="s">
        <v>141</v>
      </c>
      <c r="X15" s="57" t="s">
        <v>142</v>
      </c>
      <c r="Y15" s="57" t="s">
        <v>143</v>
      </c>
      <c r="Z15" s="390"/>
      <c r="AA15" s="12" t="s">
        <v>137</v>
      </c>
      <c r="AB15" s="13" t="s">
        <v>253</v>
      </c>
      <c r="AC15" s="12" t="s">
        <v>139</v>
      </c>
      <c r="AD15" s="12" t="s">
        <v>140</v>
      </c>
      <c r="AE15" s="12" t="s">
        <v>141</v>
      </c>
      <c r="AF15" s="12" t="s">
        <v>142</v>
      </c>
      <c r="AG15" s="12" t="s">
        <v>143</v>
      </c>
    </row>
    <row r="16" spans="1:33" ht="13.5" customHeight="1">
      <c r="A16" s="297" t="s">
        <v>45</v>
      </c>
      <c r="B16" s="14" t="str">
        <f>+'8.คำนวณ'!G10</f>
        <v>หนองแสง,รพช.</v>
      </c>
      <c r="C16" s="330">
        <f>+'8.คำนวณ'!M10</f>
        <v>1141.8203735208856</v>
      </c>
      <c r="D16" s="330">
        <f>+'8.คำนวณ'!N10</f>
        <v>490.73352848928386</v>
      </c>
      <c r="E16" s="330">
        <f>+'8.คำนวณ'!O10</f>
        <v>1800.0185897435897</v>
      </c>
      <c r="F16" s="330">
        <f>+'8.คำนวณ'!P10</f>
        <v>3022.455020542317</v>
      </c>
      <c r="G16" s="330">
        <f>+'8.คำนวณ'!Q10</f>
        <v>11.170485893993453</v>
      </c>
      <c r="H16" s="330">
        <f>+'8.คำนวณ'!R10</f>
        <v>53.372858351417953</v>
      </c>
      <c r="I16" s="330">
        <f>+'8.คำนวณ'!S10</f>
        <v>1412.8236069001568</v>
      </c>
      <c r="J16" s="14" t="str">
        <f>+B16</f>
        <v>หนองแสง,รพช.</v>
      </c>
      <c r="K16" s="50">
        <f>+(C16-C26)*100/C26</f>
        <v>-16.691499934262293</v>
      </c>
      <c r="L16" s="50">
        <f t="shared" ref="L16:Q16" si="28">+(D16-D26)*100/D26</f>
        <v>4.8966964901656924</v>
      </c>
      <c r="M16" s="50">
        <f t="shared" si="28"/>
        <v>46.298585598160265</v>
      </c>
      <c r="N16" s="50">
        <f t="shared" si="28"/>
        <v>-12.333789504487992</v>
      </c>
      <c r="O16" s="50">
        <f t="shared" si="28"/>
        <v>-37.756978910194256</v>
      </c>
      <c r="P16" s="50">
        <f t="shared" si="28"/>
        <v>-7.9208657943081917</v>
      </c>
      <c r="Q16" s="50">
        <f t="shared" si="28"/>
        <v>21.502074998481824</v>
      </c>
      <c r="R16" s="14" t="str">
        <f>+J16</f>
        <v>หนองแสง,รพช.</v>
      </c>
      <c r="S16" s="15">
        <f>+K16/100</f>
        <v>-0.16691499934262294</v>
      </c>
      <c r="T16" s="15">
        <f t="shared" ref="T16:Y16" si="29">+L16/100</f>
        <v>4.8966964901656924E-2</v>
      </c>
      <c r="U16" s="15">
        <f t="shared" si="29"/>
        <v>0.46298585598160263</v>
      </c>
      <c r="V16" s="15">
        <f t="shared" si="29"/>
        <v>-0.12333789504487992</v>
      </c>
      <c r="W16" s="15">
        <f t="shared" si="29"/>
        <v>-0.37756978910194255</v>
      </c>
      <c r="X16" s="15">
        <f t="shared" si="29"/>
        <v>-7.920865794308192E-2</v>
      </c>
      <c r="Y16" s="15">
        <f t="shared" si="29"/>
        <v>0.21502074998481824</v>
      </c>
      <c r="Z16" s="14" t="str">
        <f>+R16</f>
        <v>หนองแสง,รพช.</v>
      </c>
      <c r="AA16" s="17" t="str">
        <f>+IF(AND(C16&gt;C28),"OK","Not OK")</f>
        <v>Not OK</v>
      </c>
      <c r="AB16" s="17" t="str">
        <f t="shared" ref="AB16:AF16" si="30">+IF(AND(D16&gt;D28),"OK","Not OK")</f>
        <v>OK</v>
      </c>
      <c r="AC16" s="17" t="str">
        <f t="shared" si="30"/>
        <v>OK</v>
      </c>
      <c r="AD16" s="17" t="str">
        <f t="shared" si="30"/>
        <v>OK</v>
      </c>
      <c r="AE16" s="17" t="str">
        <f t="shared" si="30"/>
        <v>Not OK</v>
      </c>
      <c r="AF16" s="17" t="str">
        <f t="shared" si="30"/>
        <v>OK</v>
      </c>
      <c r="AG16" s="17" t="str">
        <f>+IF(AND(I16&gt;I28),"OK","Not OK")</f>
        <v>OK</v>
      </c>
    </row>
    <row r="17" spans="1:33" ht="13.5" customHeight="1">
      <c r="A17" s="297" t="s">
        <v>45</v>
      </c>
      <c r="B17" s="14" t="str">
        <f>+'8.คำนวณ'!G11</f>
        <v>นายูง,รพช.</v>
      </c>
      <c r="C17" s="330">
        <f>+'8.คำนวณ'!M11</f>
        <v>1412.1001218377191</v>
      </c>
      <c r="D17" s="330">
        <f>+'8.คำนวณ'!N11</f>
        <v>622.31540781792023</v>
      </c>
      <c r="E17" s="330">
        <f>+'8.คำนวณ'!O11</f>
        <v>1670.4684005563283</v>
      </c>
      <c r="F17" s="330">
        <f>+'8.คำนวณ'!P11</f>
        <v>3687.8072210300429</v>
      </c>
      <c r="G17" s="330">
        <f>+'8.คำนวณ'!Q11</f>
        <v>17.111033616961919</v>
      </c>
      <c r="H17" s="330">
        <f>+'8.คำนวณ'!R11</f>
        <v>48.731882759101687</v>
      </c>
      <c r="I17" s="330">
        <f>+'8.คำนวณ'!S11</f>
        <v>961.08321220069377</v>
      </c>
      <c r="J17" s="14" t="str">
        <f t="shared" ref="J17:J25" si="31">+B17</f>
        <v>นายูง,รพช.</v>
      </c>
      <c r="K17" s="50">
        <f>+(C17-C26)*100/C26</f>
        <v>3.028414819920044</v>
      </c>
      <c r="L17" s="50">
        <f t="shared" ref="L17:Q17" si="32">+(D17-D26)*100/D26</f>
        <v>33.022967996480716</v>
      </c>
      <c r="M17" s="50">
        <f t="shared" si="32"/>
        <v>35.769244651314686</v>
      </c>
      <c r="N17" s="50">
        <f t="shared" si="32"/>
        <v>6.9647296348119445</v>
      </c>
      <c r="O17" s="50">
        <f t="shared" si="32"/>
        <v>-4.6556760022743546</v>
      </c>
      <c r="P17" s="50">
        <f t="shared" si="32"/>
        <v>-15.927501144368593</v>
      </c>
      <c r="Q17" s="50">
        <f t="shared" si="32"/>
        <v>-17.347357477413095</v>
      </c>
      <c r="R17" s="14" t="str">
        <f t="shared" ref="R17:R25" si="33">+J17</f>
        <v>นายูง,รพช.</v>
      </c>
      <c r="S17" s="15">
        <f t="shared" ref="S17:S25" si="34">+K17/100</f>
        <v>3.0284148199200441E-2</v>
      </c>
      <c r="T17" s="15">
        <f t="shared" ref="T17:T25" si="35">+L17/100</f>
        <v>0.33022967996480718</v>
      </c>
      <c r="U17" s="15">
        <f t="shared" ref="U17:U25" si="36">+M17/100</f>
        <v>0.35769244651314686</v>
      </c>
      <c r="V17" s="15">
        <f t="shared" ref="V17:V25" si="37">+N17/100</f>
        <v>6.9647296348119447E-2</v>
      </c>
      <c r="W17" s="15">
        <f t="shared" ref="W17:W25" si="38">+O17/100</f>
        <v>-4.6556760022743546E-2</v>
      </c>
      <c r="X17" s="15">
        <f t="shared" ref="X17:X25" si="39">+P17/100</f>
        <v>-0.15927501144368594</v>
      </c>
      <c r="Y17" s="15">
        <f t="shared" ref="Y17:Y25" si="40">+Q17/100</f>
        <v>-0.17347357477413095</v>
      </c>
      <c r="Z17" s="14" t="str">
        <f t="shared" ref="Z17:Z25" si="41">+R17</f>
        <v>นายูง,รพช.</v>
      </c>
      <c r="AA17" s="17" t="str">
        <f>+IF(AND(C17&gt;C28),"OK","Not OK")</f>
        <v>OK</v>
      </c>
      <c r="AB17" s="17" t="str">
        <f t="shared" ref="AB17:AG17" si="42">+IF(AND(D17&gt;D28),"OK","Not OK")</f>
        <v>OK</v>
      </c>
      <c r="AC17" s="17" t="str">
        <f t="shared" si="42"/>
        <v>OK</v>
      </c>
      <c r="AD17" s="17" t="str">
        <f t="shared" si="42"/>
        <v>OK</v>
      </c>
      <c r="AE17" s="17" t="str">
        <f t="shared" si="42"/>
        <v>OK</v>
      </c>
      <c r="AF17" s="17" t="str">
        <f t="shared" si="42"/>
        <v>OK</v>
      </c>
      <c r="AG17" s="17" t="str">
        <f t="shared" si="42"/>
        <v>OK</v>
      </c>
    </row>
    <row r="18" spans="1:33" ht="13.5" customHeight="1">
      <c r="A18" s="297" t="s">
        <v>47</v>
      </c>
      <c r="B18" s="14" t="str">
        <f>+'8.คำนวณ'!G12</f>
        <v>ศรีเชียงใหม่,รพช.</v>
      </c>
      <c r="C18" s="330">
        <f>+'8.คำนวณ'!M12</f>
        <v>1397.9150832475113</v>
      </c>
      <c r="D18" s="330">
        <f>+'8.คำนวณ'!N12</f>
        <v>279.61543769309986</v>
      </c>
      <c r="E18" s="330">
        <f>+'8.คำนวณ'!O12</f>
        <v>1027.7758775811208</v>
      </c>
      <c r="F18" s="330">
        <f>+'8.คำนวณ'!P12</f>
        <v>3832.8618095801303</v>
      </c>
      <c r="G18" s="330">
        <f>+'8.คำนวณ'!Q12</f>
        <v>34.945395731809782</v>
      </c>
      <c r="H18" s="330">
        <f>+'8.คำนวณ'!R12</f>
        <v>83.815745252898679</v>
      </c>
      <c r="I18" s="330">
        <f>+'8.คำนวณ'!S12</f>
        <v>1640.5830604188122</v>
      </c>
      <c r="J18" s="14" t="str">
        <f t="shared" si="31"/>
        <v>ศรีเชียงใหม่,รพช.</v>
      </c>
      <c r="K18" s="50">
        <f>+(C18-C26)*100/C26</f>
        <v>1.9934584329702691</v>
      </c>
      <c r="L18" s="50">
        <f t="shared" ref="L18:Q18" si="43">+(D18-D26)*100/D26</f>
        <v>-40.23082997415689</v>
      </c>
      <c r="M18" s="50">
        <f t="shared" si="43"/>
        <v>-16.466330926368503</v>
      </c>
      <c r="N18" s="50">
        <f t="shared" si="43"/>
        <v>11.1720333024411</v>
      </c>
      <c r="O18" s="50">
        <f t="shared" si="43"/>
        <v>94.719103910800641</v>
      </c>
      <c r="P18" s="50">
        <f t="shared" si="43"/>
        <v>44.599361811895513</v>
      </c>
      <c r="Q18" s="50">
        <f t="shared" si="43"/>
        <v>41.089266257094863</v>
      </c>
      <c r="R18" s="14" t="str">
        <f t="shared" si="33"/>
        <v>ศรีเชียงใหม่,รพช.</v>
      </c>
      <c r="S18" s="15">
        <f t="shared" si="34"/>
        <v>1.993458432970269E-2</v>
      </c>
      <c r="T18" s="15">
        <f t="shared" si="35"/>
        <v>-0.4023082997415689</v>
      </c>
      <c r="U18" s="15">
        <f t="shared" si="36"/>
        <v>-0.16466330926368503</v>
      </c>
      <c r="V18" s="15">
        <f t="shared" si="37"/>
        <v>0.11172033302441101</v>
      </c>
      <c r="W18" s="15">
        <f t="shared" si="38"/>
        <v>0.94719103910800639</v>
      </c>
      <c r="X18" s="15">
        <f t="shared" si="39"/>
        <v>0.4459936181189551</v>
      </c>
      <c r="Y18" s="15">
        <f t="shared" si="40"/>
        <v>0.41089266257094864</v>
      </c>
      <c r="Z18" s="14" t="str">
        <f t="shared" si="41"/>
        <v>ศรีเชียงใหม่,รพช.</v>
      </c>
      <c r="AA18" s="17" t="str">
        <f>+IF(AND(C18&gt;C28),"OK","Not OK")</f>
        <v>OK</v>
      </c>
      <c r="AB18" s="17" t="str">
        <f t="shared" ref="AB18:AG18" si="44">+IF(AND(D18&gt;D28),"OK","Not OK")</f>
        <v>OK</v>
      </c>
      <c r="AC18" s="17" t="str">
        <f t="shared" si="44"/>
        <v>OK</v>
      </c>
      <c r="AD18" s="17" t="str">
        <f t="shared" si="44"/>
        <v>OK</v>
      </c>
      <c r="AE18" s="17" t="str">
        <f t="shared" si="44"/>
        <v>OK</v>
      </c>
      <c r="AF18" s="17" t="str">
        <f t="shared" si="44"/>
        <v>OK</v>
      </c>
      <c r="AG18" s="17" t="str">
        <f t="shared" si="44"/>
        <v>OK</v>
      </c>
    </row>
    <row r="19" spans="1:33" ht="13.5" customHeight="1">
      <c r="A19" s="297" t="s">
        <v>49</v>
      </c>
      <c r="B19" s="14" t="str">
        <f>+'8.คำนวณ'!G13</f>
        <v>เต่างอย,รพช.</v>
      </c>
      <c r="C19" s="330">
        <f>+'8.คำนวณ'!M13</f>
        <v>1301.0808178647762</v>
      </c>
      <c r="D19" s="330">
        <f>+'8.คำนวณ'!N13</f>
        <v>388.76341208234896</v>
      </c>
      <c r="E19" s="330">
        <f>+'8.คำนวณ'!O13</f>
        <v>809.74450455927058</v>
      </c>
      <c r="F19" s="330">
        <f>+'8.คำนวณ'!P13</f>
        <v>3347.4529478260874</v>
      </c>
      <c r="G19" s="330">
        <f>+'8.คำนวณ'!Q13</f>
        <v>19.71416220666941</v>
      </c>
      <c r="H19" s="330">
        <f>+'8.คำนวณ'!R13</f>
        <v>61.932822149032525</v>
      </c>
      <c r="I19" s="330">
        <f>+'8.คำนวณ'!S13</f>
        <v>1463.996808414895</v>
      </c>
      <c r="J19" s="14" t="str">
        <f t="shared" si="31"/>
        <v>เต่างอย,รพช.</v>
      </c>
      <c r="K19" s="50">
        <f>+(C19-C26)*100/C26</f>
        <v>-5.0716785982842278</v>
      </c>
      <c r="L19" s="50">
        <f t="shared" ref="L19:Q19" si="45">+(D19-D26)*100/D26</f>
        <v>-16.899915583057851</v>
      </c>
      <c r="M19" s="50">
        <f t="shared" si="45"/>
        <v>-34.187082073536011</v>
      </c>
      <c r="N19" s="50">
        <f t="shared" si="45"/>
        <v>-2.9072350941755616</v>
      </c>
      <c r="O19" s="50">
        <f t="shared" si="45"/>
        <v>9.8492067079543872</v>
      </c>
      <c r="P19" s="50">
        <f t="shared" si="45"/>
        <v>6.8468284919296289</v>
      </c>
      <c r="Q19" s="50">
        <f t="shared" si="45"/>
        <v>25.902942975198417</v>
      </c>
      <c r="R19" s="14" t="str">
        <f t="shared" si="33"/>
        <v>เต่างอย,รพช.</v>
      </c>
      <c r="S19" s="15">
        <f t="shared" si="34"/>
        <v>-5.071678598284228E-2</v>
      </c>
      <c r="T19" s="15">
        <f t="shared" si="35"/>
        <v>-0.16899915583057851</v>
      </c>
      <c r="U19" s="15">
        <f t="shared" si="36"/>
        <v>-0.34187082073536013</v>
      </c>
      <c r="V19" s="15">
        <f t="shared" si="37"/>
        <v>-2.9072350941755615E-2</v>
      </c>
      <c r="W19" s="15">
        <f t="shared" si="38"/>
        <v>9.8492067079543874E-2</v>
      </c>
      <c r="X19" s="15">
        <f t="shared" si="39"/>
        <v>6.8468284919296296E-2</v>
      </c>
      <c r="Y19" s="15">
        <f t="shared" si="40"/>
        <v>0.25902942975198417</v>
      </c>
      <c r="Z19" s="14" t="str">
        <f t="shared" si="41"/>
        <v>เต่างอย,รพช.</v>
      </c>
      <c r="AA19" s="17" t="str">
        <f>+IF(AND(C19&gt;C28),"OK","Not OK")</f>
        <v>OK</v>
      </c>
      <c r="AB19" s="17" t="str">
        <f t="shared" ref="AB19:AG19" si="46">+IF(AND(D19&gt;D28),"OK","Not OK")</f>
        <v>OK</v>
      </c>
      <c r="AC19" s="17" t="str">
        <f t="shared" si="46"/>
        <v>OK</v>
      </c>
      <c r="AD19" s="17" t="str">
        <f t="shared" si="46"/>
        <v>OK</v>
      </c>
      <c r="AE19" s="17" t="str">
        <f t="shared" si="46"/>
        <v>OK</v>
      </c>
      <c r="AF19" s="17" t="str">
        <f t="shared" si="46"/>
        <v>OK</v>
      </c>
      <c r="AG19" s="17" t="str">
        <f t="shared" si="46"/>
        <v>OK</v>
      </c>
    </row>
    <row r="20" spans="1:33" ht="13.5" customHeight="1">
      <c r="A20" s="297" t="s">
        <v>51</v>
      </c>
      <c r="B20" s="14" t="str">
        <f>+'8.คำนวณ'!G14</f>
        <v>นาทม,รพช.</v>
      </c>
      <c r="C20" s="330">
        <f>+'8.คำนวณ'!M14</f>
        <v>1377.0529633821948</v>
      </c>
      <c r="D20" s="330">
        <f>+'8.คำนวณ'!N14</f>
        <v>652.15022412134238</v>
      </c>
      <c r="E20" s="330">
        <f>+'8.คำนวณ'!O14</f>
        <v>427.47016407599301</v>
      </c>
      <c r="F20" s="330">
        <f>+'8.คำนวณ'!P14</f>
        <v>3017.4973012939004</v>
      </c>
      <c r="G20" s="330">
        <f>+'8.คำนวณ'!Q14</f>
        <v>13.490786810592006</v>
      </c>
      <c r="H20" s="330">
        <f>+'8.คำนวณ'!R14</f>
        <v>41.246238826108957</v>
      </c>
      <c r="I20" s="330">
        <f>+'8.คำนวณ'!S14</f>
        <v>1709.2353698568113</v>
      </c>
      <c r="J20" s="14" t="str">
        <f t="shared" si="31"/>
        <v>นาทม,รพช.</v>
      </c>
      <c r="K20" s="50">
        <f>+(C20-C26)*100/C26</f>
        <v>0.47133467823997821</v>
      </c>
      <c r="L20" s="50">
        <f t="shared" ref="L20:Q20" si="47">+(D20-D26)*100/D26</f>
        <v>39.400306182958957</v>
      </c>
      <c r="M20" s="50">
        <f t="shared" si="47"/>
        <v>-65.256869708973511</v>
      </c>
      <c r="N20" s="50">
        <f t="shared" si="47"/>
        <v>-12.477587991564024</v>
      </c>
      <c r="O20" s="50">
        <f t="shared" si="47"/>
        <v>-24.828039179452766</v>
      </c>
      <c r="P20" s="50">
        <f t="shared" si="47"/>
        <v>-28.841773184733253</v>
      </c>
      <c r="Q20" s="50">
        <f t="shared" si="47"/>
        <v>46.993328172125011</v>
      </c>
      <c r="R20" s="14" t="str">
        <f t="shared" si="33"/>
        <v>นาทม,รพช.</v>
      </c>
      <c r="S20" s="15">
        <f t="shared" si="34"/>
        <v>4.7133467823997823E-3</v>
      </c>
      <c r="T20" s="15">
        <f t="shared" si="35"/>
        <v>0.39400306182958955</v>
      </c>
      <c r="U20" s="15">
        <f t="shared" si="36"/>
        <v>-0.65256869708973508</v>
      </c>
      <c r="V20" s="15">
        <f t="shared" si="37"/>
        <v>-0.12477587991564024</v>
      </c>
      <c r="W20" s="15">
        <f t="shared" si="38"/>
        <v>-0.24828039179452766</v>
      </c>
      <c r="X20" s="15">
        <f t="shared" si="39"/>
        <v>-0.28841773184733255</v>
      </c>
      <c r="Y20" s="15">
        <f t="shared" si="40"/>
        <v>0.4699332817212501</v>
      </c>
      <c r="Z20" s="14" t="str">
        <f t="shared" si="41"/>
        <v>นาทม,รพช.</v>
      </c>
      <c r="AA20" s="17" t="str">
        <f>+IF(AND(C20&gt;C28),"OK","Not OK")</f>
        <v>OK</v>
      </c>
      <c r="AB20" s="17" t="str">
        <f t="shared" ref="AB20:AG20" si="48">+IF(AND(D20&gt;D28),"OK","Not OK")</f>
        <v>OK</v>
      </c>
      <c r="AC20" s="17" t="str">
        <f t="shared" si="48"/>
        <v>OK</v>
      </c>
      <c r="AD20" s="17" t="str">
        <f t="shared" si="48"/>
        <v>OK</v>
      </c>
      <c r="AE20" s="17" t="str">
        <f t="shared" si="48"/>
        <v>OK</v>
      </c>
      <c r="AF20" s="17" t="str">
        <f t="shared" si="48"/>
        <v>Not OK</v>
      </c>
      <c r="AG20" s="17" t="str">
        <f t="shared" si="48"/>
        <v>OK</v>
      </c>
    </row>
    <row r="21" spans="1:33" ht="13.5" customHeight="1">
      <c r="A21" s="297" t="s">
        <v>47</v>
      </c>
      <c r="B21" s="14" t="str">
        <f>+'8.คำนวณ'!G15</f>
        <v>สระใคร,รพช.</v>
      </c>
      <c r="C21" s="330">
        <f>+'8.คำนวณ'!M15</f>
        <v>1822.2528596093136</v>
      </c>
      <c r="D21" s="330">
        <f>+'8.คำนวณ'!N15</f>
        <v>393.09033691791632</v>
      </c>
      <c r="E21" s="330">
        <f>+'8.คำนวณ'!O15</f>
        <v>1166.5802356637864</v>
      </c>
      <c r="F21" s="330">
        <f>+'8.คำนวณ'!P15</f>
        <v>3843.0349881235147</v>
      </c>
      <c r="G21" s="330">
        <f>+'8.คำนวณ'!Q15</f>
        <v>18.365869704146462</v>
      </c>
      <c r="H21" s="330">
        <f>+'8.คำนวณ'!R15</f>
        <v>59.142152550655986</v>
      </c>
      <c r="I21" s="330">
        <f>+'8.คำนวณ'!S15</f>
        <v>1202.4416224348856</v>
      </c>
      <c r="J21" s="14" t="str">
        <f t="shared" si="31"/>
        <v>สระใคร,รพช.</v>
      </c>
      <c r="K21" s="50">
        <f>+(C21-C26)*100/C26</f>
        <v>32.953620372387249</v>
      </c>
      <c r="L21" s="50">
        <f t="shared" ref="L21:Q21" si="49">+(D21-D26)*100/D26</f>
        <v>-15.975014195925141</v>
      </c>
      <c r="M21" s="50">
        <f t="shared" si="49"/>
        <v>-5.1848467361150892</v>
      </c>
      <c r="N21" s="50">
        <f t="shared" si="49"/>
        <v>11.467106018339695</v>
      </c>
      <c r="O21" s="50">
        <f t="shared" si="49"/>
        <v>2.3363912882698306</v>
      </c>
      <c r="P21" s="50">
        <f t="shared" si="49"/>
        <v>2.0323507140904988</v>
      </c>
      <c r="Q21" s="50">
        <f t="shared" si="49"/>
        <v>3.4093367897018374</v>
      </c>
      <c r="R21" s="14" t="str">
        <f t="shared" si="33"/>
        <v>สระใคร,รพช.</v>
      </c>
      <c r="S21" s="15">
        <f t="shared" si="34"/>
        <v>0.32953620372387249</v>
      </c>
      <c r="T21" s="15">
        <f t="shared" si="35"/>
        <v>-0.15975014195925141</v>
      </c>
      <c r="U21" s="15">
        <f t="shared" si="36"/>
        <v>-5.1848467361150889E-2</v>
      </c>
      <c r="V21" s="15">
        <f t="shared" si="37"/>
        <v>0.11467106018339696</v>
      </c>
      <c r="W21" s="15">
        <f t="shared" si="38"/>
        <v>2.3363912882698304E-2</v>
      </c>
      <c r="X21" s="15">
        <f t="shared" si="39"/>
        <v>2.0323507140904987E-2</v>
      </c>
      <c r="Y21" s="15">
        <f t="shared" si="40"/>
        <v>3.4093367897018376E-2</v>
      </c>
      <c r="Z21" s="14" t="str">
        <f t="shared" si="41"/>
        <v>สระใคร,รพช.</v>
      </c>
      <c r="AA21" s="17" t="str">
        <f>+IF(AND(C21&gt;C28),"OK","Not OK")</f>
        <v>OK</v>
      </c>
      <c r="AB21" s="17" t="str">
        <f t="shared" ref="AB21:AG21" si="50">+IF(AND(D21&gt;D28),"OK","Not OK")</f>
        <v>OK</v>
      </c>
      <c r="AC21" s="17" t="str">
        <f t="shared" si="50"/>
        <v>OK</v>
      </c>
      <c r="AD21" s="17" t="str">
        <f t="shared" si="50"/>
        <v>OK</v>
      </c>
      <c r="AE21" s="17" t="str">
        <f t="shared" si="50"/>
        <v>OK</v>
      </c>
      <c r="AF21" s="17" t="str">
        <f t="shared" si="50"/>
        <v>OK</v>
      </c>
      <c r="AG21" s="17" t="str">
        <f t="shared" si="50"/>
        <v>OK</v>
      </c>
    </row>
    <row r="22" spans="1:33" ht="13.5" customHeight="1">
      <c r="A22" s="297" t="s">
        <v>45</v>
      </c>
      <c r="B22" s="14" t="str">
        <f>+'8.คำนวณ'!G16</f>
        <v>กู่แก้ว,รพช.</v>
      </c>
      <c r="C22" s="330">
        <f>+'8.คำนวณ'!M16</f>
        <v>1337.2154010636546</v>
      </c>
      <c r="D22" s="330">
        <f>+'8.คำนวณ'!N16</f>
        <v>916.21190909589325</v>
      </c>
      <c r="E22" s="330">
        <f>+'8.คำนวณ'!O16</f>
        <v>3611.6288221709001</v>
      </c>
      <c r="F22" s="330">
        <f>+'8.คำนวณ'!P16</f>
        <v>6196.6679337748346</v>
      </c>
      <c r="G22" s="330">
        <f>+'8.คำนวณ'!Q16</f>
        <v>18.399474137540231</v>
      </c>
      <c r="H22" s="330">
        <f>+'8.คำนวณ'!R16</f>
        <v>54.346797225622197</v>
      </c>
      <c r="I22" s="330">
        <f>+'8.คำนวณ'!S16</f>
        <v>949.7104161412359</v>
      </c>
      <c r="J22" s="14" t="str">
        <f t="shared" si="31"/>
        <v>กู่แก้ว,รพช.</v>
      </c>
      <c r="K22" s="50">
        <f>+(C22-C26)*100/C26</f>
        <v>-2.435258722961259</v>
      </c>
      <c r="L22" s="50">
        <f t="shared" ref="L22:Q22" si="51">+(D22-D26)*100/D26</f>
        <v>95.844785346077884</v>
      </c>
      <c r="M22" s="50">
        <f t="shared" si="51"/>
        <v>193.53929531606593</v>
      </c>
      <c r="N22" s="50">
        <f t="shared" si="51"/>
        <v>79.734153779274834</v>
      </c>
      <c r="O22" s="50">
        <f t="shared" si="51"/>
        <v>2.5236384211420058</v>
      </c>
      <c r="P22" s="50">
        <f t="shared" si="51"/>
        <v>-6.240621357790948</v>
      </c>
      <c r="Q22" s="50">
        <f t="shared" si="51"/>
        <v>-18.325411859439242</v>
      </c>
      <c r="R22" s="14" t="str">
        <f t="shared" si="33"/>
        <v>กู่แก้ว,รพช.</v>
      </c>
      <c r="S22" s="15">
        <f t="shared" si="34"/>
        <v>-2.4352587229612591E-2</v>
      </c>
      <c r="T22" s="15">
        <f t="shared" si="35"/>
        <v>0.95844785346077888</v>
      </c>
      <c r="U22" s="15">
        <f t="shared" si="36"/>
        <v>1.9353929531606593</v>
      </c>
      <c r="V22" s="15">
        <f t="shared" si="37"/>
        <v>0.7973415377927483</v>
      </c>
      <c r="W22" s="15">
        <f t="shared" si="38"/>
        <v>2.5236384211420059E-2</v>
      </c>
      <c r="X22" s="15">
        <f t="shared" si="39"/>
        <v>-6.2406213577909479E-2</v>
      </c>
      <c r="Y22" s="15">
        <f t="shared" si="40"/>
        <v>-0.18325411859439242</v>
      </c>
      <c r="Z22" s="14" t="str">
        <f t="shared" si="41"/>
        <v>กู่แก้ว,รพช.</v>
      </c>
      <c r="AA22" s="17" t="str">
        <f>+IF(AND(C22&gt;C28),"OK","Not OK")</f>
        <v>OK</v>
      </c>
      <c r="AB22" s="17" t="str">
        <f t="shared" ref="AB22:AG22" si="52">+IF(AND(D22&gt;D28),"OK","Not OK")</f>
        <v>OK</v>
      </c>
      <c r="AC22" s="17" t="str">
        <f t="shared" si="52"/>
        <v>OK</v>
      </c>
      <c r="AD22" s="17" t="str">
        <f t="shared" si="52"/>
        <v>OK</v>
      </c>
      <c r="AE22" s="17" t="str">
        <f t="shared" si="52"/>
        <v>OK</v>
      </c>
      <c r="AF22" s="17" t="str">
        <f t="shared" si="52"/>
        <v>OK</v>
      </c>
      <c r="AG22" s="17" t="str">
        <f t="shared" si="52"/>
        <v>OK</v>
      </c>
    </row>
    <row r="23" spans="1:33" ht="13.5" customHeight="1">
      <c r="A23" s="297" t="s">
        <v>47</v>
      </c>
      <c r="B23" s="14" t="str">
        <f>+'8.คำนวณ'!G17</f>
        <v>เฝ้าไร่,รพช.</v>
      </c>
      <c r="C23" s="330">
        <f>+'8.คำนวณ'!M17</f>
        <v>1445.4766483456081</v>
      </c>
      <c r="D23" s="330">
        <f>+'8.คำนวณ'!N17</f>
        <v>176.21469193140598</v>
      </c>
      <c r="E23" s="330">
        <f>+'8.คำนวณ'!O17</f>
        <v>583.60371887550207</v>
      </c>
      <c r="F23" s="330">
        <f>+'8.คำนวณ'!P17</f>
        <v>2288.0959177215191</v>
      </c>
      <c r="G23" s="330">
        <f>+'8.คำนวณ'!Q17</f>
        <v>16.919491858727287</v>
      </c>
      <c r="H23" s="330">
        <f>+'8.คำนวณ'!R17</f>
        <v>39.752379454102098</v>
      </c>
      <c r="I23" s="330">
        <f>+'8.คำนวณ'!S17</f>
        <v>546.37497609101899</v>
      </c>
      <c r="J23" s="14" t="str">
        <f t="shared" si="31"/>
        <v>เฝ้าไร่,รพช.</v>
      </c>
      <c r="K23" s="50">
        <f>+(C23-C26)*100/C26</f>
        <v>5.4636037736803784</v>
      </c>
      <c r="L23" s="50">
        <f t="shared" ref="L23:Q23" si="53">+(D23-D26)*100/D26</f>
        <v>-62.333246082572522</v>
      </c>
      <c r="M23" s="50">
        <f t="shared" si="53"/>
        <v>-52.566935081779</v>
      </c>
      <c r="N23" s="50">
        <f t="shared" si="53"/>
        <v>-33.633851622743116</v>
      </c>
      <c r="O23" s="50">
        <f t="shared" si="53"/>
        <v>-5.7229650898320736</v>
      </c>
      <c r="P23" s="50">
        <f t="shared" si="53"/>
        <v>-31.418987181663503</v>
      </c>
      <c r="Q23" s="50">
        <f t="shared" si="53"/>
        <v>-53.012044109342142</v>
      </c>
      <c r="R23" s="14" t="str">
        <f t="shared" si="33"/>
        <v>เฝ้าไร่,รพช.</v>
      </c>
      <c r="S23" s="15">
        <f t="shared" si="34"/>
        <v>5.4636037736803783E-2</v>
      </c>
      <c r="T23" s="15">
        <f t="shared" si="35"/>
        <v>-0.62333246082572524</v>
      </c>
      <c r="U23" s="15">
        <f t="shared" si="36"/>
        <v>-0.52566935081778998</v>
      </c>
      <c r="V23" s="15">
        <f t="shared" si="37"/>
        <v>-0.33633851622743116</v>
      </c>
      <c r="W23" s="15">
        <f t="shared" si="38"/>
        <v>-5.7229650898320737E-2</v>
      </c>
      <c r="X23" s="15">
        <f t="shared" si="39"/>
        <v>-0.31418987181663505</v>
      </c>
      <c r="Y23" s="15">
        <f t="shared" si="40"/>
        <v>-0.53012044109342138</v>
      </c>
      <c r="Z23" s="14" t="str">
        <f t="shared" si="41"/>
        <v>เฝ้าไร่,รพช.</v>
      </c>
      <c r="AA23" s="17" t="str">
        <f>+IF(AND(C23&gt;C28),"OK","Not OK")</f>
        <v>OK</v>
      </c>
      <c r="AB23" s="17" t="str">
        <f t="shared" ref="AB23:AG23" si="54">+IF(AND(D23&gt;D28),"OK","Not OK")</f>
        <v>Not OK</v>
      </c>
      <c r="AC23" s="17" t="str">
        <f t="shared" si="54"/>
        <v>OK</v>
      </c>
      <c r="AD23" s="17" t="str">
        <f t="shared" si="54"/>
        <v>Not OK</v>
      </c>
      <c r="AE23" s="17" t="str">
        <f t="shared" si="54"/>
        <v>OK</v>
      </c>
      <c r="AF23" s="17" t="str">
        <f t="shared" si="54"/>
        <v>Not OK</v>
      </c>
      <c r="AG23" s="17" t="str">
        <f t="shared" si="54"/>
        <v>Not OK</v>
      </c>
    </row>
    <row r="24" spans="1:33" ht="13.5" customHeight="1">
      <c r="A24" s="297" t="s">
        <v>47</v>
      </c>
      <c r="B24" s="14" t="str">
        <f>+'8.คำนวณ'!G18</f>
        <v>รัตนวาปี,รพช.</v>
      </c>
      <c r="C24" s="330">
        <f>+'8.คำนวณ'!M18</f>
        <v>1165.6325370749835</v>
      </c>
      <c r="D24" s="330">
        <f>+'8.คำนวณ'!N18</f>
        <v>312.25856909665544</v>
      </c>
      <c r="E24" s="330">
        <f>+'8.คำนวณ'!O18</f>
        <v>438.07053503787881</v>
      </c>
      <c r="F24" s="330">
        <f>+'8.คำนวณ'!P18</f>
        <v>2664.6868562499999</v>
      </c>
      <c r="G24" s="330">
        <f>+'8.คำนวณ'!Q18</f>
        <v>17.571816647325669</v>
      </c>
      <c r="H24" s="330">
        <f>+'8.คำนวณ'!R18</f>
        <v>55.378257200126598</v>
      </c>
      <c r="I24" s="330">
        <f>+'8.คำนวณ'!S18</f>
        <v>625.2098398916404</v>
      </c>
      <c r="J24" s="14" t="str">
        <f t="shared" si="31"/>
        <v>รัตนวาปี,รพช.</v>
      </c>
      <c r="K24" s="50">
        <f>+(C24-C26)*100/C26</f>
        <v>-14.954137670445904</v>
      </c>
      <c r="L24" s="50">
        <f t="shared" ref="L24:Q24" si="55">+(D24-D26)*100/D26</f>
        <v>-33.253200673243654</v>
      </c>
      <c r="M24" s="50">
        <f t="shared" si="55"/>
        <v>-64.395312340968431</v>
      </c>
      <c r="N24" s="50">
        <f t="shared" si="55"/>
        <v>-22.710843583465003</v>
      </c>
      <c r="O24" s="50">
        <f t="shared" si="55"/>
        <v>-2.0881486673911462</v>
      </c>
      <c r="P24" s="50">
        <f t="shared" si="55"/>
        <v>-4.4611412183753503</v>
      </c>
      <c r="Q24" s="50">
        <f t="shared" si="55"/>
        <v>-46.232287961995212</v>
      </c>
      <c r="R24" s="14" t="str">
        <f t="shared" si="33"/>
        <v>รัตนวาปี,รพช.</v>
      </c>
      <c r="S24" s="15">
        <f t="shared" si="34"/>
        <v>-0.14954137670445905</v>
      </c>
      <c r="T24" s="15">
        <f t="shared" si="35"/>
        <v>-0.33253200673243655</v>
      </c>
      <c r="U24" s="15">
        <f t="shared" si="36"/>
        <v>-0.64395312340968436</v>
      </c>
      <c r="V24" s="15">
        <f t="shared" si="37"/>
        <v>-0.22710843583465004</v>
      </c>
      <c r="W24" s="15">
        <f t="shared" si="38"/>
        <v>-2.0881486673911463E-2</v>
      </c>
      <c r="X24" s="15">
        <f t="shared" si="39"/>
        <v>-4.4611412183753502E-2</v>
      </c>
      <c r="Y24" s="15">
        <f t="shared" si="40"/>
        <v>-0.46232287961995211</v>
      </c>
      <c r="Z24" s="14" t="str">
        <f t="shared" si="41"/>
        <v>รัตนวาปี,รพช.</v>
      </c>
      <c r="AA24" s="17" t="str">
        <f>+IF(AND(C24&gt;C28),"OK","Not OK")</f>
        <v>Not OK</v>
      </c>
      <c r="AB24" s="17" t="str">
        <f t="shared" ref="AB24:AG24" si="56">+IF(AND(D24&gt;D28),"OK","Not OK")</f>
        <v>OK</v>
      </c>
      <c r="AC24" s="17" t="str">
        <f t="shared" si="56"/>
        <v>OK</v>
      </c>
      <c r="AD24" s="17" t="str">
        <f t="shared" si="56"/>
        <v>OK</v>
      </c>
      <c r="AE24" s="17" t="str">
        <f t="shared" si="56"/>
        <v>OK</v>
      </c>
      <c r="AF24" s="17" t="str">
        <f t="shared" si="56"/>
        <v>OK</v>
      </c>
      <c r="AG24" s="17" t="str">
        <f t="shared" si="56"/>
        <v>Not OK</v>
      </c>
    </row>
    <row r="25" spans="1:33" ht="13.5" customHeight="1">
      <c r="A25" s="297" t="s">
        <v>53</v>
      </c>
      <c r="B25" s="14" t="str">
        <f>+'8.คำนวณ'!G19</f>
        <v>หนองหิน,รพช.</v>
      </c>
      <c r="C25" s="330">
        <f>+'8.คำนวณ'!M19</f>
        <v>1305.3820322858148</v>
      </c>
      <c r="D25" s="330">
        <f>+'8.คำนวณ'!N19</f>
        <v>446.90180355245178</v>
      </c>
      <c r="E25" s="330">
        <f>+'8.คำนวณ'!O19</f>
        <v>768.37115559599647</v>
      </c>
      <c r="F25" s="330">
        <f>+'8.คำนวณ'!P19</f>
        <v>2576.292641363284</v>
      </c>
      <c r="G25" s="330">
        <f>+'8.คำนวณ'!Q19</f>
        <v>11.77716</v>
      </c>
      <c r="H25" s="330">
        <f>+'8.คำนวณ'!R19</f>
        <v>81.922049999999999</v>
      </c>
      <c r="I25" s="330">
        <f>+'8.คำนวณ'!S19</f>
        <v>1116.5203375335257</v>
      </c>
      <c r="J25" s="14" t="str">
        <f t="shared" si="31"/>
        <v>หนองหิน,รพช.</v>
      </c>
      <c r="K25" s="50">
        <f t="shared" ref="K25:Q25" si="57">+(C25-C26)*100/C26</f>
        <v>-4.7578571512444308</v>
      </c>
      <c r="L25" s="50">
        <f t="shared" si="57"/>
        <v>-4.4725495067271073</v>
      </c>
      <c r="M25" s="50">
        <f t="shared" si="57"/>
        <v>-37.549748697800339</v>
      </c>
      <c r="N25" s="50">
        <f t="shared" si="57"/>
        <v>-25.274714938431909</v>
      </c>
      <c r="O25" s="50">
        <f t="shared" si="57"/>
        <v>-34.376532479022501</v>
      </c>
      <c r="P25" s="50">
        <f t="shared" si="57"/>
        <v>41.332348863324306</v>
      </c>
      <c r="Q25" s="50">
        <f t="shared" si="57"/>
        <v>-3.9798477844123199</v>
      </c>
      <c r="R25" s="14" t="str">
        <f t="shared" si="33"/>
        <v>หนองหิน,รพช.</v>
      </c>
      <c r="S25" s="15">
        <f t="shared" si="34"/>
        <v>-4.7578571512444309E-2</v>
      </c>
      <c r="T25" s="15">
        <f t="shared" si="35"/>
        <v>-4.4725495067271075E-2</v>
      </c>
      <c r="U25" s="15">
        <f t="shared" si="36"/>
        <v>-0.37549748697800339</v>
      </c>
      <c r="V25" s="15">
        <f t="shared" si="37"/>
        <v>-0.25274714938431908</v>
      </c>
      <c r="W25" s="15">
        <f t="shared" si="38"/>
        <v>-0.34376532479022504</v>
      </c>
      <c r="X25" s="15">
        <f t="shared" si="39"/>
        <v>0.41332348863324309</v>
      </c>
      <c r="Y25" s="15">
        <f t="shared" si="40"/>
        <v>-3.9798477844123201E-2</v>
      </c>
      <c r="Z25" s="14" t="str">
        <f t="shared" si="41"/>
        <v>หนองหิน,รพช.</v>
      </c>
      <c r="AA25" s="17" t="str">
        <f>+IF(AND(C25&gt;C28),"OK","Not OK")</f>
        <v>OK</v>
      </c>
      <c r="AB25" s="17" t="str">
        <f t="shared" ref="AB25:AG25" si="58">+IF(AND(D25&gt;D28),"OK","Not OK")</f>
        <v>OK</v>
      </c>
      <c r="AC25" s="17" t="str">
        <f t="shared" si="58"/>
        <v>OK</v>
      </c>
      <c r="AD25" s="17" t="str">
        <f t="shared" si="58"/>
        <v>OK</v>
      </c>
      <c r="AE25" s="17" t="str">
        <f t="shared" si="58"/>
        <v>OK</v>
      </c>
      <c r="AF25" s="17" t="str">
        <f t="shared" si="58"/>
        <v>OK</v>
      </c>
      <c r="AG25" s="17" t="str">
        <f t="shared" si="58"/>
        <v>OK</v>
      </c>
    </row>
    <row r="26" spans="1:33" ht="13.5" customHeight="1">
      <c r="B26" s="18" t="s">
        <v>144</v>
      </c>
      <c r="C26" s="19">
        <f>AVERAGE(C16:C25)</f>
        <v>1370.5928838232464</v>
      </c>
      <c r="D26" s="19">
        <f t="shared" ref="D26:I26" si="59">AVERAGE(D16:D25)</f>
        <v>467.82553207983176</v>
      </c>
      <c r="E26" s="19">
        <f t="shared" si="59"/>
        <v>1230.3732003860366</v>
      </c>
      <c r="F26" s="19">
        <f t="shared" si="59"/>
        <v>3447.6852637505631</v>
      </c>
      <c r="G26" s="19">
        <f t="shared" si="59"/>
        <v>17.946567660776626</v>
      </c>
      <c r="H26" s="19">
        <f t="shared" si="59"/>
        <v>57.964118376906661</v>
      </c>
      <c r="I26" s="19">
        <f t="shared" si="59"/>
        <v>1162.7979249883676</v>
      </c>
    </row>
    <row r="27" spans="1:33" ht="13.2" customHeight="1">
      <c r="B27" s="20" t="s">
        <v>268</v>
      </c>
      <c r="C27" s="21">
        <f>STDEV(C16:C25)</f>
        <v>187.57500484091122</v>
      </c>
      <c r="D27" s="21">
        <f t="shared" ref="D27:I27" si="60">STDEV(D16:D25)</f>
        <v>215.08468758909032</v>
      </c>
      <c r="E27" s="21">
        <f t="shared" si="60"/>
        <v>961.17723878685069</v>
      </c>
      <c r="F27" s="21">
        <f t="shared" si="60"/>
        <v>1106.155236761854</v>
      </c>
      <c r="G27" s="21">
        <f t="shared" si="60"/>
        <v>6.6515644182481655</v>
      </c>
      <c r="H27" s="21">
        <f t="shared" si="60"/>
        <v>14.894696814140639</v>
      </c>
      <c r="I27" s="21">
        <f t="shared" si="60"/>
        <v>399.84617550312959</v>
      </c>
    </row>
    <row r="28" spans="1:33" ht="13.2" customHeight="1">
      <c r="B28" s="20" t="s">
        <v>145</v>
      </c>
      <c r="C28" s="21">
        <f>+C26-C27</f>
        <v>1183.0178789823353</v>
      </c>
      <c r="D28" s="21">
        <f t="shared" ref="D28:I28" si="61">+D26-D27</f>
        <v>252.74084449074144</v>
      </c>
      <c r="E28" s="21">
        <f t="shared" si="61"/>
        <v>269.19596159918592</v>
      </c>
      <c r="F28" s="21">
        <f t="shared" si="61"/>
        <v>2341.5300269887093</v>
      </c>
      <c r="G28" s="21">
        <f t="shared" si="61"/>
        <v>11.295003242528461</v>
      </c>
      <c r="H28" s="21">
        <f t="shared" si="61"/>
        <v>43.069421562766024</v>
      </c>
      <c r="I28" s="21">
        <f t="shared" si="61"/>
        <v>762.951749485238</v>
      </c>
    </row>
    <row r="29" spans="1:33" ht="13.5" customHeight="1">
      <c r="B29" s="390" t="s">
        <v>147</v>
      </c>
      <c r="C29" s="399" t="s">
        <v>135</v>
      </c>
      <c r="D29" s="400"/>
      <c r="E29" s="400"/>
      <c r="F29" s="400"/>
      <c r="G29" s="400"/>
      <c r="H29" s="400"/>
      <c r="I29" s="401"/>
      <c r="J29" s="390" t="s">
        <v>147</v>
      </c>
      <c r="K29" s="396" t="s">
        <v>4</v>
      </c>
      <c r="L29" s="397"/>
      <c r="M29" s="397"/>
      <c r="N29" s="397"/>
      <c r="O29" s="397"/>
      <c r="P29" s="397"/>
      <c r="Q29" s="398"/>
      <c r="R29" s="390" t="s">
        <v>147</v>
      </c>
      <c r="S29" s="391" t="s">
        <v>4</v>
      </c>
      <c r="T29" s="392"/>
      <c r="U29" s="392"/>
      <c r="V29" s="392"/>
      <c r="W29" s="392"/>
      <c r="X29" s="392"/>
      <c r="Y29" s="393"/>
      <c r="Z29" s="390" t="s">
        <v>147</v>
      </c>
      <c r="AA29" s="399" t="s">
        <v>136</v>
      </c>
      <c r="AB29" s="400"/>
      <c r="AC29" s="400"/>
      <c r="AD29" s="400"/>
      <c r="AE29" s="400"/>
      <c r="AF29" s="400"/>
      <c r="AG29" s="401"/>
    </row>
    <row r="30" spans="1:33" ht="13.5" customHeight="1">
      <c r="B30" s="390"/>
      <c r="C30" s="12" t="s">
        <v>137</v>
      </c>
      <c r="D30" s="13" t="s">
        <v>253</v>
      </c>
      <c r="E30" s="12" t="s">
        <v>139</v>
      </c>
      <c r="F30" s="12" t="s">
        <v>140</v>
      </c>
      <c r="G30" s="12" t="s">
        <v>141</v>
      </c>
      <c r="H30" s="12" t="s">
        <v>142</v>
      </c>
      <c r="I30" s="12" t="s">
        <v>143</v>
      </c>
      <c r="J30" s="390"/>
      <c r="K30" s="45" t="s">
        <v>137</v>
      </c>
      <c r="L30" s="46" t="s">
        <v>253</v>
      </c>
      <c r="M30" s="45" t="s">
        <v>139</v>
      </c>
      <c r="N30" s="45" t="s">
        <v>140</v>
      </c>
      <c r="O30" s="45" t="s">
        <v>141</v>
      </c>
      <c r="P30" s="45" t="s">
        <v>142</v>
      </c>
      <c r="Q30" s="45" t="s">
        <v>143</v>
      </c>
      <c r="R30" s="390"/>
      <c r="S30" s="57" t="s">
        <v>137</v>
      </c>
      <c r="T30" s="58" t="s">
        <v>253</v>
      </c>
      <c r="U30" s="57" t="s">
        <v>139</v>
      </c>
      <c r="V30" s="57" t="s">
        <v>140</v>
      </c>
      <c r="W30" s="57" t="s">
        <v>141</v>
      </c>
      <c r="X30" s="57" t="s">
        <v>142</v>
      </c>
      <c r="Y30" s="57" t="s">
        <v>143</v>
      </c>
      <c r="Z30" s="390"/>
      <c r="AA30" s="12" t="s">
        <v>137</v>
      </c>
      <c r="AB30" s="13" t="s">
        <v>253</v>
      </c>
      <c r="AC30" s="12" t="s">
        <v>139</v>
      </c>
      <c r="AD30" s="12" t="s">
        <v>140</v>
      </c>
      <c r="AE30" s="12" t="s">
        <v>141</v>
      </c>
      <c r="AF30" s="12" t="s">
        <v>142</v>
      </c>
      <c r="AG30" s="12" t="s">
        <v>143</v>
      </c>
    </row>
    <row r="31" spans="1:33" ht="13.5" customHeight="1">
      <c r="A31" s="297" t="s">
        <v>45</v>
      </c>
      <c r="B31" s="14" t="str">
        <f>+'8.คำนวณ'!G20</f>
        <v>ทุ่งฝน,รพช.</v>
      </c>
      <c r="C31" s="330">
        <f>+'8.คำนวณ'!M20</f>
        <v>1261.3543374218373</v>
      </c>
      <c r="D31" s="330">
        <f>+'8.คำนวณ'!N20</f>
        <v>352.56722943722946</v>
      </c>
      <c r="E31" s="330">
        <f>+'8.คำนวณ'!O20</f>
        <v>1936.8793977812998</v>
      </c>
      <c r="F31" s="330">
        <f>+'8.คำนวณ'!P20</f>
        <v>3289.5395867768593</v>
      </c>
      <c r="G31" s="330">
        <f>+'8.คำนวณ'!Q20</f>
        <v>9.775612333706329</v>
      </c>
      <c r="H31" s="330">
        <f>+'8.คำนวณ'!R20</f>
        <v>39.627091881138881</v>
      </c>
      <c r="I31" s="330">
        <f>+'8.คำนวณ'!S20</f>
        <v>1221.9064642456308</v>
      </c>
      <c r="J31" s="14" t="str">
        <f>+B31</f>
        <v>ทุ่งฝน,รพช.</v>
      </c>
      <c r="K31" s="50">
        <f>+(C31-C4)*100/C44</f>
        <v>-79.13154498921574</v>
      </c>
      <c r="L31" s="50">
        <f t="shared" ref="L31:Q31" si="62">+(D31-D4)*100/D44</f>
        <v>-108.233569002946</v>
      </c>
      <c r="M31" s="50">
        <f t="shared" si="62"/>
        <v>-315.44456858972848</v>
      </c>
      <c r="N31" s="50">
        <f t="shared" si="62"/>
        <v>-1014.3876501119007</v>
      </c>
      <c r="O31" s="50">
        <f t="shared" si="62"/>
        <v>-124.82475382903252</v>
      </c>
      <c r="P31" s="50">
        <f t="shared" si="62"/>
        <v>-134.21307389093829</v>
      </c>
      <c r="Q31" s="50">
        <f t="shared" si="62"/>
        <v>-193.93837716964305</v>
      </c>
      <c r="R31" s="14" t="str">
        <f>+J31</f>
        <v>ทุ่งฝน,รพช.</v>
      </c>
      <c r="S31" s="15">
        <f>+K31/100</f>
        <v>-0.79131544989215741</v>
      </c>
      <c r="T31" s="15">
        <f t="shared" ref="T31:Y31" si="63">+L31/100</f>
        <v>-1.0823356900294601</v>
      </c>
      <c r="U31" s="15">
        <f t="shared" si="63"/>
        <v>-3.1544456858972847</v>
      </c>
      <c r="V31" s="15">
        <f t="shared" si="63"/>
        <v>-10.143876501119006</v>
      </c>
      <c r="W31" s="15">
        <f t="shared" si="63"/>
        <v>-1.2482475382903251</v>
      </c>
      <c r="X31" s="15">
        <f t="shared" si="63"/>
        <v>-1.3421307389093828</v>
      </c>
      <c r="Y31" s="15">
        <f t="shared" si="63"/>
        <v>-1.9393837716964304</v>
      </c>
      <c r="Z31" s="14" t="str">
        <f>+R31</f>
        <v>ทุ่งฝน,รพช.</v>
      </c>
      <c r="AA31" s="17" t="str">
        <f>+IF(AND(C31&gt;C46),"OK","Not OK")</f>
        <v>OK</v>
      </c>
      <c r="AB31" s="17" t="str">
        <f t="shared" ref="AB31:AG31" si="64">+IF(AND(D31&gt;D46),"OK","Not OK")</f>
        <v>OK</v>
      </c>
      <c r="AC31" s="17" t="str">
        <f t="shared" si="64"/>
        <v>OK</v>
      </c>
      <c r="AD31" s="17" t="str">
        <f t="shared" si="64"/>
        <v>OK</v>
      </c>
      <c r="AE31" s="17" t="str">
        <f t="shared" si="64"/>
        <v>OK</v>
      </c>
      <c r="AF31" s="17" t="str">
        <f t="shared" si="64"/>
        <v>OK</v>
      </c>
      <c r="AG31" s="17" t="str">
        <f t="shared" si="64"/>
        <v>OK</v>
      </c>
    </row>
    <row r="32" spans="1:33" ht="13.5" customHeight="1">
      <c r="A32" s="297" t="s">
        <v>45</v>
      </c>
      <c r="B32" s="14" t="str">
        <f>+'8.คำนวณ'!G21</f>
        <v>ไชยวาน,รพช.</v>
      </c>
      <c r="C32" s="330">
        <f>+'8.คำนวณ'!M21</f>
        <v>1223.7578717014242</v>
      </c>
      <c r="D32" s="330">
        <f>+'8.คำนวณ'!N21</f>
        <v>401.96144158736587</v>
      </c>
      <c r="E32" s="330">
        <f>+'8.คำนวณ'!O21</f>
        <v>418.6488922867822</v>
      </c>
      <c r="F32" s="330">
        <f>+'8.คำนวณ'!P21</f>
        <v>2226.5285543540126</v>
      </c>
      <c r="G32" s="330">
        <f>+'8.คำนวณ'!Q21</f>
        <v>8.1430921052631575</v>
      </c>
      <c r="H32" s="330">
        <f>+'8.คำนวณ'!R21</f>
        <v>54.66962044534413</v>
      </c>
      <c r="I32" s="330">
        <f>+'8.คำนวณ'!S21</f>
        <v>1013.9062900722143</v>
      </c>
      <c r="J32" s="14" t="str">
        <f t="shared" ref="J32:J43" si="65">+B32</f>
        <v>ไชยวาน,รพช.</v>
      </c>
      <c r="K32" s="50">
        <f>+(C32-C44)*100/C44</f>
        <v>1.3673636021356219</v>
      </c>
      <c r="L32" s="50">
        <f t="shared" ref="L32:Q32" si="66">+(D32-D44)*100/D44</f>
        <v>-5.7598750612689509</v>
      </c>
      <c r="M32" s="50">
        <f t="shared" si="66"/>
        <v>-63.581507404833062</v>
      </c>
      <c r="N32" s="50">
        <f t="shared" si="66"/>
        <v>-44.050845354940286</v>
      </c>
      <c r="O32" s="50">
        <f t="shared" si="66"/>
        <v>-20.380903009980283</v>
      </c>
      <c r="P32" s="50">
        <f t="shared" si="66"/>
        <v>3.5071206881745018</v>
      </c>
      <c r="Q32" s="50">
        <f t="shared" si="66"/>
        <v>-13.11671781975298</v>
      </c>
      <c r="R32" s="14" t="str">
        <f t="shared" ref="R32:R43" si="67">+J32</f>
        <v>ไชยวาน,รพช.</v>
      </c>
      <c r="S32" s="15">
        <f t="shared" ref="S32:S43" si="68">+K32/100</f>
        <v>1.3673636021356218E-2</v>
      </c>
      <c r="T32" s="15">
        <f t="shared" ref="T32:T43" si="69">+L32/100</f>
        <v>-5.7598750612689507E-2</v>
      </c>
      <c r="U32" s="15">
        <f t="shared" ref="U32:U43" si="70">+M32/100</f>
        <v>-0.6358150740483306</v>
      </c>
      <c r="V32" s="15">
        <f t="shared" ref="V32:V43" si="71">+N32/100</f>
        <v>-0.44050845354940288</v>
      </c>
      <c r="W32" s="15">
        <f t="shared" ref="W32:W43" si="72">+O32/100</f>
        <v>-0.20380903009980283</v>
      </c>
      <c r="X32" s="15">
        <f t="shared" ref="X32:X43" si="73">+P32/100</f>
        <v>3.5071206881745018E-2</v>
      </c>
      <c r="Y32" s="15">
        <f t="shared" ref="Y32:Y43" si="74">+Q32/100</f>
        <v>-0.13116717819752979</v>
      </c>
      <c r="Z32" s="14" t="str">
        <f t="shared" ref="Z32:Z43" si="75">+R32</f>
        <v>ไชยวาน,รพช.</v>
      </c>
      <c r="AA32" s="17" t="str">
        <f>+IF(AND(C32&gt;C46),"OK","Not OK")</f>
        <v>OK</v>
      </c>
      <c r="AB32" s="17" t="str">
        <f t="shared" ref="AB32:AG32" si="76">+IF(AND(D32&gt;D46),"OK","Not OK")</f>
        <v>OK</v>
      </c>
      <c r="AC32" s="17" t="str">
        <f t="shared" si="76"/>
        <v>OK</v>
      </c>
      <c r="AD32" s="17" t="str">
        <f t="shared" si="76"/>
        <v>Not OK</v>
      </c>
      <c r="AE32" s="17" t="str">
        <f t="shared" si="76"/>
        <v>OK</v>
      </c>
      <c r="AF32" s="17" t="str">
        <f t="shared" si="76"/>
        <v>OK</v>
      </c>
      <c r="AG32" s="17" t="str">
        <f t="shared" si="76"/>
        <v>OK</v>
      </c>
    </row>
    <row r="33" spans="1:33" ht="13.5" customHeight="1">
      <c r="A33" s="297" t="s">
        <v>45</v>
      </c>
      <c r="B33" s="14" t="str">
        <f>+'8.คำนวณ'!G22</f>
        <v>สร้างคอม,รพช.</v>
      </c>
      <c r="C33" s="330">
        <f>+'8.คำนวณ'!M22</f>
        <v>1267.6500026854051</v>
      </c>
      <c r="D33" s="330">
        <f>+'8.คำนวณ'!N22</f>
        <v>676.54165689477702</v>
      </c>
      <c r="E33" s="330">
        <f>+'8.คำนวณ'!O22</f>
        <v>2509.5532786885246</v>
      </c>
      <c r="F33" s="330">
        <f>+'8.คำนวณ'!P22</f>
        <v>6857.669623552124</v>
      </c>
      <c r="G33" s="330">
        <f>+'8.คำนวณ'!Q22</f>
        <v>6.172712340017795</v>
      </c>
      <c r="H33" s="330">
        <f>+'8.คำนวณ'!R22</f>
        <v>51.697556635411679</v>
      </c>
      <c r="I33" s="330">
        <f>+'8.คำนวณ'!S22</f>
        <v>1084.0952763729133</v>
      </c>
      <c r="J33" s="14" t="str">
        <f t="shared" si="65"/>
        <v>สร้างคอม,รพช.</v>
      </c>
      <c r="K33" s="50">
        <f>+(C33-C44)*100/C44</f>
        <v>5.0030743122451868</v>
      </c>
      <c r="L33" s="50">
        <f t="shared" ref="L33:Q33" si="77">+(D33-D44)*100/D44</f>
        <v>58.615637410988604</v>
      </c>
      <c r="M33" s="50">
        <f t="shared" si="77"/>
        <v>118.3073911837518</v>
      </c>
      <c r="N33" s="50">
        <f t="shared" si="77"/>
        <v>72.32243328860622</v>
      </c>
      <c r="O33" s="50">
        <f t="shared" si="77"/>
        <v>-39.646294535497475</v>
      </c>
      <c r="P33" s="50">
        <f t="shared" si="77"/>
        <v>-2.1199490621118797</v>
      </c>
      <c r="Q33" s="50">
        <f t="shared" si="77"/>
        <v>-7.1021092090550626</v>
      </c>
      <c r="R33" s="14" t="str">
        <f t="shared" si="67"/>
        <v>สร้างคอม,รพช.</v>
      </c>
      <c r="S33" s="15">
        <f t="shared" si="68"/>
        <v>5.0030743122451871E-2</v>
      </c>
      <c r="T33" s="15">
        <f t="shared" si="69"/>
        <v>0.58615637410988608</v>
      </c>
      <c r="U33" s="15">
        <f t="shared" si="70"/>
        <v>1.183073911837518</v>
      </c>
      <c r="V33" s="15">
        <f t="shared" si="71"/>
        <v>0.72322433288606225</v>
      </c>
      <c r="W33" s="15">
        <f t="shared" si="72"/>
        <v>-0.39646294535497473</v>
      </c>
      <c r="X33" s="15">
        <f t="shared" si="73"/>
        <v>-2.1199490621118797E-2</v>
      </c>
      <c r="Y33" s="15">
        <f t="shared" si="74"/>
        <v>-7.102109209055063E-2</v>
      </c>
      <c r="Z33" s="14" t="str">
        <f t="shared" si="75"/>
        <v>สร้างคอม,รพช.</v>
      </c>
      <c r="AA33" s="17" t="str">
        <f>+IF(AND(C33&gt;C46),"OK","Not OK")</f>
        <v>OK</v>
      </c>
      <c r="AB33" s="17" t="str">
        <f t="shared" ref="AB33:AG33" si="78">+IF(AND(D33&gt;D46),"OK","Not OK")</f>
        <v>OK</v>
      </c>
      <c r="AC33" s="17" t="str">
        <f t="shared" si="78"/>
        <v>OK</v>
      </c>
      <c r="AD33" s="17" t="str">
        <f t="shared" si="78"/>
        <v>OK</v>
      </c>
      <c r="AE33" s="17" t="str">
        <f t="shared" si="78"/>
        <v>OK</v>
      </c>
      <c r="AF33" s="17" t="str">
        <f t="shared" si="78"/>
        <v>OK</v>
      </c>
      <c r="AG33" s="17" t="str">
        <f t="shared" si="78"/>
        <v>OK</v>
      </c>
    </row>
    <row r="34" spans="1:33" ht="13.5" customHeight="1">
      <c r="A34" s="297" t="s">
        <v>45</v>
      </c>
      <c r="B34" s="14" t="str">
        <f>+'8.คำนวณ'!G23</f>
        <v>พิบูลย์รักษ์,รพช.</v>
      </c>
      <c r="C34" s="330">
        <f>+'8.คำนวณ'!M23</f>
        <v>1274.656701454938</v>
      </c>
      <c r="D34" s="330">
        <f>+'8.คำนวณ'!N23</f>
        <v>615.79121381934078</v>
      </c>
      <c r="E34" s="330">
        <f>+'8.คำนวณ'!O23</f>
        <v>3016.5351239669421</v>
      </c>
      <c r="F34" s="330">
        <f>+'8.คำนวณ'!P23</f>
        <v>2836.4759142665775</v>
      </c>
      <c r="G34" s="330">
        <f>+'8.คำนวณ'!Q23</f>
        <v>10.452438826770377</v>
      </c>
      <c r="H34" s="330">
        <f>+'8.คำนวณ'!R23</f>
        <v>46.094372873116185</v>
      </c>
      <c r="I34" s="330">
        <f>+'8.คำนวณ'!S23</f>
        <v>1477.6477826332837</v>
      </c>
      <c r="J34" s="14" t="str">
        <f t="shared" si="65"/>
        <v>พิบูลย์รักษ์,รพช.</v>
      </c>
      <c r="K34" s="50">
        <f>+(C34-C44)*100/C44</f>
        <v>5.5834592055692234</v>
      </c>
      <c r="L34" s="50">
        <f t="shared" ref="L34:Q34" si="79">+(D34-D44)*100/D44</f>
        <v>44.372655987438236</v>
      </c>
      <c r="M34" s="50">
        <f t="shared" si="79"/>
        <v>162.41001492963829</v>
      </c>
      <c r="N34" s="50">
        <f t="shared" si="79"/>
        <v>-28.723829180654104</v>
      </c>
      <c r="O34" s="50">
        <f t="shared" si="79"/>
        <v>2.1987385102755415</v>
      </c>
      <c r="P34" s="50">
        <f t="shared" si="79"/>
        <v>-12.728572520578414</v>
      </c>
      <c r="Q34" s="50">
        <f t="shared" si="79"/>
        <v>26.622046355388495</v>
      </c>
      <c r="R34" s="14" t="str">
        <f t="shared" si="67"/>
        <v>พิบูลย์รักษ์,รพช.</v>
      </c>
      <c r="S34" s="15">
        <f t="shared" si="68"/>
        <v>5.5834592055692231E-2</v>
      </c>
      <c r="T34" s="15">
        <f t="shared" si="69"/>
        <v>0.44372655987438236</v>
      </c>
      <c r="U34" s="15">
        <f t="shared" si="70"/>
        <v>1.6241001492963829</v>
      </c>
      <c r="V34" s="15">
        <f t="shared" si="71"/>
        <v>-0.28723829180654104</v>
      </c>
      <c r="W34" s="15">
        <f t="shared" si="72"/>
        <v>2.1987385102755413E-2</v>
      </c>
      <c r="X34" s="15">
        <f t="shared" si="73"/>
        <v>-0.12728572520578413</v>
      </c>
      <c r="Y34" s="15">
        <f t="shared" si="74"/>
        <v>0.26622046355388496</v>
      </c>
      <c r="Z34" s="14" t="str">
        <f t="shared" si="75"/>
        <v>พิบูลย์รักษ์,รพช.</v>
      </c>
      <c r="AA34" s="17" t="str">
        <f>+IF(AND(C34&gt;C46),"OK","Not OK")</f>
        <v>OK</v>
      </c>
      <c r="AB34" s="17" t="str">
        <f t="shared" ref="AB34:AG34" si="80">+IF(AND(D34&gt;D46),"OK","Not OK")</f>
        <v>OK</v>
      </c>
      <c r="AC34" s="17" t="str">
        <f t="shared" si="80"/>
        <v>OK</v>
      </c>
      <c r="AD34" s="17" t="str">
        <f t="shared" si="80"/>
        <v>OK</v>
      </c>
      <c r="AE34" s="17" t="str">
        <f t="shared" si="80"/>
        <v>OK</v>
      </c>
      <c r="AF34" s="17" t="str">
        <f t="shared" si="80"/>
        <v>OK</v>
      </c>
      <c r="AG34" s="17" t="str">
        <f t="shared" si="80"/>
        <v>OK</v>
      </c>
    </row>
    <row r="35" spans="1:33" ht="13.5" customHeight="1">
      <c r="A35" s="297" t="s">
        <v>53</v>
      </c>
      <c r="B35" s="14" t="str">
        <f>+'8.คำนวณ'!G24</f>
        <v>นาด้วง,รพช.</v>
      </c>
      <c r="C35" s="330">
        <f>+'8.คำนวณ'!M24</f>
        <v>1630.6220101085039</v>
      </c>
      <c r="D35" s="330">
        <f>+'8.คำนวณ'!N24</f>
        <v>363.23082398219418</v>
      </c>
      <c r="E35" s="330">
        <f>+'8.คำนวณ'!O24</f>
        <v>883.95054295532634</v>
      </c>
      <c r="F35" s="330">
        <f>+'8.คำนวณ'!P24</f>
        <v>3245.2116120218575</v>
      </c>
      <c r="G35" s="330">
        <f>+'8.คำนวณ'!Q24</f>
        <v>16.853025398880469</v>
      </c>
      <c r="H35" s="330">
        <f>+'8.คำนวณ'!R24</f>
        <v>86.318016831042229</v>
      </c>
      <c r="I35" s="330">
        <f>+'8.คำนวณ'!S24</f>
        <v>1227.194598441992</v>
      </c>
      <c r="J35" s="14" t="str">
        <f t="shared" si="65"/>
        <v>นาด้วง,รพช.</v>
      </c>
      <c r="K35" s="50">
        <f>+(C35-C44)*100/C44</f>
        <v>35.069083532434547</v>
      </c>
      <c r="L35" s="50">
        <f t="shared" ref="L35:Q35" si="81">+(D35-D44)*100/D44</f>
        <v>-14.840293888636195</v>
      </c>
      <c r="M35" s="50">
        <f t="shared" si="81"/>
        <v>-23.104666234109775</v>
      </c>
      <c r="N35" s="50">
        <f t="shared" si="81"/>
        <v>-18.452945064684883</v>
      </c>
      <c r="O35" s="50">
        <f t="shared" si="81"/>
        <v>64.780484668896747</v>
      </c>
      <c r="P35" s="50">
        <f t="shared" si="81"/>
        <v>63.427682740670356</v>
      </c>
      <c r="Q35" s="50">
        <f t="shared" si="81"/>
        <v>5.1603048827287932</v>
      </c>
      <c r="R35" s="14" t="str">
        <f t="shared" si="67"/>
        <v>นาด้วง,รพช.</v>
      </c>
      <c r="S35" s="15">
        <f t="shared" si="68"/>
        <v>0.35069083532434547</v>
      </c>
      <c r="T35" s="15">
        <f t="shared" si="69"/>
        <v>-0.14840293888636194</v>
      </c>
      <c r="U35" s="15">
        <f t="shared" si="70"/>
        <v>-0.23104666234109775</v>
      </c>
      <c r="V35" s="15">
        <f t="shared" si="71"/>
        <v>-0.18452945064684884</v>
      </c>
      <c r="W35" s="15">
        <f t="shared" si="72"/>
        <v>0.64780484668896743</v>
      </c>
      <c r="X35" s="15">
        <f t="shared" si="73"/>
        <v>0.63427682740670355</v>
      </c>
      <c r="Y35" s="15">
        <f t="shared" si="74"/>
        <v>5.1603048827287931E-2</v>
      </c>
      <c r="Z35" s="14" t="str">
        <f t="shared" si="75"/>
        <v>นาด้วง,รพช.</v>
      </c>
      <c r="AA35" s="17" t="str">
        <f>+IF(AND(C35&gt;C46),"OK","Not OK")</f>
        <v>OK</v>
      </c>
      <c r="AB35" s="17" t="str">
        <f t="shared" ref="AB35:AG35" si="82">+IF(AND(D35&gt;D46),"OK","Not OK")</f>
        <v>OK</v>
      </c>
      <c r="AC35" s="17" t="str">
        <f t="shared" si="82"/>
        <v>OK</v>
      </c>
      <c r="AD35" s="17" t="str">
        <f t="shared" si="82"/>
        <v>OK</v>
      </c>
      <c r="AE35" s="17" t="str">
        <f t="shared" si="82"/>
        <v>OK</v>
      </c>
      <c r="AF35" s="17" t="str">
        <f t="shared" si="82"/>
        <v>OK</v>
      </c>
      <c r="AG35" s="17" t="str">
        <f t="shared" si="82"/>
        <v>OK</v>
      </c>
    </row>
    <row r="36" spans="1:33" ht="13.5" customHeight="1">
      <c r="A36" s="297" t="s">
        <v>53</v>
      </c>
      <c r="B36" s="14" t="str">
        <f>+'8.คำนวณ'!G25</f>
        <v>ภูเรือ,รพช.</v>
      </c>
      <c r="C36" s="330">
        <f>+'8.คำนวณ'!M25</f>
        <v>1244.8541967559161</v>
      </c>
      <c r="D36" s="330">
        <f>+'8.คำนวณ'!N25</f>
        <v>488.86513331852024</v>
      </c>
      <c r="E36" s="330">
        <f>+'8.คำนวณ'!O25</f>
        <v>1987.873212121212</v>
      </c>
      <c r="F36" s="330">
        <f>+'8.คำนวณ'!P25</f>
        <v>3360.7811468224986</v>
      </c>
      <c r="G36" s="330">
        <f>+'8.คำนวณ'!Q25</f>
        <v>16.457189730856204</v>
      </c>
      <c r="H36" s="330">
        <f>+'8.คำนวณ'!R25</f>
        <v>97.789903782201932</v>
      </c>
      <c r="I36" s="330">
        <f>+'8.คำนวณ'!S25</f>
        <v>1546.1715937118099</v>
      </c>
      <c r="J36" s="14" t="str">
        <f t="shared" si="65"/>
        <v>ภูเรือ,รพช.</v>
      </c>
      <c r="K36" s="50">
        <f>+(C36-C44)*100/C44</f>
        <v>3.1148325270907997</v>
      </c>
      <c r="L36" s="50">
        <f t="shared" ref="L36:Q36" si="83">+(D36-D44)*100/D44</f>
        <v>14.61475274889853</v>
      </c>
      <c r="M36" s="50">
        <f t="shared" si="83"/>
        <v>72.926161252505878</v>
      </c>
      <c r="N36" s="50">
        <f t="shared" si="83"/>
        <v>-15.548864736510209</v>
      </c>
      <c r="O36" s="50">
        <f t="shared" si="83"/>
        <v>60.910200747612912</v>
      </c>
      <c r="P36" s="50">
        <f t="shared" si="83"/>
        <v>85.147643067848861</v>
      </c>
      <c r="Q36" s="50">
        <f t="shared" si="83"/>
        <v>32.493963387856546</v>
      </c>
      <c r="R36" s="14" t="str">
        <f t="shared" si="67"/>
        <v>ภูเรือ,รพช.</v>
      </c>
      <c r="S36" s="15">
        <f t="shared" si="68"/>
        <v>3.1148325270907998E-2</v>
      </c>
      <c r="T36" s="15">
        <f t="shared" si="69"/>
        <v>0.1461475274889853</v>
      </c>
      <c r="U36" s="15">
        <f t="shared" si="70"/>
        <v>0.72926161252505883</v>
      </c>
      <c r="V36" s="15">
        <f t="shared" si="71"/>
        <v>-0.1554886473651021</v>
      </c>
      <c r="W36" s="15">
        <f t="shared" si="72"/>
        <v>0.60910200747612908</v>
      </c>
      <c r="X36" s="15">
        <f t="shared" si="73"/>
        <v>0.85147643067848866</v>
      </c>
      <c r="Y36" s="15">
        <f t="shared" si="74"/>
        <v>0.32493963387856545</v>
      </c>
      <c r="Z36" s="14" t="str">
        <f t="shared" si="75"/>
        <v>ภูเรือ,รพช.</v>
      </c>
      <c r="AA36" s="17" t="str">
        <f>+IF(AND(C36&gt;C46),"OK","Not OK")</f>
        <v>OK</v>
      </c>
      <c r="AB36" s="17" t="str">
        <f t="shared" ref="AB36:AG36" si="84">+IF(AND(D36&gt;D46),"OK","Not OK")</f>
        <v>OK</v>
      </c>
      <c r="AC36" s="17" t="str">
        <f t="shared" si="84"/>
        <v>OK</v>
      </c>
      <c r="AD36" s="17" t="str">
        <f t="shared" si="84"/>
        <v>OK</v>
      </c>
      <c r="AE36" s="17" t="str">
        <f t="shared" si="84"/>
        <v>OK</v>
      </c>
      <c r="AF36" s="17" t="str">
        <f t="shared" si="84"/>
        <v>OK</v>
      </c>
      <c r="AG36" s="17" t="str">
        <f t="shared" si="84"/>
        <v>OK</v>
      </c>
    </row>
    <row r="37" spans="1:33" ht="13.2" customHeight="1">
      <c r="A37" s="297" t="s">
        <v>49</v>
      </c>
      <c r="B37" s="14" t="str">
        <f>+'8.คำนวณ'!G26</f>
        <v>กุดบาก,รพช.</v>
      </c>
      <c r="C37" s="330">
        <f>+'8.คำนวณ'!M26</f>
        <v>1305.1566971633874</v>
      </c>
      <c r="D37" s="330">
        <f>+'8.คำนวณ'!N26</f>
        <v>456.33360070184233</v>
      </c>
      <c r="E37" s="330">
        <f>+'8.คำนวณ'!O26</f>
        <v>522.22748976807645</v>
      </c>
      <c r="F37" s="330">
        <f>+'8.คำนวณ'!P26</f>
        <v>4478.9574510717621</v>
      </c>
      <c r="G37" s="330">
        <f>+'8.คำนวณ'!Q26</f>
        <v>9.5464896214896218</v>
      </c>
      <c r="H37" s="330">
        <f>+'8.คำนวณ'!R26</f>
        <v>33.041666666666664</v>
      </c>
      <c r="I37" s="330">
        <f>+'8.คำนวณ'!S26</f>
        <v>1275.5778627229811</v>
      </c>
      <c r="J37" s="14" t="str">
        <f t="shared" si="65"/>
        <v>กุดบาก,รพช.</v>
      </c>
      <c r="K37" s="50">
        <f>+(C37-C44)*100/C44</f>
        <v>8.1098610586935571</v>
      </c>
      <c r="L37" s="50">
        <f t="shared" ref="L37:Q37" si="85">+(D37-D44)*100/D44</f>
        <v>6.9877134832982568</v>
      </c>
      <c r="M37" s="50">
        <f t="shared" si="85"/>
        <v>-54.571149429715625</v>
      </c>
      <c r="N37" s="50">
        <f t="shared" si="85"/>
        <v>12.54914408738037</v>
      </c>
      <c r="O37" s="50">
        <f t="shared" si="85"/>
        <v>-6.6591813942112479</v>
      </c>
      <c r="P37" s="50">
        <f t="shared" si="85"/>
        <v>-37.441530569536575</v>
      </c>
      <c r="Q37" s="50">
        <f t="shared" si="85"/>
        <v>9.3063456406249099</v>
      </c>
      <c r="R37" s="14" t="str">
        <f t="shared" si="67"/>
        <v>กุดบาก,รพช.</v>
      </c>
      <c r="S37" s="15">
        <f t="shared" si="68"/>
        <v>8.1098610586935571E-2</v>
      </c>
      <c r="T37" s="15">
        <f t="shared" si="69"/>
        <v>6.9877134832982565E-2</v>
      </c>
      <c r="U37" s="15">
        <f t="shared" si="70"/>
        <v>-0.54571149429715626</v>
      </c>
      <c r="V37" s="15">
        <f t="shared" si="71"/>
        <v>0.12549144087380371</v>
      </c>
      <c r="W37" s="15">
        <f t="shared" si="72"/>
        <v>-6.6591813942112485E-2</v>
      </c>
      <c r="X37" s="15">
        <f t="shared" si="73"/>
        <v>-0.37441530569536574</v>
      </c>
      <c r="Y37" s="15">
        <f t="shared" si="74"/>
        <v>9.3063456406249093E-2</v>
      </c>
      <c r="Z37" s="14" t="str">
        <f t="shared" si="75"/>
        <v>กุดบาก,รพช.</v>
      </c>
      <c r="AA37" s="17" t="str">
        <f>+IF(AND(C37&gt;C46),"OK","Not OK")</f>
        <v>OK</v>
      </c>
      <c r="AB37" s="17" t="str">
        <f t="shared" ref="AB37:AG37" si="86">+IF(AND(D37&gt;D46),"OK","Not OK")</f>
        <v>OK</v>
      </c>
      <c r="AC37" s="17" t="str">
        <f t="shared" si="86"/>
        <v>OK</v>
      </c>
      <c r="AD37" s="17" t="str">
        <f t="shared" si="86"/>
        <v>OK</v>
      </c>
      <c r="AE37" s="17" t="str">
        <f t="shared" si="86"/>
        <v>OK</v>
      </c>
      <c r="AF37" s="17" t="str">
        <f t="shared" si="86"/>
        <v>OK</v>
      </c>
      <c r="AG37" s="17" t="str">
        <f t="shared" si="86"/>
        <v>OK</v>
      </c>
    </row>
    <row r="38" spans="1:33" ht="13.5" customHeight="1">
      <c r="A38" s="297" t="s">
        <v>49</v>
      </c>
      <c r="B38" s="14" t="str">
        <f>+'8.คำนวณ'!G27</f>
        <v>ส่องดาว,รพช.</v>
      </c>
      <c r="C38" s="330">
        <f>+'8.คำนวณ'!M27</f>
        <v>1249.4221634706303</v>
      </c>
      <c r="D38" s="330">
        <f>+'8.คำนวณ'!N27</f>
        <v>416.54637391731904</v>
      </c>
      <c r="E38" s="330">
        <f>+'8.คำนวณ'!O27</f>
        <v>768.75835164835144</v>
      </c>
      <c r="F38" s="330">
        <f>+'8.คำนวณ'!P27</f>
        <v>6467.9610611854687</v>
      </c>
      <c r="G38" s="330">
        <f>+'8.คำนวณ'!Q27</f>
        <v>13.730976216654129</v>
      </c>
      <c r="H38" s="330">
        <f>+'8.คำนวณ'!R27</f>
        <v>92.767432150917202</v>
      </c>
      <c r="I38" s="330">
        <f>+'8.คำนวณ'!S27</f>
        <v>1354.395791066228</v>
      </c>
      <c r="J38" s="14" t="str">
        <f t="shared" si="65"/>
        <v>ส่องดาว,รพช.</v>
      </c>
      <c r="K38" s="50">
        <f>+(C38-C44)*100/C44</f>
        <v>3.4932102712511752</v>
      </c>
      <c r="L38" s="50">
        <f t="shared" ref="L38:Q38" si="87">+(D38-D44)*100/D44</f>
        <v>-2.3404280626468643</v>
      </c>
      <c r="M38" s="50">
        <f t="shared" si="87"/>
        <v>-33.125296990396073</v>
      </c>
      <c r="N38" s="50">
        <f t="shared" si="87"/>
        <v>62.529671107443946</v>
      </c>
      <c r="O38" s="50">
        <f t="shared" si="87"/>
        <v>34.254643448627554</v>
      </c>
      <c r="P38" s="50">
        <f t="shared" si="87"/>
        <v>75.638493872052777</v>
      </c>
      <c r="Q38" s="50">
        <f t="shared" si="87"/>
        <v>16.060382356011171</v>
      </c>
      <c r="R38" s="14" t="str">
        <f t="shared" si="67"/>
        <v>ส่องดาว,รพช.</v>
      </c>
      <c r="S38" s="15">
        <f t="shared" si="68"/>
        <v>3.4932102712511751E-2</v>
      </c>
      <c r="T38" s="15">
        <f t="shared" si="69"/>
        <v>-2.3404280626468644E-2</v>
      </c>
      <c r="U38" s="15">
        <f t="shared" si="70"/>
        <v>-0.33125296990396075</v>
      </c>
      <c r="V38" s="15">
        <f t="shared" si="71"/>
        <v>0.6252967110744394</v>
      </c>
      <c r="W38" s="15">
        <f t="shared" si="72"/>
        <v>0.34254643448627553</v>
      </c>
      <c r="X38" s="15">
        <f t="shared" si="73"/>
        <v>0.75638493872052781</v>
      </c>
      <c r="Y38" s="15">
        <f t="shared" si="74"/>
        <v>0.16060382356011171</v>
      </c>
      <c r="Z38" s="14" t="str">
        <f t="shared" si="75"/>
        <v>ส่องดาว,รพช.</v>
      </c>
      <c r="AA38" s="17" t="str">
        <f>+IF(AND(C38&gt;C46),"OK","Not OK")</f>
        <v>OK</v>
      </c>
      <c r="AB38" s="17" t="str">
        <f t="shared" ref="AB38:AG38" si="88">+IF(AND(D38&gt;D46),"OK","Not OK")</f>
        <v>OK</v>
      </c>
      <c r="AC38" s="17" t="str">
        <f t="shared" si="88"/>
        <v>OK</v>
      </c>
      <c r="AD38" s="17" t="str">
        <f t="shared" si="88"/>
        <v>OK</v>
      </c>
      <c r="AE38" s="17" t="str">
        <f t="shared" si="88"/>
        <v>OK</v>
      </c>
      <c r="AF38" s="17" t="str">
        <f t="shared" si="88"/>
        <v>OK</v>
      </c>
      <c r="AG38" s="17" t="str">
        <f t="shared" si="88"/>
        <v>OK</v>
      </c>
    </row>
    <row r="39" spans="1:33" ht="13.5" customHeight="1">
      <c r="A39" s="297" t="s">
        <v>49</v>
      </c>
      <c r="B39" s="14" t="str">
        <f>+'8.คำนวณ'!G28</f>
        <v>เจริญศิลป์,รพช.</v>
      </c>
      <c r="C39" s="330">
        <f>+'8.คำนวณ'!M28</f>
        <v>1204.8132864107254</v>
      </c>
      <c r="D39" s="330">
        <f>+'8.คำนวณ'!N28</f>
        <v>583.48021358927485</v>
      </c>
      <c r="E39" s="330">
        <f>+'8.คำนวณ'!O28</f>
        <v>212.95383942046482</v>
      </c>
      <c r="F39" s="330">
        <f>+'8.คำนวณ'!P28</f>
        <v>5656.558808808808</v>
      </c>
      <c r="G39" s="330">
        <f>+'8.คำนวณ'!Q28</f>
        <v>14.072522462709689</v>
      </c>
      <c r="H39" s="330">
        <f>+'8.คำนวณ'!R28</f>
        <v>31.731542955782764</v>
      </c>
      <c r="I39" s="330">
        <f>+'8.คำนวณ'!S28</f>
        <v>991.25736502132838</v>
      </c>
      <c r="J39" s="14" t="str">
        <f t="shared" si="65"/>
        <v>เจริญศิลป์,รพช.</v>
      </c>
      <c r="K39" s="50">
        <f>+(C39-C44)*100/C44</f>
        <v>-0.20187056571818904</v>
      </c>
      <c r="L39" s="50">
        <f t="shared" ref="L39:Q39" si="89">+(D39-D44)*100/D44</f>
        <v>36.797320685246184</v>
      </c>
      <c r="M39" s="50">
        <f t="shared" si="89"/>
        <v>-81.475030826705407</v>
      </c>
      <c r="N39" s="50">
        <f t="shared" si="89"/>
        <v>42.140410880443277</v>
      </c>
      <c r="O39" s="50">
        <f t="shared" si="89"/>
        <v>37.594112453736628</v>
      </c>
      <c r="P39" s="50">
        <f t="shared" si="89"/>
        <v>-39.922014830342299</v>
      </c>
      <c r="Q39" s="50">
        <f t="shared" si="89"/>
        <v>-15.057541114315276</v>
      </c>
      <c r="R39" s="14" t="str">
        <f t="shared" si="67"/>
        <v>เจริญศิลป์,รพช.</v>
      </c>
      <c r="S39" s="15">
        <f t="shared" si="68"/>
        <v>-2.0187056571818905E-3</v>
      </c>
      <c r="T39" s="15">
        <f t="shared" si="69"/>
        <v>0.36797320685246182</v>
      </c>
      <c r="U39" s="15">
        <f t="shared" si="70"/>
        <v>-0.81475030826705408</v>
      </c>
      <c r="V39" s="15">
        <f t="shared" si="71"/>
        <v>0.42140410880443274</v>
      </c>
      <c r="W39" s="15">
        <f t="shared" si="72"/>
        <v>0.37594112453736628</v>
      </c>
      <c r="X39" s="15">
        <f t="shared" si="73"/>
        <v>-0.39922014830342301</v>
      </c>
      <c r="Y39" s="15">
        <f t="shared" si="74"/>
        <v>-0.15057541114315276</v>
      </c>
      <c r="Z39" s="14" t="str">
        <f t="shared" si="75"/>
        <v>เจริญศิลป์,รพช.</v>
      </c>
      <c r="AA39" s="17" t="str">
        <f>+IF(AND(C39&gt;C46),"OK","Not OK")</f>
        <v>OK</v>
      </c>
      <c r="AB39" s="17" t="str">
        <f t="shared" ref="AB39:AG39" si="90">+IF(AND(D39&gt;D46),"OK","Not OK")</f>
        <v>OK</v>
      </c>
      <c r="AC39" s="17" t="str">
        <f t="shared" si="90"/>
        <v>Not OK</v>
      </c>
      <c r="AD39" s="17" t="str">
        <f t="shared" si="90"/>
        <v>OK</v>
      </c>
      <c r="AE39" s="17" t="str">
        <f t="shared" si="90"/>
        <v>OK</v>
      </c>
      <c r="AF39" s="17" t="str">
        <f t="shared" si="90"/>
        <v>OK</v>
      </c>
      <c r="AG39" s="17" t="str">
        <f t="shared" si="90"/>
        <v>OK</v>
      </c>
    </row>
    <row r="40" spans="1:33" ht="13.5" customHeight="1">
      <c r="A40" s="297" t="s">
        <v>49</v>
      </c>
      <c r="B40" s="14" t="str">
        <f>+'8.คำนวณ'!G29</f>
        <v>โพนนาแก้ว,รพช.</v>
      </c>
      <c r="C40" s="330">
        <f>+'8.คำนวณ'!M29</f>
        <v>1169.1710764791799</v>
      </c>
      <c r="D40" s="330">
        <f>+'8.คำนวณ'!N29</f>
        <v>224.18934314109643</v>
      </c>
      <c r="E40" s="330">
        <f>+'8.คำนวณ'!O29</f>
        <v>1223.2377675407513</v>
      </c>
      <c r="F40" s="330">
        <f>+'8.คำนวณ'!P29</f>
        <v>3181.6578764478768</v>
      </c>
      <c r="G40" s="330">
        <f>+'8.คำนวณ'!Q29</f>
        <v>13.588640600934907</v>
      </c>
      <c r="H40" s="330">
        <f>+'8.คำนวณ'!R29</f>
        <v>38.144235186035829</v>
      </c>
      <c r="I40" s="330">
        <f>+'8.คำนวณ'!S29</f>
        <v>1027.3563854949596</v>
      </c>
      <c r="J40" s="14" t="str">
        <f t="shared" si="65"/>
        <v>โพนนาแก้ว,รพช.</v>
      </c>
      <c r="K40" s="50">
        <f>+(C40-C44)*100/C44</f>
        <v>-3.154216726067236</v>
      </c>
      <c r="L40" s="50">
        <f t="shared" ref="L40:Q40" si="91">+(D40-D44)*100/D44</f>
        <v>-47.438660722991493</v>
      </c>
      <c r="M40" s="50">
        <f t="shared" si="91"/>
        <v>6.4101121490484108</v>
      </c>
      <c r="N40" s="50">
        <f t="shared" si="91"/>
        <v>-20.049950309888903</v>
      </c>
      <c r="O40" s="50">
        <f t="shared" si="91"/>
        <v>32.862956722431953</v>
      </c>
      <c r="P40" s="50">
        <f t="shared" si="91"/>
        <v>-27.780732282450547</v>
      </c>
      <c r="Q40" s="50">
        <f t="shared" si="91"/>
        <v>-11.964157225733596</v>
      </c>
      <c r="R40" s="14" t="str">
        <f t="shared" si="67"/>
        <v>โพนนาแก้ว,รพช.</v>
      </c>
      <c r="S40" s="15">
        <f t="shared" si="68"/>
        <v>-3.1542167260672362E-2</v>
      </c>
      <c r="T40" s="15">
        <f t="shared" si="69"/>
        <v>-0.47438660722991494</v>
      </c>
      <c r="U40" s="15">
        <f t="shared" si="70"/>
        <v>6.4101121490484109E-2</v>
      </c>
      <c r="V40" s="15">
        <f t="shared" si="71"/>
        <v>-0.20049950309888903</v>
      </c>
      <c r="W40" s="15">
        <f t="shared" si="72"/>
        <v>0.32862956722431952</v>
      </c>
      <c r="X40" s="15">
        <f t="shared" si="73"/>
        <v>-0.27780732282450549</v>
      </c>
      <c r="Y40" s="15">
        <f t="shared" si="74"/>
        <v>-0.11964157225733596</v>
      </c>
      <c r="Z40" s="14" t="str">
        <f t="shared" si="75"/>
        <v>โพนนาแก้ว,รพช.</v>
      </c>
      <c r="AA40" s="17" t="str">
        <f>+IF(AND(C40&gt;C46),"OK","Not OK")</f>
        <v>OK</v>
      </c>
      <c r="AB40" s="17" t="str">
        <f t="shared" ref="AB40:AG40" si="92">+IF(AND(D40&gt;D46),"OK","Not OK")</f>
        <v>Not OK</v>
      </c>
      <c r="AC40" s="17" t="str">
        <f t="shared" si="92"/>
        <v>OK</v>
      </c>
      <c r="AD40" s="17" t="str">
        <f t="shared" si="92"/>
        <v>OK</v>
      </c>
      <c r="AE40" s="17" t="str">
        <f t="shared" si="92"/>
        <v>OK</v>
      </c>
      <c r="AF40" s="17" t="str">
        <f t="shared" si="92"/>
        <v>OK</v>
      </c>
      <c r="AG40" s="17" t="str">
        <f t="shared" si="92"/>
        <v>OK</v>
      </c>
    </row>
    <row r="41" spans="1:33" ht="13.5" customHeight="1">
      <c r="A41" s="297" t="s">
        <v>51</v>
      </c>
      <c r="B41" s="14" t="str">
        <f>+'8.คำนวณ'!G30</f>
        <v>ปลาปาก,รพช.</v>
      </c>
      <c r="C41" s="330">
        <f>+'8.คำนวณ'!M30</f>
        <v>822.18822197863824</v>
      </c>
      <c r="D41" s="330">
        <f>+'8.คำนวณ'!N30</f>
        <v>385.87104616482702</v>
      </c>
      <c r="E41" s="330">
        <f>+'8.คำนวณ'!O30</f>
        <v>451.30920351693828</v>
      </c>
      <c r="F41" s="330">
        <f>+'8.คำนวณ'!P30</f>
        <v>3965.5711312026915</v>
      </c>
      <c r="G41" s="330">
        <f>+'8.คำนวณ'!Q30</f>
        <v>3.3757892514959069</v>
      </c>
      <c r="H41" s="330">
        <f>+'8.คำนวณ'!R30</f>
        <v>28.449593076612459</v>
      </c>
      <c r="I41" s="330">
        <f>+'8.คำนวณ'!S30</f>
        <v>1013.1166440643401</v>
      </c>
      <c r="J41" s="14" t="str">
        <f t="shared" si="65"/>
        <v>ปลาปาก,รพช.</v>
      </c>
      <c r="K41" s="50">
        <f>+(C41-C44)*100/C44</f>
        <v>-31.895798691919438</v>
      </c>
      <c r="L41" s="50">
        <f t="shared" ref="L41:Q41" si="93">+(D41-D44)*100/D44</f>
        <v>-9.5322788742950504</v>
      </c>
      <c r="M41" s="50">
        <f t="shared" si="93"/>
        <v>-60.740369342352537</v>
      </c>
      <c r="N41" s="50">
        <f t="shared" si="93"/>
        <v>-0.35144528383761592</v>
      </c>
      <c r="O41" s="50">
        <f t="shared" si="93"/>
        <v>-66.993214818361352</v>
      </c>
      <c r="P41" s="50">
        <f t="shared" si="93"/>
        <v>-46.13579827110059</v>
      </c>
      <c r="Q41" s="50">
        <f t="shared" si="93"/>
        <v>-13.184383872914319</v>
      </c>
      <c r="R41" s="14" t="str">
        <f t="shared" si="67"/>
        <v>ปลาปาก,รพช.</v>
      </c>
      <c r="S41" s="15">
        <f t="shared" si="68"/>
        <v>-0.31895798691919436</v>
      </c>
      <c r="T41" s="15">
        <f t="shared" si="69"/>
        <v>-9.5322788742950498E-2</v>
      </c>
      <c r="U41" s="15">
        <f t="shared" si="70"/>
        <v>-0.6074036934235254</v>
      </c>
      <c r="V41" s="15">
        <f t="shared" si="71"/>
        <v>-3.5144528383761592E-3</v>
      </c>
      <c r="W41" s="15">
        <f t="shared" si="72"/>
        <v>-0.66993214818361357</v>
      </c>
      <c r="X41" s="15">
        <f t="shared" si="73"/>
        <v>-0.46135798271100592</v>
      </c>
      <c r="Y41" s="15">
        <f t="shared" si="74"/>
        <v>-0.13184383872914318</v>
      </c>
      <c r="Z41" s="14" t="str">
        <f t="shared" si="75"/>
        <v>ปลาปาก,รพช.</v>
      </c>
      <c r="AA41" s="17" t="str">
        <f>+IF(AND(C41&gt;C46),"OK","Not OK")</f>
        <v>Not OK</v>
      </c>
      <c r="AB41" s="17" t="str">
        <f t="shared" ref="AB41:AG41" si="94">+IF(AND(D41&gt;D46),"OK","Not OK")</f>
        <v>OK</v>
      </c>
      <c r="AC41" s="17" t="str">
        <f t="shared" si="94"/>
        <v>OK</v>
      </c>
      <c r="AD41" s="17" t="str">
        <f t="shared" si="94"/>
        <v>OK</v>
      </c>
      <c r="AE41" s="17" t="str">
        <f t="shared" si="94"/>
        <v>Not OK</v>
      </c>
      <c r="AF41" s="17" t="str">
        <f t="shared" si="94"/>
        <v>Not OK</v>
      </c>
      <c r="AG41" s="17" t="str">
        <f t="shared" si="94"/>
        <v>OK</v>
      </c>
    </row>
    <row r="42" spans="1:33" ht="13.5" customHeight="1">
      <c r="A42" s="297" t="s">
        <v>51</v>
      </c>
      <c r="B42" s="14" t="str">
        <f>+'8.คำนวณ'!G31</f>
        <v>ท่าอุเทน,รพช.</v>
      </c>
      <c r="C42" s="330">
        <f>+'8.คำนวณ'!M31</f>
        <v>855.2220741207725</v>
      </c>
      <c r="D42" s="330">
        <f>+'8.คำนวณ'!N31</f>
        <v>232.07113049939207</v>
      </c>
      <c r="E42" s="330">
        <f>+'8.คำนวณ'!O31</f>
        <v>481.44354419410746</v>
      </c>
      <c r="F42" s="330">
        <f>+'8.คำนวณ'!P31</f>
        <v>2719.6651464271772</v>
      </c>
      <c r="G42" s="330">
        <f>+'8.คำนวณ'!Q31</f>
        <v>2.2188082405681762</v>
      </c>
      <c r="H42" s="330">
        <f>+'8.คำนวณ'!R31</f>
        <v>35.693967326516564</v>
      </c>
      <c r="I42" s="330">
        <f>+'8.คำนวณ'!S31</f>
        <v>942.26033840680873</v>
      </c>
      <c r="J42" s="14" t="str">
        <f t="shared" si="65"/>
        <v>ท่าอุเทน,รพช.</v>
      </c>
      <c r="K42" s="50">
        <f>+(C42-C44)*100/C44</f>
        <v>-29.159510265340963</v>
      </c>
      <c r="L42" s="50">
        <f t="shared" ref="L42:Q42" si="95">+(D42-D44)*100/D44</f>
        <v>-45.590770481447393</v>
      </c>
      <c r="M42" s="50">
        <f t="shared" si="95"/>
        <v>-58.11896681858817</v>
      </c>
      <c r="N42" s="50">
        <f t="shared" si="95"/>
        <v>-31.659099739513351</v>
      </c>
      <c r="O42" s="50">
        <f t="shared" si="95"/>
        <v>-78.305598632014551</v>
      </c>
      <c r="P42" s="50">
        <f t="shared" si="95"/>
        <v>-32.419874990733511</v>
      </c>
      <c r="Q42" s="50">
        <f t="shared" si="95"/>
        <v>-19.256176166711672</v>
      </c>
      <c r="R42" s="14" t="str">
        <f t="shared" si="67"/>
        <v>ท่าอุเทน,รพช.</v>
      </c>
      <c r="S42" s="15">
        <f t="shared" si="68"/>
        <v>-0.2915951026534096</v>
      </c>
      <c r="T42" s="15">
        <f t="shared" si="69"/>
        <v>-0.45590770481447396</v>
      </c>
      <c r="U42" s="15">
        <f t="shared" si="70"/>
        <v>-0.58118966818588169</v>
      </c>
      <c r="V42" s="15">
        <f t="shared" si="71"/>
        <v>-0.31659099739513352</v>
      </c>
      <c r="W42" s="15">
        <f t="shared" si="72"/>
        <v>-0.7830559863201455</v>
      </c>
      <c r="X42" s="15">
        <f t="shared" si="73"/>
        <v>-0.3241987499073351</v>
      </c>
      <c r="Y42" s="15">
        <f t="shared" si="74"/>
        <v>-0.19256176166711672</v>
      </c>
      <c r="Z42" s="14" t="str">
        <f t="shared" si="75"/>
        <v>ท่าอุเทน,รพช.</v>
      </c>
      <c r="AA42" s="17" t="str">
        <f>+IF(AND(C42&gt;C46),"OK","Not OK")</f>
        <v>Not OK</v>
      </c>
      <c r="AB42" s="17" t="str">
        <f t="shared" ref="AB42:AG42" si="96">+IF(AND(D42&gt;D46),"OK","Not OK")</f>
        <v>Not OK</v>
      </c>
      <c r="AC42" s="17" t="str">
        <f t="shared" si="96"/>
        <v>OK</v>
      </c>
      <c r="AD42" s="17" t="str">
        <f t="shared" si="96"/>
        <v>OK</v>
      </c>
      <c r="AE42" s="17" t="str">
        <f t="shared" si="96"/>
        <v>Not OK</v>
      </c>
      <c r="AF42" s="17" t="str">
        <f t="shared" si="96"/>
        <v>OK</v>
      </c>
      <c r="AG42" s="17" t="str">
        <f t="shared" si="96"/>
        <v>Not OK</v>
      </c>
    </row>
    <row r="43" spans="1:33" ht="13.5" customHeight="1">
      <c r="A43" s="297" t="s">
        <v>49</v>
      </c>
      <c r="B43" s="14" t="str">
        <f>+'8.คำนวณ'!G32</f>
        <v>พระอาจารย์แบน  ธนากโร,รพช.</v>
      </c>
      <c r="C43" s="330">
        <f>+'8.คำนวณ'!M32</f>
        <v>1185.3861645467609</v>
      </c>
      <c r="D43" s="330">
        <f>+'8.คำนวณ'!N32</f>
        <v>347.42750446757071</v>
      </c>
      <c r="E43" s="330">
        <f>+'8.คำนวณ'!O32</f>
        <v>530.78330621301768</v>
      </c>
      <c r="F43" s="330">
        <f>+'8.คำนวณ'!P32</f>
        <v>3447.6643472498345</v>
      </c>
      <c r="G43" s="330">
        <f>+'8.คำนวณ'!Q32</f>
        <v>8.5710022867979259</v>
      </c>
      <c r="H43" s="330">
        <f>+'8.คำนวณ'!R32</f>
        <v>50.599322326956326</v>
      </c>
      <c r="I43" s="330">
        <f>+'8.คำนวณ'!S32</f>
        <v>995.79022145134729</v>
      </c>
      <c r="J43" s="14" t="str">
        <f t="shared" si="65"/>
        <v>พระอาจารย์แบน  ธนากโร,รพช.</v>
      </c>
      <c r="K43" s="50">
        <f>+(C43-C44)*100/C44</f>
        <v>-1.8110746176517161</v>
      </c>
      <c r="L43" s="50">
        <f t="shared" ref="L43:Q43" si="97">+(D43-D44)*100/D44</f>
        <v>-18.545392565821388</v>
      </c>
      <c r="M43" s="50">
        <f t="shared" si="97"/>
        <v>-53.826874349603251</v>
      </c>
      <c r="N43" s="50">
        <f t="shared" si="97"/>
        <v>-13.36562679542884</v>
      </c>
      <c r="O43" s="50">
        <f t="shared" si="97"/>
        <v>-16.197010477975986</v>
      </c>
      <c r="P43" s="50">
        <f t="shared" si="97"/>
        <v>-4.1992587442200371</v>
      </c>
      <c r="Q43" s="50">
        <f t="shared" si="97"/>
        <v>-14.669113260431629</v>
      </c>
      <c r="R43" s="14" t="str">
        <f t="shared" si="67"/>
        <v>พระอาจารย์แบน  ธนากโร,รพช.</v>
      </c>
      <c r="S43" s="15">
        <f t="shared" si="68"/>
        <v>-1.8110746176517159E-2</v>
      </c>
      <c r="T43" s="15">
        <f t="shared" si="69"/>
        <v>-0.18545392565821386</v>
      </c>
      <c r="U43" s="15">
        <f t="shared" si="70"/>
        <v>-0.53826874349603249</v>
      </c>
      <c r="V43" s="15">
        <f t="shared" si="71"/>
        <v>-0.13365626795428839</v>
      </c>
      <c r="W43" s="15">
        <f t="shared" si="72"/>
        <v>-0.16197010477975987</v>
      </c>
      <c r="X43" s="15">
        <f t="shared" si="73"/>
        <v>-4.1992587442200371E-2</v>
      </c>
      <c r="Y43" s="15">
        <f t="shared" si="74"/>
        <v>-0.14669113260431629</v>
      </c>
      <c r="Z43" s="14" t="str">
        <f t="shared" si="75"/>
        <v>พระอาจารย์แบน  ธนากโร,รพช.</v>
      </c>
      <c r="AA43" s="17" t="str">
        <f>+IF(AND(C43&gt;C46),"OK","Not OK")</f>
        <v>OK</v>
      </c>
      <c r="AB43" s="17" t="str">
        <f t="shared" ref="AB43:AG43" si="98">+IF(AND(D43&gt;D46),"OK","Not OK")</f>
        <v>OK</v>
      </c>
      <c r="AC43" s="17" t="str">
        <f t="shared" si="98"/>
        <v>OK</v>
      </c>
      <c r="AD43" s="17" t="str">
        <f t="shared" si="98"/>
        <v>OK</v>
      </c>
      <c r="AE43" s="17" t="str">
        <f t="shared" si="98"/>
        <v>OK</v>
      </c>
      <c r="AF43" s="17" t="str">
        <f t="shared" si="98"/>
        <v>OK</v>
      </c>
      <c r="AG43" s="17" t="str">
        <f t="shared" si="98"/>
        <v>OK</v>
      </c>
    </row>
    <row r="44" spans="1:33" ht="13.5" customHeight="1">
      <c r="B44" s="18" t="s">
        <v>144</v>
      </c>
      <c r="C44" s="19">
        <f>AVERAGE(C31:C43)</f>
        <v>1207.2503695613939</v>
      </c>
      <c r="D44" s="19">
        <f t="shared" ref="D44:I44" si="99">AVERAGE(D31:D43)</f>
        <v>426.52897780928845</v>
      </c>
      <c r="E44" s="19">
        <f t="shared" si="99"/>
        <v>1149.5503038539841</v>
      </c>
      <c r="F44" s="19">
        <f t="shared" si="99"/>
        <v>3979.5570969375035</v>
      </c>
      <c r="G44" s="19">
        <f t="shared" si="99"/>
        <v>10.22756149354959</v>
      </c>
      <c r="H44" s="19">
        <f t="shared" si="99"/>
        <v>52.817255549057151</v>
      </c>
      <c r="I44" s="19">
        <f t="shared" si="99"/>
        <v>1166.9751241312183</v>
      </c>
    </row>
    <row r="45" spans="1:33" ht="13.2" customHeight="1">
      <c r="B45" s="20" t="s">
        <v>268</v>
      </c>
      <c r="C45" s="21">
        <f>STDEV(C31:C43)</f>
        <v>199.48766940590122</v>
      </c>
      <c r="D45" s="21">
        <f t="shared" ref="D45:I45" si="100">STDEV(D31:D43)</f>
        <v>136.80272940456811</v>
      </c>
      <c r="E45" s="21">
        <f t="shared" si="100"/>
        <v>912.89977518917351</v>
      </c>
      <c r="F45" s="21">
        <f t="shared" si="100"/>
        <v>1466.9274195624575</v>
      </c>
      <c r="G45" s="21">
        <f t="shared" si="100"/>
        <v>4.6223743290074584</v>
      </c>
      <c r="H45" s="21">
        <f t="shared" si="100"/>
        <v>23.992372357355034</v>
      </c>
      <c r="I45" s="21">
        <f t="shared" si="100"/>
        <v>199.58604234910234</v>
      </c>
    </row>
    <row r="46" spans="1:33" ht="13.2" customHeight="1">
      <c r="B46" s="20" t="s">
        <v>145</v>
      </c>
      <c r="C46" s="21">
        <f>+C44-C45</f>
        <v>1007.7627001554927</v>
      </c>
      <c r="D46" s="21">
        <f t="shared" ref="D46:I46" si="101">+D44-D45</f>
        <v>289.72624840472031</v>
      </c>
      <c r="E46" s="21">
        <f t="shared" si="101"/>
        <v>236.65052866481062</v>
      </c>
      <c r="F46" s="21">
        <f t="shared" si="101"/>
        <v>2512.629677375046</v>
      </c>
      <c r="G46" s="21">
        <f t="shared" si="101"/>
        <v>5.6051871645421318</v>
      </c>
      <c r="H46" s="21">
        <f t="shared" si="101"/>
        <v>28.824883191702117</v>
      </c>
      <c r="I46" s="21">
        <f t="shared" si="101"/>
        <v>967.38908178211591</v>
      </c>
    </row>
    <row r="47" spans="1:33" ht="13.5" customHeight="1">
      <c r="B47" s="390" t="s">
        <v>148</v>
      </c>
      <c r="C47" s="399" t="s">
        <v>135</v>
      </c>
      <c r="D47" s="400"/>
      <c r="E47" s="400"/>
      <c r="F47" s="400"/>
      <c r="G47" s="400"/>
      <c r="H47" s="400"/>
      <c r="I47" s="401"/>
      <c r="J47" s="390" t="s">
        <v>148</v>
      </c>
      <c r="K47" s="396" t="s">
        <v>4</v>
      </c>
      <c r="L47" s="397"/>
      <c r="M47" s="397"/>
      <c r="N47" s="397"/>
      <c r="O47" s="397"/>
      <c r="P47" s="397"/>
      <c r="Q47" s="398"/>
      <c r="R47" s="390" t="s">
        <v>148</v>
      </c>
      <c r="S47" s="391" t="s">
        <v>4</v>
      </c>
      <c r="T47" s="392"/>
      <c r="U47" s="392"/>
      <c r="V47" s="392"/>
      <c r="W47" s="392"/>
      <c r="X47" s="392"/>
      <c r="Y47" s="393"/>
      <c r="Z47" s="390" t="s">
        <v>148</v>
      </c>
      <c r="AA47" s="399" t="s">
        <v>136</v>
      </c>
      <c r="AB47" s="400"/>
      <c r="AC47" s="400"/>
      <c r="AD47" s="400"/>
      <c r="AE47" s="400"/>
      <c r="AF47" s="400"/>
      <c r="AG47" s="401"/>
    </row>
    <row r="48" spans="1:33" ht="13.5" customHeight="1">
      <c r="B48" s="390"/>
      <c r="C48" s="12" t="s">
        <v>137</v>
      </c>
      <c r="D48" s="13" t="s">
        <v>253</v>
      </c>
      <c r="E48" s="12" t="s">
        <v>139</v>
      </c>
      <c r="F48" s="12" t="s">
        <v>140</v>
      </c>
      <c r="G48" s="12" t="s">
        <v>141</v>
      </c>
      <c r="H48" s="12" t="s">
        <v>142</v>
      </c>
      <c r="I48" s="12" t="s">
        <v>143</v>
      </c>
      <c r="J48" s="390"/>
      <c r="K48" s="45" t="s">
        <v>137</v>
      </c>
      <c r="L48" s="46" t="s">
        <v>253</v>
      </c>
      <c r="M48" s="45" t="s">
        <v>139</v>
      </c>
      <c r="N48" s="45" t="s">
        <v>140</v>
      </c>
      <c r="O48" s="45" t="s">
        <v>141</v>
      </c>
      <c r="P48" s="45" t="s">
        <v>142</v>
      </c>
      <c r="Q48" s="45" t="s">
        <v>143</v>
      </c>
      <c r="R48" s="390"/>
      <c r="S48" s="57" t="s">
        <v>137</v>
      </c>
      <c r="T48" s="58" t="s">
        <v>253</v>
      </c>
      <c r="U48" s="57" t="s">
        <v>139</v>
      </c>
      <c r="V48" s="57" t="s">
        <v>140</v>
      </c>
      <c r="W48" s="57" t="s">
        <v>141</v>
      </c>
      <c r="X48" s="57" t="s">
        <v>142</v>
      </c>
      <c r="Y48" s="57" t="s">
        <v>143</v>
      </c>
      <c r="Z48" s="390"/>
      <c r="AA48" s="12" t="s">
        <v>137</v>
      </c>
      <c r="AB48" s="13" t="s">
        <v>253</v>
      </c>
      <c r="AC48" s="12" t="s">
        <v>139</v>
      </c>
      <c r="AD48" s="12" t="s">
        <v>140</v>
      </c>
      <c r="AE48" s="12" t="s">
        <v>141</v>
      </c>
      <c r="AF48" s="12" t="s">
        <v>142</v>
      </c>
      <c r="AG48" s="12" t="s">
        <v>143</v>
      </c>
    </row>
    <row r="49" spans="1:33" ht="13.5" customHeight="1">
      <c r="A49" s="297" t="s">
        <v>53</v>
      </c>
      <c r="B49" s="14" t="str">
        <f>+'8.คำนวณ'!G33</f>
        <v>ท่าลี่,รพช.</v>
      </c>
      <c r="C49" s="330">
        <f>+'8.คำนวณ'!M33</f>
        <v>981.98355048859946</v>
      </c>
      <c r="D49" s="330">
        <f>+'8.คำนวณ'!N33</f>
        <v>315.78660519256562</v>
      </c>
      <c r="E49" s="330">
        <f>+'8.คำนวณ'!O33</f>
        <v>1389.0197022767074</v>
      </c>
      <c r="F49" s="330">
        <f>+'8.คำนวณ'!P33</f>
        <v>3729.7001428571434</v>
      </c>
      <c r="G49" s="330">
        <f>+'8.คำนวณ'!Q33</f>
        <v>8.1735981308411212</v>
      </c>
      <c r="H49" s="330">
        <f>+'8.คำนวณ'!R33</f>
        <v>343.75406182602444</v>
      </c>
      <c r="I49" s="330">
        <f>+'8.คำนวณ'!S33</f>
        <v>1526.4617809925273</v>
      </c>
      <c r="J49" s="14" t="str">
        <f>+B49</f>
        <v>ท่าลี่,รพช.</v>
      </c>
      <c r="K49" s="50">
        <f>+(C49-C61)*100/C61</f>
        <v>-22.720439660642921</v>
      </c>
      <c r="L49" s="50">
        <f t="shared" ref="L49:Q49" si="102">+(D49-D61)*100/D61</f>
        <v>-19.408326969358768</v>
      </c>
      <c r="M49" s="50">
        <f t="shared" si="102"/>
        <v>27.874192337997055</v>
      </c>
      <c r="N49" s="50">
        <f t="shared" si="102"/>
        <v>-11.249547881658442</v>
      </c>
      <c r="O49" s="50">
        <f t="shared" si="102"/>
        <v>-25.435951917281404</v>
      </c>
      <c r="P49" s="50">
        <f t="shared" si="102"/>
        <v>252.36747905024595</v>
      </c>
      <c r="Q49" s="50">
        <f t="shared" si="102"/>
        <v>23.416658799413792</v>
      </c>
      <c r="R49" s="14" t="str">
        <f>+J49</f>
        <v>ท่าลี่,รพช.</v>
      </c>
      <c r="S49" s="15">
        <f>+K49/100</f>
        <v>-0.22720439660642922</v>
      </c>
      <c r="T49" s="15">
        <f t="shared" ref="T49:Y49" si="103">+L49/100</f>
        <v>-0.19408326969358769</v>
      </c>
      <c r="U49" s="15">
        <f t="shared" si="103"/>
        <v>0.27874192337997056</v>
      </c>
      <c r="V49" s="15">
        <f t="shared" si="103"/>
        <v>-0.11249547881658442</v>
      </c>
      <c r="W49" s="15">
        <f t="shared" si="103"/>
        <v>-0.25435951917281402</v>
      </c>
      <c r="X49" s="15">
        <f t="shared" si="103"/>
        <v>2.5236747905024597</v>
      </c>
      <c r="Y49" s="15">
        <f t="shared" si="103"/>
        <v>0.23416658799413792</v>
      </c>
      <c r="Z49" s="14" t="str">
        <f>+R49</f>
        <v>ท่าลี่,รพช.</v>
      </c>
      <c r="AA49" s="16" t="str">
        <f>+IF(AND(C49&gt;C63),"OK","Not OK")</f>
        <v>Not OK</v>
      </c>
      <c r="AB49" s="16" t="str">
        <f t="shared" ref="AB49:AF49" si="104">+IF(AND(D49&gt;D63),"OK","Not OK")</f>
        <v>OK</v>
      </c>
      <c r="AC49" s="16" t="str">
        <f t="shared" si="104"/>
        <v>OK</v>
      </c>
      <c r="AD49" s="16" t="str">
        <f t="shared" si="104"/>
        <v>OK</v>
      </c>
      <c r="AE49" s="16" t="str">
        <f t="shared" si="104"/>
        <v>OK</v>
      </c>
      <c r="AF49" s="16" t="str">
        <f t="shared" si="104"/>
        <v>OK</v>
      </c>
      <c r="AG49" s="16" t="str">
        <f>+IF(AND(I49&gt;I63),"OK","Not OK")</f>
        <v>OK</v>
      </c>
    </row>
    <row r="50" spans="1:33" ht="13.5" customHeight="1">
      <c r="A50" s="297" t="s">
        <v>53</v>
      </c>
      <c r="B50" s="14" t="str">
        <f>+'8.คำนวณ'!G34</f>
        <v>ภูกระดึง,รพช.</v>
      </c>
      <c r="C50" s="330">
        <f>+'8.คำนวณ'!M34</f>
        <v>1236.372235827155</v>
      </c>
      <c r="D50" s="330">
        <f>+'8.คำนวณ'!N34</f>
        <v>224.61493559499741</v>
      </c>
      <c r="E50" s="330">
        <f>+'8.คำนวณ'!O34</f>
        <v>1539.8389550425272</v>
      </c>
      <c r="F50" s="330">
        <f>+'8.คำนวณ'!P34</f>
        <v>3392.5148417721525</v>
      </c>
      <c r="G50" s="330">
        <f>+'8.คำนวณ'!Q34</f>
        <v>11.404617218620068</v>
      </c>
      <c r="H50" s="330">
        <f>+'8.คำนวณ'!R34</f>
        <v>61.1361905038816</v>
      </c>
      <c r="I50" s="330">
        <f>+'8.คำนวณ'!S34</f>
        <v>1253.0114580993036</v>
      </c>
      <c r="J50" s="14" t="str">
        <f t="shared" ref="J50:J60" si="105">+B50</f>
        <v>ภูกระดึง,รพช.</v>
      </c>
      <c r="K50" s="50">
        <f>+(C50-C61)*100/C61</f>
        <v>-2.7007094436866441</v>
      </c>
      <c r="L50" s="50">
        <f t="shared" ref="L50:Q50" si="106">+(D50-D61)*100/D61</f>
        <v>-42.676183379494603</v>
      </c>
      <c r="M50" s="50">
        <f t="shared" si="106"/>
        <v>41.758725512608194</v>
      </c>
      <c r="N50" s="50">
        <f t="shared" si="106"/>
        <v>-19.273074377820063</v>
      </c>
      <c r="O50" s="50">
        <f t="shared" si="106"/>
        <v>4.0391774884921592</v>
      </c>
      <c r="P50" s="50">
        <f t="shared" si="106"/>
        <v>-37.331925004304217</v>
      </c>
      <c r="Q50" s="50">
        <f t="shared" si="106"/>
        <v>1.307801820918804</v>
      </c>
      <c r="R50" s="14" t="str">
        <f t="shared" ref="R50:R60" si="107">+J50</f>
        <v>ภูกระดึง,รพช.</v>
      </c>
      <c r="S50" s="15">
        <f t="shared" ref="S50:S60" si="108">+K50/100</f>
        <v>-2.7007094436866441E-2</v>
      </c>
      <c r="T50" s="15">
        <f t="shared" ref="T50:T60" si="109">+L50/100</f>
        <v>-0.42676183379494603</v>
      </c>
      <c r="U50" s="15">
        <f t="shared" ref="U50:U60" si="110">+M50/100</f>
        <v>0.41758725512608197</v>
      </c>
      <c r="V50" s="15">
        <f t="shared" ref="V50:V60" si="111">+N50/100</f>
        <v>-0.19273074377820062</v>
      </c>
      <c r="W50" s="15">
        <f t="shared" ref="W50:W60" si="112">+O50/100</f>
        <v>4.0391774884921593E-2</v>
      </c>
      <c r="X50" s="15">
        <f t="shared" ref="X50:X60" si="113">+P50/100</f>
        <v>-0.37331925004304217</v>
      </c>
      <c r="Y50" s="15">
        <f t="shared" ref="Y50:Y60" si="114">+Q50/100</f>
        <v>1.307801820918804E-2</v>
      </c>
      <c r="Z50" s="14" t="str">
        <f t="shared" ref="Z50:Z60" si="115">+R50</f>
        <v>ภูกระดึง,รพช.</v>
      </c>
      <c r="AA50" s="16" t="str">
        <f>+IF(AND(C50&gt;C63),"OK","Not OK")</f>
        <v>OK</v>
      </c>
      <c r="AB50" s="16" t="str">
        <f t="shared" ref="AB50:AG50" si="116">+IF(AND(D50&gt;D63),"OK","Not OK")</f>
        <v>OK</v>
      </c>
      <c r="AC50" s="16" t="str">
        <f t="shared" si="116"/>
        <v>OK</v>
      </c>
      <c r="AD50" s="16" t="str">
        <f t="shared" si="116"/>
        <v>OK</v>
      </c>
      <c r="AE50" s="16" t="str">
        <f t="shared" si="116"/>
        <v>OK</v>
      </c>
      <c r="AF50" s="16" t="str">
        <f t="shared" si="116"/>
        <v>OK</v>
      </c>
      <c r="AG50" s="16" t="str">
        <f t="shared" si="116"/>
        <v>OK</v>
      </c>
    </row>
    <row r="51" spans="1:33" ht="13.5" customHeight="1">
      <c r="A51" s="297" t="s">
        <v>53</v>
      </c>
      <c r="B51" s="14" t="str">
        <f>+'8.คำนวณ'!G35</f>
        <v>ภูหลวง,รพช.</v>
      </c>
      <c r="C51" s="330">
        <f>+'8.คำนวณ'!M35</f>
        <v>1743.8675619244596</v>
      </c>
      <c r="D51" s="330">
        <f>+'8.คำนวณ'!N35</f>
        <v>526.57077460974062</v>
      </c>
      <c r="E51" s="330">
        <f>+'8.คำนวณ'!O35</f>
        <v>1969.68722368421</v>
      </c>
      <c r="F51" s="330">
        <f>+'8.คำนวณ'!P35</f>
        <v>3096.8930617136011</v>
      </c>
      <c r="G51" s="330">
        <f>+'8.คำนวณ'!Q35</f>
        <v>14.4139445978944</v>
      </c>
      <c r="H51" s="330">
        <f>+'8.คำนวณ'!R35</f>
        <v>99.091589608102154</v>
      </c>
      <c r="I51" s="330">
        <f>+'8.คำนวณ'!S35</f>
        <v>1494.8210301866352</v>
      </c>
      <c r="J51" s="14" t="str">
        <f t="shared" si="105"/>
        <v>ภูหลวง,รพช.</v>
      </c>
      <c r="K51" s="50">
        <f>+(C51-C61)*100/C61</f>
        <v>37.237857404571024</v>
      </c>
      <c r="L51" s="50">
        <f t="shared" ref="L51:Q51" si="117">+(D51-D61)*100/D61</f>
        <v>34.38574973426001</v>
      </c>
      <c r="M51" s="50">
        <f t="shared" si="117"/>
        <v>81.330878514000005</v>
      </c>
      <c r="N51" s="50">
        <f t="shared" si="117"/>
        <v>-26.307571959742774</v>
      </c>
      <c r="O51" s="50">
        <f t="shared" si="117"/>
        <v>31.491913457756379</v>
      </c>
      <c r="P51" s="50">
        <f t="shared" si="117"/>
        <v>1.5745194102171409</v>
      </c>
      <c r="Q51" s="50">
        <f t="shared" si="117"/>
        <v>20.858458001337482</v>
      </c>
      <c r="R51" s="14" t="str">
        <f t="shared" si="107"/>
        <v>ภูหลวง,รพช.</v>
      </c>
      <c r="S51" s="15">
        <f t="shared" si="108"/>
        <v>0.37237857404571023</v>
      </c>
      <c r="T51" s="15">
        <f t="shared" si="109"/>
        <v>0.34385749734260007</v>
      </c>
      <c r="U51" s="15">
        <f t="shared" si="110"/>
        <v>0.81330878514000005</v>
      </c>
      <c r="V51" s="15">
        <f t="shared" si="111"/>
        <v>-0.26307571959742776</v>
      </c>
      <c r="W51" s="15">
        <f t="shared" si="112"/>
        <v>0.31491913457756376</v>
      </c>
      <c r="X51" s="15">
        <f t="shared" si="113"/>
        <v>1.5745194102171411E-2</v>
      </c>
      <c r="Y51" s="15">
        <f t="shared" si="114"/>
        <v>0.20858458001337482</v>
      </c>
      <c r="Z51" s="14" t="str">
        <f t="shared" si="115"/>
        <v>ภูหลวง,รพช.</v>
      </c>
      <c r="AA51" s="16" t="str">
        <f>+IF(AND(C51&gt;C63),"OK","Not OK")</f>
        <v>OK</v>
      </c>
      <c r="AB51" s="16" t="str">
        <f t="shared" ref="AB51:AG51" si="118">+IF(AND(D51&gt;D63),"OK","Not OK")</f>
        <v>OK</v>
      </c>
      <c r="AC51" s="16" t="str">
        <f t="shared" si="118"/>
        <v>OK</v>
      </c>
      <c r="AD51" s="16" t="str">
        <f t="shared" si="118"/>
        <v>OK</v>
      </c>
      <c r="AE51" s="16" t="str">
        <f t="shared" si="118"/>
        <v>OK</v>
      </c>
      <c r="AF51" s="16" t="str">
        <f t="shared" si="118"/>
        <v>OK</v>
      </c>
      <c r="AG51" s="16" t="str">
        <f t="shared" si="118"/>
        <v>OK</v>
      </c>
    </row>
    <row r="52" spans="1:33" ht="13.5" customHeight="1">
      <c r="A52" s="297" t="s">
        <v>47</v>
      </c>
      <c r="B52" s="14" t="str">
        <f>+'8.คำนวณ'!G36</f>
        <v>สังคม,รพช.</v>
      </c>
      <c r="C52" s="330">
        <f>+'8.คำนวณ'!M36</f>
        <v>1528.7851671951569</v>
      </c>
      <c r="D52" s="330">
        <f>+'8.คำนวณ'!N36</f>
        <v>1102.2317800518883</v>
      </c>
      <c r="E52" s="330">
        <f>+'8.คำนวณ'!O36</f>
        <v>1628.6823268921098</v>
      </c>
      <c r="F52" s="330">
        <f>+'8.คำนวณ'!P36</f>
        <v>6825.6887348912169</v>
      </c>
      <c r="G52" s="330">
        <f>+'8.คำนวณ'!Q36</f>
        <v>19.959992977802052</v>
      </c>
      <c r="H52" s="330">
        <f>+'8.คำนวณ'!R36</f>
        <v>106.29081652557251</v>
      </c>
      <c r="I52" s="330">
        <f>+'8.คำนวณ'!S36</f>
        <v>1526.1738166618622</v>
      </c>
      <c r="J52" s="14" t="str">
        <f t="shared" si="105"/>
        <v>สังคม,รพช.</v>
      </c>
      <c r="K52" s="50">
        <f>+(C52-C61)*100/C61</f>
        <v>20.311430385354342</v>
      </c>
      <c r="L52" s="50">
        <f t="shared" ref="L52:Q52" si="119">+(D52-D61)*100/D61</f>
        <v>181.29978207199377</v>
      </c>
      <c r="M52" s="50">
        <f t="shared" si="119"/>
        <v>49.937712751758625</v>
      </c>
      <c r="N52" s="50">
        <f t="shared" si="119"/>
        <v>62.421357760038362</v>
      </c>
      <c r="O52" s="50">
        <f t="shared" si="119"/>
        <v>82.086010628761045</v>
      </c>
      <c r="P52" s="50">
        <f t="shared" si="119"/>
        <v>8.9541367638109879</v>
      </c>
      <c r="Q52" s="50">
        <f t="shared" si="119"/>
        <v>23.393376463762397</v>
      </c>
      <c r="R52" s="14" t="str">
        <f t="shared" si="107"/>
        <v>สังคม,รพช.</v>
      </c>
      <c r="S52" s="15">
        <f t="shared" si="108"/>
        <v>0.20311430385354343</v>
      </c>
      <c r="T52" s="15">
        <f t="shared" si="109"/>
        <v>1.8129978207199378</v>
      </c>
      <c r="U52" s="15">
        <f t="shared" si="110"/>
        <v>0.49937712751758623</v>
      </c>
      <c r="V52" s="15">
        <f t="shared" si="111"/>
        <v>0.62421357760038365</v>
      </c>
      <c r="W52" s="15">
        <f t="shared" si="112"/>
        <v>0.82086010628761041</v>
      </c>
      <c r="X52" s="15">
        <f t="shared" si="113"/>
        <v>8.9541367638109881E-2</v>
      </c>
      <c r="Y52" s="15">
        <f t="shared" si="114"/>
        <v>0.23393376463762397</v>
      </c>
      <c r="Z52" s="14" t="str">
        <f t="shared" si="115"/>
        <v>สังคม,รพช.</v>
      </c>
      <c r="AA52" s="16" t="str">
        <f>+IF(AND(C52&gt;C63),"OK","Not OK")</f>
        <v>OK</v>
      </c>
      <c r="AB52" s="16" t="str">
        <f t="shared" ref="AB52:AG52" si="120">+IF(AND(D52&gt;D63),"OK","Not OK")</f>
        <v>OK</v>
      </c>
      <c r="AC52" s="16" t="str">
        <f t="shared" si="120"/>
        <v>OK</v>
      </c>
      <c r="AD52" s="16" t="str">
        <f t="shared" si="120"/>
        <v>OK</v>
      </c>
      <c r="AE52" s="16" t="str">
        <f t="shared" si="120"/>
        <v>OK</v>
      </c>
      <c r="AF52" s="16" t="str">
        <f t="shared" si="120"/>
        <v>OK</v>
      </c>
      <c r="AG52" s="16" t="str">
        <f t="shared" si="120"/>
        <v>OK</v>
      </c>
    </row>
    <row r="53" spans="1:33" ht="13.5" customHeight="1">
      <c r="A53" s="297" t="s">
        <v>55</v>
      </c>
      <c r="B53" s="14" t="str">
        <f>+'8.คำนวณ'!G37</f>
        <v>ศรีวิไล,รพช.</v>
      </c>
      <c r="C53" s="330">
        <f>+'8.คำนวณ'!M37</f>
        <v>1095.1414446695362</v>
      </c>
      <c r="D53" s="330">
        <f>+'8.คำนวณ'!N37</f>
        <v>335.80363383134971</v>
      </c>
      <c r="E53" s="330">
        <f>+'8.คำนวณ'!O37</f>
        <v>1276.93012104283</v>
      </c>
      <c r="F53" s="330">
        <f>+'8.คำนวณ'!P37</f>
        <v>2453.437962466488</v>
      </c>
      <c r="G53" s="330">
        <f>+'8.คำนวณ'!Q37</f>
        <v>16.82924981055822</v>
      </c>
      <c r="H53" s="330">
        <f>+'8.คำนวณ'!R37</f>
        <v>70.209270017681234</v>
      </c>
      <c r="I53" s="330">
        <f>+'8.คำนวณ'!S37</f>
        <v>1152.1357103064067</v>
      </c>
      <c r="J53" s="14" t="str">
        <f t="shared" si="105"/>
        <v>ศรีวิไล,รพช.</v>
      </c>
      <c r="K53" s="50">
        <f>+(C53-C61)*100/C61</f>
        <v>-13.815206668828351</v>
      </c>
      <c r="L53" s="50">
        <f t="shared" ref="L53:Q53" si="121">+(D53-D61)*100/D61</f>
        <v>-14.299795446566209</v>
      </c>
      <c r="M53" s="50">
        <f t="shared" si="121"/>
        <v>17.555141682133122</v>
      </c>
      <c r="N53" s="50">
        <f t="shared" si="121"/>
        <v>-41.618972015696535</v>
      </c>
      <c r="O53" s="50">
        <f t="shared" si="121"/>
        <v>53.525653204754796</v>
      </c>
      <c r="P53" s="50">
        <f t="shared" si="121"/>
        <v>-28.031502084158323</v>
      </c>
      <c r="Q53" s="50">
        <f t="shared" si="121"/>
        <v>-6.8481493476696844</v>
      </c>
      <c r="R53" s="14" t="str">
        <f t="shared" si="107"/>
        <v>ศรีวิไล,รพช.</v>
      </c>
      <c r="S53" s="15">
        <f t="shared" si="108"/>
        <v>-0.1381520666882835</v>
      </c>
      <c r="T53" s="15">
        <f t="shared" si="109"/>
        <v>-0.1429979544656621</v>
      </c>
      <c r="U53" s="15">
        <f t="shared" si="110"/>
        <v>0.17555141682133121</v>
      </c>
      <c r="V53" s="15">
        <f t="shared" si="111"/>
        <v>-0.41618972015696537</v>
      </c>
      <c r="W53" s="15">
        <f t="shared" si="112"/>
        <v>0.53525653204754797</v>
      </c>
      <c r="X53" s="15">
        <f t="shared" si="113"/>
        <v>-0.28031502084158322</v>
      </c>
      <c r="Y53" s="15">
        <f t="shared" si="114"/>
        <v>-6.8481493476696839E-2</v>
      </c>
      <c r="Z53" s="14" t="str">
        <f t="shared" si="115"/>
        <v>ศรีวิไล,รพช.</v>
      </c>
      <c r="AA53" s="16" t="str">
        <f>+IF(AND(C53&gt;C63),"OK","Not OK")</f>
        <v>OK</v>
      </c>
      <c r="AB53" s="16" t="str">
        <f t="shared" ref="AB53:AG53" si="122">+IF(AND(D53&gt;D63),"OK","Not OK")</f>
        <v>OK</v>
      </c>
      <c r="AC53" s="16" t="str">
        <f t="shared" si="122"/>
        <v>OK</v>
      </c>
      <c r="AD53" s="16" t="str">
        <f t="shared" si="122"/>
        <v>Not OK</v>
      </c>
      <c r="AE53" s="16" t="str">
        <f t="shared" si="122"/>
        <v>OK</v>
      </c>
      <c r="AF53" s="16" t="str">
        <f t="shared" si="122"/>
        <v>OK</v>
      </c>
      <c r="AG53" s="16" t="str">
        <f t="shared" si="122"/>
        <v>OK</v>
      </c>
    </row>
    <row r="54" spans="1:33" ht="13.5" customHeight="1">
      <c r="A54" s="297" t="s">
        <v>49</v>
      </c>
      <c r="B54" s="14" t="str">
        <f>+'8.คำนวณ'!G38</f>
        <v>กุสุมาลย์,รพช.</v>
      </c>
      <c r="C54" s="330">
        <f>+'8.คำนวณ'!M38</f>
        <v>1473.3229725305216</v>
      </c>
      <c r="D54" s="330">
        <f>+'8.คำนวณ'!N38</f>
        <v>339.32356548279694</v>
      </c>
      <c r="E54" s="330">
        <f>+'8.คำนวณ'!O38</f>
        <v>913.94621428571418</v>
      </c>
      <c r="F54" s="330">
        <f>+'8.คำนวณ'!P38</f>
        <v>5368.2497138184799</v>
      </c>
      <c r="G54" s="330">
        <f>+'8.คำนวณ'!Q38</f>
        <v>9.1480939030003761</v>
      </c>
      <c r="H54" s="330">
        <f>+'8.คำนวณ'!R38</f>
        <v>26.777963761141567</v>
      </c>
      <c r="I54" s="330">
        <f>+'8.คำนวณ'!S38</f>
        <v>1029.3927008879023</v>
      </c>
      <c r="J54" s="14" t="str">
        <f t="shared" si="105"/>
        <v>กุสุมาลย์,รพช.</v>
      </c>
      <c r="K54" s="50">
        <f>+(C54-C61)*100/C61</f>
        <v>15.946699410984921</v>
      </c>
      <c r="L54" s="50">
        <f t="shared" ref="L54:Q54" si="123">+(D54-D61)*100/D61</f>
        <v>-13.401476214277512</v>
      </c>
      <c r="M54" s="50">
        <f t="shared" si="123"/>
        <v>-15.861428170819483</v>
      </c>
      <c r="N54" s="50">
        <f t="shared" si="123"/>
        <v>27.740722025061839</v>
      </c>
      <c r="O54" s="50">
        <f t="shared" si="123"/>
        <v>-16.546066649064624</v>
      </c>
      <c r="P54" s="50">
        <f t="shared" si="123"/>
        <v>-72.551063005656232</v>
      </c>
      <c r="Q54" s="50">
        <f t="shared" si="123"/>
        <v>-16.772100475726759</v>
      </c>
      <c r="R54" s="14" t="str">
        <f t="shared" si="107"/>
        <v>กุสุมาลย์,รพช.</v>
      </c>
      <c r="S54" s="15">
        <f t="shared" si="108"/>
        <v>0.15946699410984921</v>
      </c>
      <c r="T54" s="15">
        <f t="shared" si="109"/>
        <v>-0.13401476214277511</v>
      </c>
      <c r="U54" s="15">
        <f t="shared" si="110"/>
        <v>-0.15861428170819483</v>
      </c>
      <c r="V54" s="15">
        <f t="shared" si="111"/>
        <v>0.27740722025061837</v>
      </c>
      <c r="W54" s="15">
        <f t="shared" si="112"/>
        <v>-0.16546066649064625</v>
      </c>
      <c r="X54" s="15">
        <f t="shared" si="113"/>
        <v>-0.72551063005656236</v>
      </c>
      <c r="Y54" s="15">
        <f t="shared" si="114"/>
        <v>-0.16772100475726759</v>
      </c>
      <c r="Z54" s="14" t="str">
        <f t="shared" si="115"/>
        <v>กุสุมาลย์,รพช.</v>
      </c>
      <c r="AA54" s="16" t="str">
        <f>+IF(AND(C54&gt;C63),"OK","Not OK")</f>
        <v>OK</v>
      </c>
      <c r="AB54" s="16" t="str">
        <f t="shared" ref="AB54:AG54" si="124">+IF(AND(D54&gt;D63),"OK","Not OK")</f>
        <v>OK</v>
      </c>
      <c r="AC54" s="16" t="str">
        <f t="shared" si="124"/>
        <v>OK</v>
      </c>
      <c r="AD54" s="16" t="str">
        <f t="shared" si="124"/>
        <v>OK</v>
      </c>
      <c r="AE54" s="16" t="str">
        <f t="shared" si="124"/>
        <v>OK</v>
      </c>
      <c r="AF54" s="16" t="str">
        <f t="shared" si="124"/>
        <v>OK</v>
      </c>
      <c r="AG54" s="16" t="str">
        <f t="shared" si="124"/>
        <v>OK</v>
      </c>
    </row>
    <row r="55" spans="1:33" ht="13.5" customHeight="1">
      <c r="A55" s="297" t="s">
        <v>49</v>
      </c>
      <c r="B55" s="14" t="str">
        <f>+'8.คำนวณ'!G39</f>
        <v>วาริชภูมิ,รพช.</v>
      </c>
      <c r="C55" s="330">
        <f>+'8.คำนวณ'!M39</f>
        <v>841.65928430061535</v>
      </c>
      <c r="D55" s="330">
        <f>+'8.คำนวณ'!N39</f>
        <v>319.49304546670231</v>
      </c>
      <c r="E55" s="330">
        <f>+'8.คำนวณ'!O39</f>
        <v>651.3100289351853</v>
      </c>
      <c r="F55" s="330">
        <f>+'8.คำนวณ'!P39</f>
        <v>4382.9868332329925</v>
      </c>
      <c r="G55" s="330">
        <f>+'8.คำนวณ'!Q39</f>
        <v>14.028288058479754</v>
      </c>
      <c r="H55" s="330">
        <f>+'8.คำนวณ'!R39</f>
        <v>49.122564200186552</v>
      </c>
      <c r="I55" s="330">
        <f>+'8.คำนวณ'!S39</f>
        <v>1005.5581131318535</v>
      </c>
      <c r="J55" s="14" t="str">
        <f t="shared" si="105"/>
        <v>วาริชภูมิ,รพช.</v>
      </c>
      <c r="K55" s="50">
        <f>+(C55-C61)*100/C61</f>
        <v>-33.76359572018653</v>
      </c>
      <c r="L55" s="50">
        <f t="shared" ref="L55:Q55" si="125">+(D55-D61)*100/D61</f>
        <v>-18.46240900523653</v>
      </c>
      <c r="M55" s="50">
        <f t="shared" si="125"/>
        <v>-40.039911762797367</v>
      </c>
      <c r="N55" s="50">
        <f t="shared" si="125"/>
        <v>4.2958007825739406</v>
      </c>
      <c r="O55" s="50">
        <f t="shared" si="125"/>
        <v>27.973742844520064</v>
      </c>
      <c r="P55" s="50">
        <f t="shared" si="125"/>
        <v>-49.646575753150344</v>
      </c>
      <c r="Q55" s="50">
        <f t="shared" si="125"/>
        <v>-18.699161618915223</v>
      </c>
      <c r="R55" s="14" t="str">
        <f t="shared" si="107"/>
        <v>วาริชภูมิ,รพช.</v>
      </c>
      <c r="S55" s="15">
        <f t="shared" si="108"/>
        <v>-0.33763595720186529</v>
      </c>
      <c r="T55" s="15">
        <f t="shared" si="109"/>
        <v>-0.1846240900523653</v>
      </c>
      <c r="U55" s="15">
        <f t="shared" si="110"/>
        <v>-0.40039911762797364</v>
      </c>
      <c r="V55" s="15">
        <f t="shared" si="111"/>
        <v>4.2958007825739407E-2</v>
      </c>
      <c r="W55" s="15">
        <f t="shared" si="112"/>
        <v>0.27973742844520066</v>
      </c>
      <c r="X55" s="15">
        <f t="shared" si="113"/>
        <v>-0.49646575753150346</v>
      </c>
      <c r="Y55" s="15">
        <f t="shared" si="114"/>
        <v>-0.18699161618915222</v>
      </c>
      <c r="Z55" s="14" t="str">
        <f t="shared" si="115"/>
        <v>วาริชภูมิ,รพช.</v>
      </c>
      <c r="AA55" s="16" t="str">
        <f>+IF(AND(C55&gt;C63),"OK","Not OK")</f>
        <v>Not OK</v>
      </c>
      <c r="AB55" s="16" t="str">
        <f t="shared" ref="AB55:AG55" si="126">+IF(AND(D55&gt;D63),"OK","Not OK")</f>
        <v>OK</v>
      </c>
      <c r="AC55" s="16" t="str">
        <f t="shared" si="126"/>
        <v>OK</v>
      </c>
      <c r="AD55" s="16" t="str">
        <f t="shared" si="126"/>
        <v>OK</v>
      </c>
      <c r="AE55" s="16" t="str">
        <f t="shared" si="126"/>
        <v>OK</v>
      </c>
      <c r="AF55" s="16" t="str">
        <f t="shared" si="126"/>
        <v>OK</v>
      </c>
      <c r="AG55" s="16" t="str">
        <f t="shared" si="126"/>
        <v>Not OK</v>
      </c>
    </row>
    <row r="56" spans="1:33" ht="13.5" customHeight="1">
      <c r="A56" s="297" t="s">
        <v>49</v>
      </c>
      <c r="B56" s="14" t="str">
        <f>+'8.คำนวณ'!G40</f>
        <v>คำตากล้า,รพช.</v>
      </c>
      <c r="C56" s="330">
        <f>+'8.คำนวณ'!M40</f>
        <v>1553.5614066437572</v>
      </c>
      <c r="D56" s="330">
        <f>+'8.คำนวณ'!N40</f>
        <v>217.05185370643102</v>
      </c>
      <c r="E56" s="330">
        <f>+'8.คำนวณ'!O40</f>
        <v>702.06000000000006</v>
      </c>
      <c r="F56" s="330">
        <f>+'8.คำนวณ'!P40</f>
        <v>4719.3996573208724</v>
      </c>
      <c r="G56" s="330">
        <f>+'8.คำนวณ'!Q40</f>
        <v>11.348770124109057</v>
      </c>
      <c r="H56" s="330">
        <f>+'8.คำนวณ'!R40</f>
        <v>65.836190998355178</v>
      </c>
      <c r="I56" s="330">
        <f>+'8.คำนวณ'!S40</f>
        <v>1150.2782182948781</v>
      </c>
      <c r="J56" s="14" t="str">
        <f t="shared" si="105"/>
        <v>คำตากล้า,รพช.</v>
      </c>
      <c r="K56" s="50">
        <f>+(C56-C61)*100/C61</f>
        <v>22.261256215428364</v>
      </c>
      <c r="L56" s="50">
        <f t="shared" ref="L56:Q56" si="127">+(D56-D61)*100/D61</f>
        <v>-44.606352084071609</v>
      </c>
      <c r="M56" s="50">
        <f t="shared" si="127"/>
        <v>-35.36783148168044</v>
      </c>
      <c r="N56" s="50">
        <f t="shared" si="127"/>
        <v>12.300945725227589</v>
      </c>
      <c r="O56" s="50">
        <f t="shared" si="127"/>
        <v>3.5297096416834739</v>
      </c>
      <c r="P56" s="50">
        <f t="shared" si="127"/>
        <v>-32.514156984414647</v>
      </c>
      <c r="Q56" s="50">
        <f t="shared" si="127"/>
        <v>-6.9983302828650666</v>
      </c>
      <c r="R56" s="14" t="str">
        <f t="shared" si="107"/>
        <v>คำตากล้า,รพช.</v>
      </c>
      <c r="S56" s="15">
        <f t="shared" si="108"/>
        <v>0.22261256215428366</v>
      </c>
      <c r="T56" s="15">
        <f t="shared" si="109"/>
        <v>-0.4460635208407161</v>
      </c>
      <c r="U56" s="15">
        <f t="shared" si="110"/>
        <v>-0.3536783148168044</v>
      </c>
      <c r="V56" s="15">
        <f t="shared" si="111"/>
        <v>0.12300945725227588</v>
      </c>
      <c r="W56" s="15">
        <f t="shared" si="112"/>
        <v>3.529709641683474E-2</v>
      </c>
      <c r="X56" s="15">
        <f t="shared" si="113"/>
        <v>-0.32514156984414649</v>
      </c>
      <c r="Y56" s="15">
        <f t="shared" si="114"/>
        <v>-6.9983302828650673E-2</v>
      </c>
      <c r="Z56" s="14" t="str">
        <f t="shared" si="115"/>
        <v>คำตากล้า,รพช.</v>
      </c>
      <c r="AA56" s="16" t="str">
        <f>+IF(AND(C56&gt;C63),"OK","Not OK")</f>
        <v>OK</v>
      </c>
      <c r="AB56" s="16" t="str">
        <f t="shared" ref="AB56:AG56" si="128">+IF(AND(D56&gt;D63),"OK","Not OK")</f>
        <v>OK</v>
      </c>
      <c r="AC56" s="16" t="str">
        <f t="shared" si="128"/>
        <v>OK</v>
      </c>
      <c r="AD56" s="16" t="str">
        <f t="shared" si="128"/>
        <v>OK</v>
      </c>
      <c r="AE56" s="16" t="str">
        <f t="shared" si="128"/>
        <v>OK</v>
      </c>
      <c r="AF56" s="16" t="str">
        <f t="shared" si="128"/>
        <v>OK</v>
      </c>
      <c r="AG56" s="16" t="str">
        <f t="shared" si="128"/>
        <v>OK</v>
      </c>
    </row>
    <row r="57" spans="1:33" ht="13.5" customHeight="1">
      <c r="A57" s="297" t="s">
        <v>51</v>
      </c>
      <c r="B57" s="14" t="str">
        <f>+'8.คำนวณ'!G41</f>
        <v>บ้านแพง,รพช.</v>
      </c>
      <c r="C57" s="330">
        <f>+'8.คำนวณ'!M41</f>
        <v>1069.6727143068827</v>
      </c>
      <c r="D57" s="330">
        <f>+'8.คำนวณ'!N41</f>
        <v>360.73979513966071</v>
      </c>
      <c r="E57" s="330">
        <f>+'8.คำนวณ'!O41</f>
        <v>477.56350154935808</v>
      </c>
      <c r="F57" s="330">
        <f>+'8.คำนวณ'!P41</f>
        <v>4763.0740933333327</v>
      </c>
      <c r="G57" s="330">
        <f>+'8.คำนวณ'!Q41</f>
        <v>2.6830220713073003</v>
      </c>
      <c r="H57" s="330">
        <f>+'8.คำนวณ'!R41</f>
        <v>164.21089417091116</v>
      </c>
      <c r="I57" s="330">
        <f>+'8.คำนวณ'!S41</f>
        <v>1607.4578591538861</v>
      </c>
      <c r="J57" s="14" t="str">
        <f t="shared" si="105"/>
        <v>บ้านแพง,รพช.</v>
      </c>
      <c r="K57" s="50">
        <f>+(C57-C61)*100/C61</f>
        <v>-15.819529739055127</v>
      </c>
      <c r="L57" s="50">
        <f t="shared" ref="L57:Q57" si="129">+(D57-D61)*100/D61</f>
        <v>-7.9358556031607215</v>
      </c>
      <c r="M57" s="50">
        <f t="shared" si="129"/>
        <v>-56.035146981259615</v>
      </c>
      <c r="N57" s="50">
        <f t="shared" si="129"/>
        <v>13.340205127767687</v>
      </c>
      <c r="O57" s="50">
        <f t="shared" si="129"/>
        <v>-75.524000136844805</v>
      </c>
      <c r="P57" s="50">
        <f t="shared" si="129"/>
        <v>68.325513025865604</v>
      </c>
      <c r="Q57" s="50">
        <f t="shared" si="129"/>
        <v>29.965309716851998</v>
      </c>
      <c r="R57" s="14" t="str">
        <f t="shared" si="107"/>
        <v>บ้านแพง,รพช.</v>
      </c>
      <c r="S57" s="15">
        <f t="shared" si="108"/>
        <v>-0.15819529739055127</v>
      </c>
      <c r="T57" s="15">
        <f t="shared" si="109"/>
        <v>-7.9358556031607214E-2</v>
      </c>
      <c r="U57" s="15">
        <f t="shared" si="110"/>
        <v>-0.5603514698125962</v>
      </c>
      <c r="V57" s="15">
        <f t="shared" si="111"/>
        <v>0.13340205127767688</v>
      </c>
      <c r="W57" s="15">
        <f t="shared" si="112"/>
        <v>-0.75524000136844804</v>
      </c>
      <c r="X57" s="15">
        <f t="shared" si="113"/>
        <v>0.68325513025865603</v>
      </c>
      <c r="Y57" s="15">
        <f t="shared" si="114"/>
        <v>0.29965309716851996</v>
      </c>
      <c r="Z57" s="14" t="str">
        <f t="shared" si="115"/>
        <v>บ้านแพง,รพช.</v>
      </c>
      <c r="AA57" s="16" t="str">
        <f>+IF(AND(C57&gt;C63),"OK","Not OK")</f>
        <v>OK</v>
      </c>
      <c r="AB57" s="16" t="str">
        <f t="shared" ref="AB57:AG57" si="130">+IF(AND(D57&gt;D63),"OK","Not OK")</f>
        <v>OK</v>
      </c>
      <c r="AC57" s="16" t="str">
        <f t="shared" si="130"/>
        <v>Not OK</v>
      </c>
      <c r="AD57" s="16" t="str">
        <f t="shared" si="130"/>
        <v>OK</v>
      </c>
      <c r="AE57" s="16" t="str">
        <f t="shared" si="130"/>
        <v>Not OK</v>
      </c>
      <c r="AF57" s="16" t="str">
        <f t="shared" si="130"/>
        <v>OK</v>
      </c>
      <c r="AG57" s="16" t="str">
        <f t="shared" si="130"/>
        <v>OK</v>
      </c>
    </row>
    <row r="58" spans="1:33" ht="13.5" customHeight="1">
      <c r="A58" s="297" t="s">
        <v>51</v>
      </c>
      <c r="B58" s="14" t="str">
        <f>+'8.คำนวณ'!G42</f>
        <v>นาหว้า,รพช.</v>
      </c>
      <c r="C58" s="330">
        <f>+'8.คำนวณ'!M42</f>
        <v>1166.7293160352328</v>
      </c>
      <c r="D58" s="330">
        <f>+'8.คำนวณ'!N42</f>
        <v>293.13101825321024</v>
      </c>
      <c r="E58" s="330">
        <f>+'8.คำนวณ'!O42</f>
        <v>406.96086538461537</v>
      </c>
      <c r="F58" s="330">
        <f>+'8.คำนวณ'!P42</f>
        <v>2611.3125948844881</v>
      </c>
      <c r="G58" s="330">
        <f>+'8.คำนวณ'!Q42</f>
        <v>4.5007708409348419</v>
      </c>
      <c r="H58" s="330">
        <f>+'8.คำนวณ'!R42</f>
        <v>39.091666698673016</v>
      </c>
      <c r="I58" s="330">
        <f>+'8.คำนวณ'!S42</f>
        <v>1075.8201063886236</v>
      </c>
      <c r="J58" s="14" t="str">
        <f t="shared" si="105"/>
        <v>นาหว้า,รพช.</v>
      </c>
      <c r="K58" s="50">
        <f>+(C58-C61)*100/C61</f>
        <v>-8.1814267322715484</v>
      </c>
      <c r="L58" s="50">
        <f t="shared" ref="L58:Q58" si="131">+(D58-D61)*100/D61</f>
        <v>-25.190243063679475</v>
      </c>
      <c r="M58" s="50">
        <f t="shared" si="131"/>
        <v>-62.53487845497591</v>
      </c>
      <c r="N58" s="50">
        <f t="shared" si="131"/>
        <v>-37.862250437971795</v>
      </c>
      <c r="O58" s="50">
        <f t="shared" si="131"/>
        <v>-58.941498221392472</v>
      </c>
      <c r="P58" s="50">
        <f t="shared" si="131"/>
        <v>-59.928816627466453</v>
      </c>
      <c r="Q58" s="50">
        <f t="shared" si="131"/>
        <v>-13.018377103826232</v>
      </c>
      <c r="R58" s="14" t="str">
        <f t="shared" si="107"/>
        <v>นาหว้า,รพช.</v>
      </c>
      <c r="S58" s="15">
        <f t="shared" si="108"/>
        <v>-8.1814267322715489E-2</v>
      </c>
      <c r="T58" s="15">
        <f t="shared" si="109"/>
        <v>-0.25190243063679474</v>
      </c>
      <c r="U58" s="15">
        <f t="shared" si="110"/>
        <v>-0.62534878454975906</v>
      </c>
      <c r="V58" s="15">
        <f t="shared" si="111"/>
        <v>-0.37862250437971795</v>
      </c>
      <c r="W58" s="15">
        <f t="shared" si="112"/>
        <v>-0.58941498221392474</v>
      </c>
      <c r="X58" s="15">
        <f t="shared" si="113"/>
        <v>-0.59928816627466452</v>
      </c>
      <c r="Y58" s="15">
        <f t="shared" si="114"/>
        <v>-0.13018377103826231</v>
      </c>
      <c r="Z58" s="14" t="str">
        <f t="shared" si="115"/>
        <v>นาหว้า,รพช.</v>
      </c>
      <c r="AA58" s="16" t="str">
        <f>+IF(AND(C58&gt;C63),"OK","Not OK")</f>
        <v>OK</v>
      </c>
      <c r="AB58" s="16" t="str">
        <f t="shared" ref="AB58:AG58" si="132">+IF(AND(D58&gt;D63),"OK","Not OK")</f>
        <v>OK</v>
      </c>
      <c r="AC58" s="16" t="str">
        <f t="shared" si="132"/>
        <v>Not OK</v>
      </c>
      <c r="AD58" s="16" t="str">
        <f t="shared" si="132"/>
        <v>Not OK</v>
      </c>
      <c r="AE58" s="16" t="str">
        <f t="shared" si="132"/>
        <v>Not OK</v>
      </c>
      <c r="AF58" s="16" t="str">
        <f t="shared" si="132"/>
        <v>OK</v>
      </c>
      <c r="AG58" s="16" t="str">
        <f t="shared" si="132"/>
        <v>OK</v>
      </c>
    </row>
    <row r="59" spans="1:33" ht="13.5" customHeight="1">
      <c r="A59" s="297" t="s">
        <v>53</v>
      </c>
      <c r="B59" s="14" t="str">
        <f>+'8.คำนวณ'!G43</f>
        <v>เอราวัณ,รพช.</v>
      </c>
      <c r="C59" s="330">
        <f>+'8.คำนวณ'!M43</f>
        <v>1196.6658501672675</v>
      </c>
      <c r="D59" s="330">
        <f>+'8.คำนวณ'!N43</f>
        <v>211.07251640504376</v>
      </c>
      <c r="E59" s="330">
        <f>+'8.คำนวณ'!O43</f>
        <v>1176.0052127659576</v>
      </c>
      <c r="F59" s="330">
        <f>+'8.คำนวณ'!P43</f>
        <v>3081.6720654911833</v>
      </c>
      <c r="G59" s="330">
        <f>+'8.คำนวณ'!Q43</f>
        <v>12.012586115527291</v>
      </c>
      <c r="H59" s="330">
        <f>+'8.คำนวณ'!R43</f>
        <v>64.13214685273509</v>
      </c>
      <c r="I59" s="330">
        <f>+'8.คำนวณ'!S43</f>
        <v>1018.2866752444673</v>
      </c>
      <c r="J59" s="14" t="str">
        <f t="shared" si="105"/>
        <v>เอราวัณ,รพช.</v>
      </c>
      <c r="K59" s="50">
        <f>+(C59-C61)*100/C61</f>
        <v>-5.8254990849533295</v>
      </c>
      <c r="L59" s="50">
        <f t="shared" ref="L59:Q59" si="133">+(D59-D61)*100/D61</f>
        <v>-46.132334468408239</v>
      </c>
      <c r="M59" s="50">
        <f t="shared" si="133"/>
        <v>8.2639191663271152</v>
      </c>
      <c r="N59" s="50">
        <f t="shared" si="133"/>
        <v>-26.669764695000122</v>
      </c>
      <c r="O59" s="50">
        <f t="shared" si="133"/>
        <v>9.5854034389381173</v>
      </c>
      <c r="P59" s="50">
        <f t="shared" si="133"/>
        <v>-34.260899223889247</v>
      </c>
      <c r="Q59" s="50">
        <f t="shared" si="133"/>
        <v>-17.670038828668762</v>
      </c>
      <c r="R59" s="14" t="str">
        <f t="shared" si="107"/>
        <v>เอราวัณ,รพช.</v>
      </c>
      <c r="S59" s="15">
        <f t="shared" si="108"/>
        <v>-5.8254990849533297E-2</v>
      </c>
      <c r="T59" s="15">
        <f t="shared" si="109"/>
        <v>-0.46132334468408237</v>
      </c>
      <c r="U59" s="15">
        <f t="shared" si="110"/>
        <v>8.2639191663271147E-2</v>
      </c>
      <c r="V59" s="15">
        <f t="shared" si="111"/>
        <v>-0.2666976469500012</v>
      </c>
      <c r="W59" s="15">
        <f t="shared" si="112"/>
        <v>9.5854034389381171E-2</v>
      </c>
      <c r="X59" s="15">
        <f t="shared" si="113"/>
        <v>-0.34260899223889246</v>
      </c>
      <c r="Y59" s="15">
        <f t="shared" si="114"/>
        <v>-0.17670038828668763</v>
      </c>
      <c r="Z59" s="14" t="str">
        <f t="shared" si="115"/>
        <v>เอราวัณ,รพช.</v>
      </c>
      <c r="AA59" s="16" t="str">
        <f>+IF(AND(C59&gt;C63),"OK","Not OK")</f>
        <v>OK</v>
      </c>
      <c r="AB59" s="16" t="str">
        <f t="shared" ref="AB59:AG59" si="134">+IF(AND(D59&gt;D63),"OK","Not OK")</f>
        <v>OK</v>
      </c>
      <c r="AC59" s="16" t="str">
        <f t="shared" si="134"/>
        <v>OK</v>
      </c>
      <c r="AD59" s="16" t="str">
        <f t="shared" si="134"/>
        <v>OK</v>
      </c>
      <c r="AE59" s="16" t="str">
        <f t="shared" si="134"/>
        <v>OK</v>
      </c>
      <c r="AF59" s="16" t="str">
        <f t="shared" si="134"/>
        <v>OK</v>
      </c>
      <c r="AG59" s="16" t="str">
        <f t="shared" si="134"/>
        <v>OK</v>
      </c>
    </row>
    <row r="60" spans="1:33" ht="13.5" customHeight="1">
      <c r="A60" s="297" t="s">
        <v>88</v>
      </c>
      <c r="B60" s="14" t="str">
        <f>+'8.คำนวณ'!G44</f>
        <v>นาวัง เฉลิมพระเกียรติ 80 พรรษา,รพช.</v>
      </c>
      <c r="C60" s="330">
        <f>+'8.คำนวณ'!M44</f>
        <v>1360.5170240456557</v>
      </c>
      <c r="D60" s="330">
        <f>+'8.คำนวณ'!N44</f>
        <v>456.20379928315407</v>
      </c>
      <c r="E60" s="330">
        <f>+'8.คำนวณ'!O44</f>
        <v>902.86717171717169</v>
      </c>
      <c r="F60" s="330">
        <f>+'8.คำนวณ'!P44</f>
        <v>6004.5618061674013</v>
      </c>
      <c r="G60" s="330">
        <f>+'8.คำนวณ'!Q44</f>
        <v>7.0392504771890207</v>
      </c>
      <c r="H60" s="330">
        <f>+'8.คำนวณ'!R44</f>
        <v>81.013345699922041</v>
      </c>
      <c r="I60" s="330">
        <f>+'8.คำนวณ'!S44</f>
        <v>1002.6356484671329</v>
      </c>
      <c r="J60" s="14" t="str">
        <f t="shared" si="105"/>
        <v>นาวัง เฉลิมพระเกียรติ 80 พรรษา,รพช.</v>
      </c>
      <c r="K60" s="50">
        <f>+(C60-C61)*100/C61</f>
        <v>7.0691636332857506</v>
      </c>
      <c r="L60" s="50">
        <f t="shared" ref="L60:Q60" si="135">+(D60-D61)*100/D61</f>
        <v>16.427444428000076</v>
      </c>
      <c r="M60" s="50">
        <f t="shared" si="135"/>
        <v>-16.881373113291172</v>
      </c>
      <c r="N60" s="50">
        <f t="shared" si="135"/>
        <v>42.882149947220064</v>
      </c>
      <c r="O60" s="50">
        <f t="shared" si="135"/>
        <v>-35.784093780322834</v>
      </c>
      <c r="P60" s="50">
        <f t="shared" si="135"/>
        <v>-16.956709567099999</v>
      </c>
      <c r="Q60" s="50">
        <f t="shared" si="135"/>
        <v>-18.935447144612855</v>
      </c>
      <c r="R60" s="14" t="str">
        <f t="shared" si="107"/>
        <v>นาวัง เฉลิมพระเกียรติ 80 พรรษา,รพช.</v>
      </c>
      <c r="S60" s="15">
        <f t="shared" si="108"/>
        <v>7.0691636332857508E-2</v>
      </c>
      <c r="T60" s="15">
        <f t="shared" si="109"/>
        <v>0.16427444428000076</v>
      </c>
      <c r="U60" s="15">
        <f t="shared" si="110"/>
        <v>-0.16881373113291173</v>
      </c>
      <c r="V60" s="15">
        <f t="shared" si="111"/>
        <v>0.42882149947220066</v>
      </c>
      <c r="W60" s="15">
        <f t="shared" si="112"/>
        <v>-0.35784093780322834</v>
      </c>
      <c r="X60" s="15">
        <f t="shared" si="113"/>
        <v>-0.16956709567099998</v>
      </c>
      <c r="Y60" s="15">
        <f t="shared" si="114"/>
        <v>-0.18935447144612855</v>
      </c>
      <c r="Z60" s="14" t="str">
        <f t="shared" si="115"/>
        <v>นาวัง เฉลิมพระเกียรติ 80 พรรษา,รพช.</v>
      </c>
      <c r="AA60" s="16" t="str">
        <f>+IF(AND(C60&gt;C63),"OK","Not OK")</f>
        <v>OK</v>
      </c>
      <c r="AB60" s="16" t="str">
        <f t="shared" ref="AB60:AG60" si="136">+IF(AND(D60&gt;D63),"OK","Not OK")</f>
        <v>OK</v>
      </c>
      <c r="AC60" s="16" t="str">
        <f t="shared" si="136"/>
        <v>OK</v>
      </c>
      <c r="AD60" s="16" t="str">
        <f t="shared" si="136"/>
        <v>OK</v>
      </c>
      <c r="AE60" s="16" t="str">
        <f t="shared" si="136"/>
        <v>OK</v>
      </c>
      <c r="AF60" s="16" t="str">
        <f t="shared" si="136"/>
        <v>OK</v>
      </c>
      <c r="AG60" s="16" t="str">
        <f t="shared" si="136"/>
        <v>Not OK</v>
      </c>
    </row>
    <row r="61" spans="1:33" ht="13.5" customHeight="1">
      <c r="B61" s="18" t="s">
        <v>144</v>
      </c>
      <c r="C61" s="19">
        <f>AVERAGE(C49:C60)</f>
        <v>1270.68987734457</v>
      </c>
      <c r="D61" s="19">
        <f t="shared" ref="D61:I61" si="137">AVERAGE(D49:D60)</f>
        <v>391.83527691812833</v>
      </c>
      <c r="E61" s="19">
        <f t="shared" si="137"/>
        <v>1086.2392769646988</v>
      </c>
      <c r="F61" s="19">
        <f t="shared" si="137"/>
        <v>4202.4576256624468</v>
      </c>
      <c r="G61" s="19">
        <f t="shared" si="137"/>
        <v>10.961848693855293</v>
      </c>
      <c r="H61" s="19">
        <f t="shared" si="137"/>
        <v>97.555558405265529</v>
      </c>
      <c r="I61" s="19">
        <f t="shared" si="137"/>
        <v>1236.83609315129</v>
      </c>
      <c r="J61" s="23"/>
      <c r="R61" s="23"/>
      <c r="Z61" s="23"/>
    </row>
    <row r="62" spans="1:33" ht="13.5" customHeight="1">
      <c r="B62" s="20" t="s">
        <v>268</v>
      </c>
      <c r="C62" s="21">
        <f>+STDEV(C49:C61)</f>
        <v>254.25782352366744</v>
      </c>
      <c r="D62" s="21">
        <f t="shared" ref="D62:I62" si="138">+STDEV(D49:D61)</f>
        <v>231.97889618410781</v>
      </c>
      <c r="E62" s="21">
        <f t="shared" si="138"/>
        <v>469.80022954926329</v>
      </c>
      <c r="F62" s="21">
        <f t="shared" si="138"/>
        <v>1324.4764790984004</v>
      </c>
      <c r="G62" s="21">
        <f t="shared" si="138"/>
        <v>4.7862488434422383</v>
      </c>
      <c r="H62" s="21">
        <f t="shared" si="138"/>
        <v>81.843156820582081</v>
      </c>
      <c r="I62" s="21">
        <f t="shared" si="138"/>
        <v>225.74067918136515</v>
      </c>
      <c r="J62" s="23"/>
      <c r="K62" s="51"/>
      <c r="L62" s="51"/>
      <c r="M62" s="51"/>
      <c r="N62" s="51"/>
      <c r="O62" s="51"/>
      <c r="P62" s="51"/>
      <c r="Q62" s="51"/>
      <c r="R62" s="23"/>
      <c r="S62" s="61"/>
      <c r="T62" s="61"/>
      <c r="U62" s="61"/>
      <c r="V62" s="61"/>
      <c r="W62" s="61"/>
      <c r="X62" s="61"/>
      <c r="Y62" s="61"/>
      <c r="Z62" s="23"/>
      <c r="AA62" s="26"/>
      <c r="AB62" s="26"/>
      <c r="AC62" s="26"/>
      <c r="AD62" s="26"/>
      <c r="AE62" s="26"/>
      <c r="AF62" s="26"/>
      <c r="AG62" s="26"/>
    </row>
    <row r="63" spans="1:33" ht="13.5" customHeight="1">
      <c r="B63" s="20" t="s">
        <v>145</v>
      </c>
      <c r="C63" s="21">
        <f>+C61-C62</f>
        <v>1016.4320538209026</v>
      </c>
      <c r="D63" s="21">
        <f t="shared" ref="D63:I63" si="139">+D61-D62</f>
        <v>159.85638073402052</v>
      </c>
      <c r="E63" s="21">
        <f t="shared" si="139"/>
        <v>616.43904741543543</v>
      </c>
      <c r="F63" s="21">
        <f t="shared" si="139"/>
        <v>2877.9811465640464</v>
      </c>
      <c r="G63" s="21">
        <f t="shared" si="139"/>
        <v>6.1755998504130547</v>
      </c>
      <c r="H63" s="21">
        <f t="shared" si="139"/>
        <v>15.712401584683448</v>
      </c>
      <c r="I63" s="21">
        <f t="shared" si="139"/>
        <v>1011.0954139699248</v>
      </c>
      <c r="J63" s="23"/>
      <c r="K63" s="51"/>
      <c r="L63" s="51"/>
      <c r="M63" s="51"/>
      <c r="N63" s="51"/>
      <c r="O63" s="51"/>
      <c r="P63" s="51"/>
      <c r="Q63" s="51"/>
      <c r="R63" s="23"/>
      <c r="S63" s="61"/>
      <c r="T63" s="61"/>
      <c r="U63" s="61"/>
      <c r="V63" s="61"/>
      <c r="W63" s="61"/>
      <c r="X63" s="61"/>
      <c r="Y63" s="61"/>
      <c r="Z63" s="23"/>
      <c r="AA63" s="26"/>
      <c r="AB63" s="26"/>
      <c r="AC63" s="26"/>
      <c r="AD63" s="26"/>
      <c r="AE63" s="26"/>
      <c r="AF63" s="26"/>
      <c r="AG63" s="26"/>
    </row>
    <row r="64" spans="1:33" ht="13.5" customHeight="1">
      <c r="B64" s="390" t="s">
        <v>149</v>
      </c>
      <c r="C64" s="399" t="s">
        <v>135</v>
      </c>
      <c r="D64" s="400"/>
      <c r="E64" s="400"/>
      <c r="F64" s="400"/>
      <c r="G64" s="400"/>
      <c r="H64" s="400"/>
      <c r="I64" s="401"/>
      <c r="J64" s="390" t="s">
        <v>149</v>
      </c>
      <c r="K64" s="396" t="s">
        <v>4</v>
      </c>
      <c r="L64" s="397"/>
      <c r="M64" s="397"/>
      <c r="N64" s="397"/>
      <c r="O64" s="397"/>
      <c r="P64" s="397"/>
      <c r="Q64" s="398"/>
      <c r="R64" s="390" t="s">
        <v>149</v>
      </c>
      <c r="S64" s="391" t="s">
        <v>4</v>
      </c>
      <c r="T64" s="392"/>
      <c r="U64" s="392"/>
      <c r="V64" s="392"/>
      <c r="W64" s="392"/>
      <c r="X64" s="392"/>
      <c r="Y64" s="393"/>
      <c r="Z64" s="390" t="s">
        <v>149</v>
      </c>
      <c r="AA64" s="399" t="s">
        <v>136</v>
      </c>
      <c r="AB64" s="400"/>
      <c r="AC64" s="400"/>
      <c r="AD64" s="400"/>
      <c r="AE64" s="400"/>
      <c r="AF64" s="400"/>
      <c r="AG64" s="401"/>
    </row>
    <row r="65" spans="1:33" ht="13.5" customHeight="1">
      <c r="B65" s="390"/>
      <c r="C65" s="12" t="s">
        <v>137</v>
      </c>
      <c r="D65" s="13" t="s">
        <v>253</v>
      </c>
      <c r="E65" s="12" t="s">
        <v>139</v>
      </c>
      <c r="F65" s="12" t="s">
        <v>140</v>
      </c>
      <c r="G65" s="12" t="s">
        <v>141</v>
      </c>
      <c r="H65" s="12" t="s">
        <v>142</v>
      </c>
      <c r="I65" s="12" t="s">
        <v>143</v>
      </c>
      <c r="J65" s="390"/>
      <c r="K65" s="45" t="s">
        <v>137</v>
      </c>
      <c r="L65" s="46" t="s">
        <v>253</v>
      </c>
      <c r="M65" s="45" t="s">
        <v>139</v>
      </c>
      <c r="N65" s="45" t="s">
        <v>140</v>
      </c>
      <c r="O65" s="45" t="s">
        <v>141</v>
      </c>
      <c r="P65" s="45" t="s">
        <v>142</v>
      </c>
      <c r="Q65" s="45" t="s">
        <v>143</v>
      </c>
      <c r="R65" s="390"/>
      <c r="S65" s="57" t="s">
        <v>137</v>
      </c>
      <c r="T65" s="58" t="s">
        <v>253</v>
      </c>
      <c r="U65" s="57" t="s">
        <v>139</v>
      </c>
      <c r="V65" s="57" t="s">
        <v>140</v>
      </c>
      <c r="W65" s="57" t="s">
        <v>141</v>
      </c>
      <c r="X65" s="57" t="s">
        <v>142</v>
      </c>
      <c r="Y65" s="57" t="s">
        <v>143</v>
      </c>
      <c r="Z65" s="390"/>
      <c r="AA65" s="12" t="s">
        <v>137</v>
      </c>
      <c r="AB65" s="13" t="s">
        <v>253</v>
      </c>
      <c r="AC65" s="12" t="s">
        <v>139</v>
      </c>
      <c r="AD65" s="12" t="s">
        <v>140</v>
      </c>
      <c r="AE65" s="12" t="s">
        <v>141</v>
      </c>
      <c r="AF65" s="12" t="s">
        <v>142</v>
      </c>
      <c r="AG65" s="12" t="s">
        <v>143</v>
      </c>
    </row>
    <row r="66" spans="1:33" ht="13.5" customHeight="1">
      <c r="A66" s="297" t="s">
        <v>45</v>
      </c>
      <c r="B66" s="14" t="str">
        <f>+'8.คำนวณ'!G45</f>
        <v>ศรีธาตุ,รพช.</v>
      </c>
      <c r="C66" s="330">
        <f>+'8.คำนวณ'!M45</f>
        <v>959.44168831168838</v>
      </c>
      <c r="D66" s="330">
        <f>+'8.คำนวณ'!N45</f>
        <v>341.11232718449276</v>
      </c>
      <c r="E66" s="330">
        <f>+'8.คำนวณ'!O45</f>
        <v>909.69339856490535</v>
      </c>
      <c r="F66" s="330">
        <f>+'8.คำนวณ'!P45</f>
        <v>2656.3965116279069</v>
      </c>
      <c r="G66" s="330">
        <f>+'8.คำนวณ'!Q45</f>
        <v>9.622304158856366</v>
      </c>
      <c r="H66" s="330">
        <f>+'8.คำนวณ'!R45</f>
        <v>31.885348219251448</v>
      </c>
      <c r="I66" s="330">
        <f>+'8.คำนวณ'!S45</f>
        <v>1134.5231414233326</v>
      </c>
      <c r="J66" s="14" t="str">
        <f t="shared" ref="J66:J71" si="140">+B66</f>
        <v>ศรีธาตุ,รพช.</v>
      </c>
      <c r="K66" s="50">
        <f>+(C66-C72)*100/C72</f>
        <v>-12.321375032508717</v>
      </c>
      <c r="L66" s="50">
        <f t="shared" ref="L66:Q66" si="141">+(D66-D72)*100/D72</f>
        <v>-31.604880117208729</v>
      </c>
      <c r="M66" s="50">
        <f t="shared" si="141"/>
        <v>-47.537611733566756</v>
      </c>
      <c r="N66" s="50">
        <f t="shared" si="141"/>
        <v>-62.597065434495143</v>
      </c>
      <c r="O66" s="50">
        <f t="shared" si="141"/>
        <v>-34.068480812844051</v>
      </c>
      <c r="P66" s="50">
        <f t="shared" si="141"/>
        <v>-59.293962416821394</v>
      </c>
      <c r="Q66" s="50">
        <f t="shared" si="141"/>
        <v>-10.926887314052284</v>
      </c>
      <c r="R66" s="14" t="str">
        <f t="shared" ref="R66:R71" si="142">+J66</f>
        <v>ศรีธาตุ,รพช.</v>
      </c>
      <c r="S66" s="15">
        <f t="shared" ref="S66:S71" si="143">+K66/100</f>
        <v>-0.12321375032508718</v>
      </c>
      <c r="T66" s="15">
        <f t="shared" ref="T66:Y66" si="144">+L66/100</f>
        <v>-0.31604880117208728</v>
      </c>
      <c r="U66" s="15">
        <f t="shared" si="144"/>
        <v>-0.47537611733566754</v>
      </c>
      <c r="V66" s="15">
        <f t="shared" si="144"/>
        <v>-0.62597065434495147</v>
      </c>
      <c r="W66" s="15">
        <f t="shared" si="144"/>
        <v>-0.34068480812844049</v>
      </c>
      <c r="X66" s="15">
        <f t="shared" si="144"/>
        <v>-0.59293962416821389</v>
      </c>
      <c r="Y66" s="15">
        <f t="shared" si="144"/>
        <v>-0.10926887314052283</v>
      </c>
      <c r="Z66" s="14" t="str">
        <f t="shared" ref="Z66:Z71" si="145">+R66</f>
        <v>ศรีธาตุ,รพช.</v>
      </c>
      <c r="AA66" s="16" t="str">
        <f>+IF(AND(C66&gt;C74),"OK","Not OK")</f>
        <v>OK</v>
      </c>
      <c r="AB66" s="16" t="str">
        <f t="shared" ref="AB66:AF66" si="146">+IF(AND(D66&gt;D74),"OK","Not OK")</f>
        <v>Not OK</v>
      </c>
      <c r="AC66" s="16" t="str">
        <f t="shared" si="146"/>
        <v>OK</v>
      </c>
      <c r="AD66" s="16" t="str">
        <f t="shared" si="146"/>
        <v>OK</v>
      </c>
      <c r="AE66" s="16" t="str">
        <f t="shared" si="146"/>
        <v>OK</v>
      </c>
      <c r="AF66" s="16" t="str">
        <f t="shared" si="146"/>
        <v>OK</v>
      </c>
      <c r="AG66" s="16" t="str">
        <f>+IF(AND(I66&gt;I74),"OK","Not OK")</f>
        <v>OK</v>
      </c>
    </row>
    <row r="67" spans="1:33" ht="13.5" customHeight="1">
      <c r="A67" s="297" t="s">
        <v>55</v>
      </c>
      <c r="B67" s="14" t="str">
        <f>+'8.คำนวณ'!G46</f>
        <v>ปากคาด,รพช.</v>
      </c>
      <c r="C67" s="330">
        <f>+'8.คำนวณ'!M46</f>
        <v>1123.305419214963</v>
      </c>
      <c r="D67" s="330">
        <f>+'8.คำนวณ'!N46</f>
        <v>563.07409766042144</v>
      </c>
      <c r="E67" s="330">
        <f>+'8.คำนวณ'!O46</f>
        <v>1345.6977949113341</v>
      </c>
      <c r="F67" s="330">
        <f>+'8.คำนวณ'!P46</f>
        <v>6752.0793795093796</v>
      </c>
      <c r="G67" s="330">
        <f>+'8.คำนวณ'!Q46</f>
        <v>26.105211300020137</v>
      </c>
      <c r="H67" s="330">
        <f>+'8.คำนวณ'!R46</f>
        <v>93.848761255429935</v>
      </c>
      <c r="I67" s="330">
        <f>+'8.คำนวณ'!S46</f>
        <v>1216.6450723230755</v>
      </c>
      <c r="J67" s="14" t="str">
        <f t="shared" si="140"/>
        <v>ปากคาด,รพช.</v>
      </c>
      <c r="K67" s="50">
        <f>+(C67-C72)*100/C72</f>
        <v>2.6533199204738613</v>
      </c>
      <c r="L67" s="50">
        <f t="shared" ref="L67:Q67" si="147">+(D67-D72)*100/D72</f>
        <v>12.899820215379803</v>
      </c>
      <c r="M67" s="50">
        <f t="shared" si="147"/>
        <v>-22.393060873812232</v>
      </c>
      <c r="N67" s="50">
        <f t="shared" si="147"/>
        <v>-4.9285066791040135</v>
      </c>
      <c r="O67" s="50">
        <f t="shared" si="147"/>
        <v>78.871527162014118</v>
      </c>
      <c r="P67" s="50">
        <f t="shared" si="147"/>
        <v>19.810866625309565</v>
      </c>
      <c r="Q67" s="50">
        <f t="shared" si="147"/>
        <v>-4.4793714036730119</v>
      </c>
      <c r="R67" s="14" t="str">
        <f t="shared" si="142"/>
        <v>ปากคาด,รพช.</v>
      </c>
      <c r="S67" s="15">
        <f t="shared" si="143"/>
        <v>2.6533199204738612E-2</v>
      </c>
      <c r="T67" s="15">
        <f t="shared" ref="T67:Y71" si="148">+L67/100</f>
        <v>0.12899820215379804</v>
      </c>
      <c r="U67" s="15">
        <f t="shared" si="148"/>
        <v>-0.22393060873812232</v>
      </c>
      <c r="V67" s="15">
        <f t="shared" si="148"/>
        <v>-4.9285066791040139E-2</v>
      </c>
      <c r="W67" s="15">
        <f t="shared" si="148"/>
        <v>0.78871527162014121</v>
      </c>
      <c r="X67" s="15">
        <f t="shared" si="148"/>
        <v>0.19810866625309564</v>
      </c>
      <c r="Y67" s="15">
        <f t="shared" si="148"/>
        <v>-4.4793714036730117E-2</v>
      </c>
      <c r="Z67" s="14" t="str">
        <f t="shared" si="145"/>
        <v>ปากคาด,รพช.</v>
      </c>
      <c r="AA67" s="16" t="str">
        <f>+IF(AND(C67&gt;C74),"OK","Not OK")</f>
        <v>OK</v>
      </c>
      <c r="AB67" s="16" t="str">
        <f t="shared" ref="AB67:AG67" si="149">+IF(AND(D67&gt;D74),"OK","Not OK")</f>
        <v>OK</v>
      </c>
      <c r="AC67" s="16" t="str">
        <f t="shared" si="149"/>
        <v>OK</v>
      </c>
      <c r="AD67" s="16" t="str">
        <f t="shared" si="149"/>
        <v>OK</v>
      </c>
      <c r="AE67" s="16" t="str">
        <f t="shared" si="149"/>
        <v>OK</v>
      </c>
      <c r="AF67" s="16" t="str">
        <f t="shared" si="149"/>
        <v>OK</v>
      </c>
      <c r="AG67" s="16" t="str">
        <f t="shared" si="149"/>
        <v>OK</v>
      </c>
    </row>
    <row r="68" spans="1:33" ht="13.2" customHeight="1">
      <c r="A68" s="297" t="s">
        <v>55</v>
      </c>
      <c r="B68" s="14" t="str">
        <f>+'8.คำนวณ'!G47</f>
        <v>บึงโขงหลง,รพช.</v>
      </c>
      <c r="C68" s="330">
        <f>+'8.คำนวณ'!M47</f>
        <v>1438.2515277688606</v>
      </c>
      <c r="D68" s="330">
        <f>+'8.คำนวณ'!N47</f>
        <v>463.26502439807388</v>
      </c>
      <c r="E68" s="330">
        <f>+'8.คำนวณ'!O47</f>
        <v>5829.541283783783</v>
      </c>
      <c r="F68" s="330">
        <f>+'8.คำนวณ'!P47</f>
        <v>16558.090348525471</v>
      </c>
      <c r="G68" s="330">
        <f>+'8.คำนวณ'!Q47</f>
        <v>19.658176930207919</v>
      </c>
      <c r="H68" s="330">
        <f>+'8.คำนวณ'!R47</f>
        <v>188.77835915772746</v>
      </c>
      <c r="I68" s="330">
        <f>+'8.คำนวณ'!S47</f>
        <v>1123.8064327447835</v>
      </c>
      <c r="J68" s="14" t="str">
        <f t="shared" si="140"/>
        <v>บึงโขงหลง,รพช.</v>
      </c>
      <c r="K68" s="50">
        <f>+(C68-C72)*100/C72</f>
        <v>31.434685242904138</v>
      </c>
      <c r="L68" s="50">
        <f t="shared" ref="L68:Q68" si="150">+(D68-D72)*100/D72</f>
        <v>-7.1125129287004123</v>
      </c>
      <c r="M68" s="50">
        <f t="shared" si="150"/>
        <v>236.19201670313748</v>
      </c>
      <c r="N68" s="50">
        <f t="shared" si="150"/>
        <v>133.14334555276162</v>
      </c>
      <c r="O68" s="50">
        <f t="shared" si="150"/>
        <v>34.696788634101296</v>
      </c>
      <c r="P68" s="50">
        <f t="shared" si="150"/>
        <v>141.00157006049611</v>
      </c>
      <c r="Q68" s="50">
        <f t="shared" si="150"/>
        <v>-11.768272178665367</v>
      </c>
      <c r="R68" s="14" t="str">
        <f t="shared" si="142"/>
        <v>บึงโขงหลง,รพช.</v>
      </c>
      <c r="S68" s="15">
        <f t="shared" si="143"/>
        <v>0.31434685242904137</v>
      </c>
      <c r="T68" s="15">
        <f t="shared" si="148"/>
        <v>-7.1125129287004124E-2</v>
      </c>
      <c r="U68" s="15">
        <f t="shared" si="148"/>
        <v>2.361920167031375</v>
      </c>
      <c r="V68" s="15">
        <f t="shared" si="148"/>
        <v>1.3314334555276162</v>
      </c>
      <c r="W68" s="15">
        <f t="shared" si="148"/>
        <v>0.34696788634101294</v>
      </c>
      <c r="X68" s="15">
        <f t="shared" si="148"/>
        <v>1.4100157006049612</v>
      </c>
      <c r="Y68" s="15">
        <f t="shared" si="148"/>
        <v>-0.11768272178665366</v>
      </c>
      <c r="Z68" s="14" t="str">
        <f t="shared" si="145"/>
        <v>บึงโขงหลง,รพช.</v>
      </c>
      <c r="AA68" s="16" t="str">
        <f>+IF(AND(C68&gt;C74),"OK","Not OK")</f>
        <v>OK</v>
      </c>
      <c r="AB68" s="16" t="str">
        <f t="shared" ref="AB68:AG68" si="151">+IF(AND(D68&gt;D74),"OK","Not OK")</f>
        <v>OK</v>
      </c>
      <c r="AC68" s="16" t="str">
        <f t="shared" si="151"/>
        <v>OK</v>
      </c>
      <c r="AD68" s="16" t="str">
        <f t="shared" si="151"/>
        <v>OK</v>
      </c>
      <c r="AE68" s="16" t="str">
        <f t="shared" si="151"/>
        <v>OK</v>
      </c>
      <c r="AF68" s="16" t="str">
        <f t="shared" si="151"/>
        <v>OK</v>
      </c>
      <c r="AG68" s="16" t="str">
        <f t="shared" si="151"/>
        <v>OK</v>
      </c>
    </row>
    <row r="69" spans="1:33" ht="13.5" customHeight="1">
      <c r="A69" s="297" t="s">
        <v>49</v>
      </c>
      <c r="B69" s="14" t="str">
        <f>+'8.คำนวณ'!G48</f>
        <v>โคกศรีสุพรรณ,รพช.</v>
      </c>
      <c r="C69" s="330">
        <f>+'8.คำนวณ'!M48</f>
        <v>1254.2086170598909</v>
      </c>
      <c r="D69" s="330">
        <f>+'8.คำนวณ'!N48</f>
        <v>604.40275821738248</v>
      </c>
      <c r="E69" s="330">
        <f>+'8.คำนวณ'!O48</f>
        <v>1159.9320085929107</v>
      </c>
      <c r="F69" s="330">
        <f>+'8.คำนวณ'!P48</f>
        <v>6910.8949234863612</v>
      </c>
      <c r="G69" s="330">
        <f>+'8.คำนวณ'!Q48</f>
        <v>12.527292798419662</v>
      </c>
      <c r="H69" s="330">
        <f>+'8.คำนวณ'!R48</f>
        <v>81.967470877029896</v>
      </c>
      <c r="I69" s="330">
        <f>+'8.คำนวณ'!S48</f>
        <v>1903.6348223432144</v>
      </c>
      <c r="J69" s="14" t="str">
        <f t="shared" si="140"/>
        <v>โคกศรีสุพรรณ,รพช.</v>
      </c>
      <c r="K69" s="50">
        <f>+(C69-C72)*100/C72</f>
        <v>14.615914969983685</v>
      </c>
      <c r="L69" s="50">
        <f t="shared" ref="L69:Q69" si="152">+(D69-D72)*100/D72</f>
        <v>21.186470881802979</v>
      </c>
      <c r="M69" s="50">
        <f t="shared" si="152"/>
        <v>-33.106249321514333</v>
      </c>
      <c r="N69" s="50">
        <f t="shared" si="152"/>
        <v>-2.6923317054680869</v>
      </c>
      <c r="O69" s="50">
        <f t="shared" si="152"/>
        <v>-14.163652295076503</v>
      </c>
      <c r="P69" s="50">
        <f t="shared" si="152"/>
        <v>4.6427634152024737</v>
      </c>
      <c r="Q69" s="50">
        <f t="shared" si="152"/>
        <v>49.457223790731902</v>
      </c>
      <c r="R69" s="14" t="str">
        <f t="shared" si="142"/>
        <v>โคกศรีสุพรรณ,รพช.</v>
      </c>
      <c r="S69" s="15">
        <f t="shared" si="143"/>
        <v>0.14615914969983684</v>
      </c>
      <c r="T69" s="15">
        <f t="shared" si="148"/>
        <v>0.2118647088180298</v>
      </c>
      <c r="U69" s="15">
        <f t="shared" si="148"/>
        <v>-0.33106249321514336</v>
      </c>
      <c r="V69" s="15">
        <f t="shared" si="148"/>
        <v>-2.692331705468087E-2</v>
      </c>
      <c r="W69" s="15">
        <f t="shared" si="148"/>
        <v>-0.14163652295076504</v>
      </c>
      <c r="X69" s="15">
        <f t="shared" si="148"/>
        <v>4.6427634152024735E-2</v>
      </c>
      <c r="Y69" s="15">
        <f t="shared" si="148"/>
        <v>0.49457223790731902</v>
      </c>
      <c r="Z69" s="14" t="str">
        <f t="shared" si="145"/>
        <v>โคกศรีสุพรรณ,รพช.</v>
      </c>
      <c r="AA69" s="16" t="str">
        <f>+IF(AND(C69&gt;C74),"OK","Not OK")</f>
        <v>OK</v>
      </c>
      <c r="AB69" s="16" t="str">
        <f t="shared" ref="AB69:AG69" si="153">+IF(AND(D69&gt;D74),"OK","Not OK")</f>
        <v>OK</v>
      </c>
      <c r="AC69" s="16" t="str">
        <f t="shared" si="153"/>
        <v>OK</v>
      </c>
      <c r="AD69" s="16" t="str">
        <f t="shared" si="153"/>
        <v>OK</v>
      </c>
      <c r="AE69" s="16" t="str">
        <f t="shared" si="153"/>
        <v>OK</v>
      </c>
      <c r="AF69" s="16" t="str">
        <f t="shared" si="153"/>
        <v>OK</v>
      </c>
      <c r="AG69" s="16" t="str">
        <f t="shared" si="153"/>
        <v>OK</v>
      </c>
    </row>
    <row r="70" spans="1:33" ht="13.5" customHeight="1">
      <c r="A70" s="297" t="s">
        <v>51</v>
      </c>
      <c r="B70" s="14" t="str">
        <f>+'8.คำนวณ'!G49</f>
        <v>เรณูนคร,รพช.</v>
      </c>
      <c r="C70" s="330">
        <f>+'8.คำนวณ'!M49</f>
        <v>723.55481406604179</v>
      </c>
      <c r="D70" s="330">
        <f>+'8.คำนวณ'!N49</f>
        <v>647.43223304539606</v>
      </c>
      <c r="E70" s="330">
        <f>+'8.คำนวณ'!O49</f>
        <v>930.1003115789473</v>
      </c>
      <c r="F70" s="330">
        <f>+'8.คำนวณ'!P49</f>
        <v>6315.1402828902519</v>
      </c>
      <c r="G70" s="330">
        <f>+'8.คำนวณ'!Q49</f>
        <v>8.0281347161524579</v>
      </c>
      <c r="H70" s="330">
        <f>+'8.คำนวณ'!R49</f>
        <v>37.185093383775794</v>
      </c>
      <c r="I70" s="330">
        <f>+'8.คำนวณ'!S49</f>
        <v>1369.8177216198003</v>
      </c>
      <c r="J70" s="14" t="str">
        <f t="shared" si="140"/>
        <v>เรณูนคร,รพช.</v>
      </c>
      <c r="K70" s="50">
        <f>+(C70-C72)*100/C72</f>
        <v>-33.877908414054779</v>
      </c>
      <c r="L70" s="50">
        <f t="shared" ref="L70:Q70" si="154">+(D70-D72)*100/D72</f>
        <v>29.81414527178125</v>
      </c>
      <c r="M70" s="50">
        <f t="shared" si="154"/>
        <v>-46.360736760580323</v>
      </c>
      <c r="N70" s="50">
        <f t="shared" si="154"/>
        <v>-11.080752538642789</v>
      </c>
      <c r="O70" s="50">
        <f t="shared" si="154"/>
        <v>-44.991645521005033</v>
      </c>
      <c r="P70" s="50">
        <f t="shared" si="154"/>
        <v>-52.528107944573705</v>
      </c>
      <c r="Q70" s="50">
        <f t="shared" si="154"/>
        <v>7.546442925769032</v>
      </c>
      <c r="R70" s="14" t="str">
        <f t="shared" si="142"/>
        <v>เรณูนคร,รพช.</v>
      </c>
      <c r="S70" s="15">
        <f t="shared" si="143"/>
        <v>-0.3387790841405478</v>
      </c>
      <c r="T70" s="15">
        <f t="shared" si="148"/>
        <v>0.29814145271781251</v>
      </c>
      <c r="U70" s="15">
        <f t="shared" si="148"/>
        <v>-0.46360736760580323</v>
      </c>
      <c r="V70" s="15">
        <f t="shared" si="148"/>
        <v>-0.11080752538642789</v>
      </c>
      <c r="W70" s="15">
        <f t="shared" si="148"/>
        <v>-0.4499164552100503</v>
      </c>
      <c r="X70" s="15">
        <f t="shared" si="148"/>
        <v>-0.5252810794457371</v>
      </c>
      <c r="Y70" s="15">
        <f t="shared" si="148"/>
        <v>7.5464429257690313E-2</v>
      </c>
      <c r="Z70" s="14" t="str">
        <f t="shared" si="145"/>
        <v>เรณูนคร,รพช.</v>
      </c>
      <c r="AA70" s="16" t="str">
        <f>+IF(AND(C70&gt;C74),"OK","Not OK")</f>
        <v>Not OK</v>
      </c>
      <c r="AB70" s="16" t="str">
        <f t="shared" ref="AB70:AG70" si="155">+IF(AND(D70&gt;D74),"OK","Not OK")</f>
        <v>OK</v>
      </c>
      <c r="AC70" s="16" t="str">
        <f t="shared" si="155"/>
        <v>OK</v>
      </c>
      <c r="AD70" s="16" t="str">
        <f t="shared" si="155"/>
        <v>OK</v>
      </c>
      <c r="AE70" s="16" t="str">
        <f t="shared" si="155"/>
        <v>OK</v>
      </c>
      <c r="AF70" s="16" t="str">
        <f t="shared" si="155"/>
        <v>OK</v>
      </c>
      <c r="AG70" s="16" t="str">
        <f t="shared" si="155"/>
        <v>OK</v>
      </c>
    </row>
    <row r="71" spans="1:33" ht="13.5" customHeight="1">
      <c r="A71" s="297" t="s">
        <v>51</v>
      </c>
      <c r="B71" s="14" t="str">
        <f>+'8.คำนวณ'!G50</f>
        <v>โพนสวรรค์,รพช.</v>
      </c>
      <c r="C71" s="330">
        <f>+'8.คำนวณ'!M50</f>
        <v>1066.8634004520716</v>
      </c>
      <c r="D71" s="330">
        <f>+'8.คำนวณ'!N50</f>
        <v>373.14045576160163</v>
      </c>
      <c r="E71" s="330">
        <f>+'8.คำนวณ'!O50</f>
        <v>228.98472097328744</v>
      </c>
      <c r="F71" s="330">
        <f>+'8.คำนวณ'!P50</f>
        <v>3420.0417995169087</v>
      </c>
      <c r="G71" s="330">
        <f>+'8.คำนวณ'!Q50</f>
        <v>11.625230250133416</v>
      </c>
      <c r="H71" s="330">
        <f>+'8.คำนวณ'!R50</f>
        <v>36.319521424021758</v>
      </c>
      <c r="I71" s="330">
        <f>+'8.คำนวณ'!S50</f>
        <v>893.76543454193188</v>
      </c>
      <c r="J71" s="14" t="str">
        <f t="shared" si="140"/>
        <v>โพนสวรรค์,รพช.</v>
      </c>
      <c r="K71" s="50">
        <f>+(C71-C72)*100/C72</f>
        <v>-2.5046366867983312</v>
      </c>
      <c r="L71" s="50">
        <f t="shared" ref="L71:Q71" si="156">+(D71-D72)*100/D72</f>
        <v>-25.183043323054903</v>
      </c>
      <c r="M71" s="50">
        <f t="shared" si="156"/>
        <v>-86.79435801366391</v>
      </c>
      <c r="N71" s="50">
        <f t="shared" si="156"/>
        <v>-51.844689195051664</v>
      </c>
      <c r="O71" s="50">
        <f t="shared" si="156"/>
        <v>-20.344537167189927</v>
      </c>
      <c r="P71" s="50">
        <f t="shared" si="156"/>
        <v>-53.633129739613111</v>
      </c>
      <c r="Q71" s="50">
        <f t="shared" si="156"/>
        <v>-29.829135820110249</v>
      </c>
      <c r="R71" s="14" t="str">
        <f t="shared" si="142"/>
        <v>โพนสวรรค์,รพช.</v>
      </c>
      <c r="S71" s="15">
        <f t="shared" si="143"/>
        <v>-2.5046366867983311E-2</v>
      </c>
      <c r="T71" s="15">
        <f t="shared" si="148"/>
        <v>-0.25183043323054904</v>
      </c>
      <c r="U71" s="15">
        <f t="shared" si="148"/>
        <v>-0.86794358013663908</v>
      </c>
      <c r="V71" s="15">
        <f t="shared" si="148"/>
        <v>-0.51844689195051663</v>
      </c>
      <c r="W71" s="15">
        <f t="shared" si="148"/>
        <v>-0.20344537167189927</v>
      </c>
      <c r="X71" s="15">
        <f t="shared" si="148"/>
        <v>-0.53633129739613106</v>
      </c>
      <c r="Y71" s="15">
        <f t="shared" si="148"/>
        <v>-0.29829135820110247</v>
      </c>
      <c r="Z71" s="14" t="str">
        <f t="shared" si="145"/>
        <v>โพนสวรรค์,รพช.</v>
      </c>
      <c r="AA71" s="16" t="str">
        <f>+IF(AND(C71&gt;C74),"OK","Not OK")</f>
        <v>OK</v>
      </c>
      <c r="AB71" s="16" t="str">
        <f t="shared" ref="AB71:AG71" si="157">+IF(AND(D71&gt;D74),"OK","Not OK")</f>
        <v>OK</v>
      </c>
      <c r="AC71" s="16" t="str">
        <f t="shared" si="157"/>
        <v>OK</v>
      </c>
      <c r="AD71" s="16" t="str">
        <f t="shared" si="157"/>
        <v>OK</v>
      </c>
      <c r="AE71" s="16" t="str">
        <f t="shared" si="157"/>
        <v>OK</v>
      </c>
      <c r="AF71" s="16" t="str">
        <f t="shared" si="157"/>
        <v>OK</v>
      </c>
      <c r="AG71" s="16" t="str">
        <f t="shared" si="157"/>
        <v>Not OK</v>
      </c>
    </row>
    <row r="72" spans="1:33" ht="13.5" customHeight="1">
      <c r="B72" s="18" t="s">
        <v>144</v>
      </c>
      <c r="C72" s="19">
        <f t="shared" ref="C72:I72" si="158">AVERAGE(C66:C71)</f>
        <v>1094.2709111455863</v>
      </c>
      <c r="D72" s="19">
        <f t="shared" si="158"/>
        <v>498.73781604456138</v>
      </c>
      <c r="E72" s="19">
        <f t="shared" si="158"/>
        <v>1733.9915864008615</v>
      </c>
      <c r="F72" s="19">
        <f t="shared" si="158"/>
        <v>7102.1072075927141</v>
      </c>
      <c r="G72" s="19">
        <f t="shared" si="158"/>
        <v>14.594391692298329</v>
      </c>
      <c r="H72" s="19">
        <f t="shared" si="158"/>
        <v>78.330759052872722</v>
      </c>
      <c r="I72" s="19">
        <f t="shared" si="158"/>
        <v>1273.6987708326897</v>
      </c>
      <c r="L72" s="48"/>
      <c r="Q72" s="48"/>
      <c r="T72" s="59"/>
      <c r="Y72" s="59"/>
      <c r="AB72" s="11"/>
      <c r="AG72" s="11"/>
    </row>
    <row r="73" spans="1:33" ht="13.5" customHeight="1">
      <c r="B73" s="20" t="s">
        <v>268</v>
      </c>
      <c r="C73" s="21">
        <f t="shared" ref="C73:I73" si="159">STDEV(C66:C71)</f>
        <v>245.40018445420338</v>
      </c>
      <c r="D73" s="21">
        <f t="shared" si="159"/>
        <v>125.93099489750514</v>
      </c>
      <c r="E73" s="21">
        <f t="shared" si="159"/>
        <v>2041.7932383228358</v>
      </c>
      <c r="F73" s="21">
        <f t="shared" si="159"/>
        <v>4970.2306783844615</v>
      </c>
      <c r="G73" s="21">
        <f t="shared" si="159"/>
        <v>6.9147247465230359</v>
      </c>
      <c r="H73" s="21">
        <f t="shared" si="159"/>
        <v>60.112881335263239</v>
      </c>
      <c r="I73" s="21">
        <f t="shared" si="159"/>
        <v>345.10876983081397</v>
      </c>
    </row>
    <row r="74" spans="1:33" ht="13.5" customHeight="1">
      <c r="B74" s="20" t="s">
        <v>145</v>
      </c>
      <c r="C74" s="21">
        <f>+C72-C73</f>
        <v>848.87072669138297</v>
      </c>
      <c r="D74" s="21">
        <f t="shared" ref="D74:I74" si="160">+D72-D73</f>
        <v>372.80682114705621</v>
      </c>
      <c r="E74" s="21">
        <f t="shared" si="160"/>
        <v>-307.80165192197433</v>
      </c>
      <c r="F74" s="21">
        <f t="shared" si="160"/>
        <v>2131.8765292082526</v>
      </c>
      <c r="G74" s="21">
        <f t="shared" si="160"/>
        <v>7.6796669457752929</v>
      </c>
      <c r="H74" s="21">
        <f t="shared" si="160"/>
        <v>18.217877717609483</v>
      </c>
      <c r="I74" s="21">
        <f t="shared" si="160"/>
        <v>928.59000100187563</v>
      </c>
    </row>
    <row r="75" spans="1:33" ht="13.5" customHeight="1">
      <c r="B75" s="390" t="s">
        <v>150</v>
      </c>
      <c r="C75" s="399" t="s">
        <v>135</v>
      </c>
      <c r="D75" s="400"/>
      <c r="E75" s="400"/>
      <c r="F75" s="400"/>
      <c r="G75" s="400"/>
      <c r="H75" s="400"/>
      <c r="I75" s="401"/>
      <c r="J75" s="390" t="s">
        <v>150</v>
      </c>
      <c r="K75" s="396" t="s">
        <v>4</v>
      </c>
      <c r="L75" s="397"/>
      <c r="M75" s="397"/>
      <c r="N75" s="397"/>
      <c r="O75" s="397"/>
      <c r="P75" s="397"/>
      <c r="Q75" s="398"/>
      <c r="R75" s="390" t="s">
        <v>150</v>
      </c>
      <c r="S75" s="391" t="s">
        <v>4</v>
      </c>
      <c r="T75" s="392"/>
      <c r="U75" s="392"/>
      <c r="V75" s="392"/>
      <c r="W75" s="392"/>
      <c r="X75" s="392"/>
      <c r="Y75" s="393"/>
      <c r="Z75" s="390" t="s">
        <v>150</v>
      </c>
      <c r="AA75" s="399" t="s">
        <v>136</v>
      </c>
      <c r="AB75" s="400"/>
      <c r="AC75" s="400"/>
      <c r="AD75" s="400"/>
      <c r="AE75" s="400"/>
      <c r="AF75" s="400"/>
      <c r="AG75" s="401"/>
    </row>
    <row r="76" spans="1:33" ht="13.5" customHeight="1">
      <c r="B76" s="390"/>
      <c r="C76" s="12" t="s">
        <v>137</v>
      </c>
      <c r="D76" s="13" t="s">
        <v>253</v>
      </c>
      <c r="E76" s="12" t="s">
        <v>139</v>
      </c>
      <c r="F76" s="12" t="s">
        <v>140</v>
      </c>
      <c r="G76" s="12" t="s">
        <v>141</v>
      </c>
      <c r="H76" s="12" t="s">
        <v>142</v>
      </c>
      <c r="I76" s="12" t="s">
        <v>143</v>
      </c>
      <c r="J76" s="390"/>
      <c r="K76" s="45" t="s">
        <v>137</v>
      </c>
      <c r="L76" s="46" t="s">
        <v>253</v>
      </c>
      <c r="M76" s="45" t="s">
        <v>139</v>
      </c>
      <c r="N76" s="45" t="s">
        <v>140</v>
      </c>
      <c r="O76" s="45" t="s">
        <v>141</v>
      </c>
      <c r="P76" s="45" t="s">
        <v>142</v>
      </c>
      <c r="Q76" s="45" t="s">
        <v>143</v>
      </c>
      <c r="R76" s="390"/>
      <c r="S76" s="57" t="s">
        <v>137</v>
      </c>
      <c r="T76" s="58" t="s">
        <v>253</v>
      </c>
      <c r="U76" s="57" t="s">
        <v>139</v>
      </c>
      <c r="V76" s="57" t="s">
        <v>140</v>
      </c>
      <c r="W76" s="57" t="s">
        <v>141</v>
      </c>
      <c r="X76" s="57" t="s">
        <v>142</v>
      </c>
      <c r="Y76" s="57" t="s">
        <v>143</v>
      </c>
      <c r="Z76" s="390"/>
      <c r="AA76" s="12" t="s">
        <v>137</v>
      </c>
      <c r="AB76" s="13" t="s">
        <v>253</v>
      </c>
      <c r="AC76" s="12" t="s">
        <v>139</v>
      </c>
      <c r="AD76" s="12" t="s">
        <v>140</v>
      </c>
      <c r="AE76" s="12" t="s">
        <v>141</v>
      </c>
      <c r="AF76" s="12" t="s">
        <v>142</v>
      </c>
      <c r="AG76" s="12" t="s">
        <v>143</v>
      </c>
    </row>
    <row r="77" spans="1:33" ht="13.5" customHeight="1">
      <c r="A77" s="297" t="s">
        <v>88</v>
      </c>
      <c r="B77" s="14" t="str">
        <f>+'8.คำนวณ'!G51</f>
        <v>โนนสัง,รพช.</v>
      </c>
      <c r="C77" s="330">
        <f>+'8.คำนวณ'!M51</f>
        <v>1024.2813742802305</v>
      </c>
      <c r="D77" s="330">
        <f>+'8.คำนวณ'!N51</f>
        <v>376.30633034762207</v>
      </c>
      <c r="E77" s="330">
        <f>+'8.คำนวณ'!O51</f>
        <v>620.70245409429276</v>
      </c>
      <c r="F77" s="330">
        <f>+'8.คำนวณ'!P51</f>
        <v>2162.1889198408185</v>
      </c>
      <c r="G77" s="330">
        <f>+'8.คำนวณ'!Q51</f>
        <v>3.4026875846362183</v>
      </c>
      <c r="H77" s="330">
        <f>+'8.คำนวณ'!R51</f>
        <v>36.105975624769172</v>
      </c>
      <c r="I77" s="330">
        <f>+'8.คำนวณ'!S51</f>
        <v>973.62304841117509</v>
      </c>
      <c r="J77" s="14" t="str">
        <f t="shared" ref="J77:J82" si="161">+B77</f>
        <v>โนนสัง,รพช.</v>
      </c>
      <c r="K77" s="50">
        <f>+(C77-C83)*100/C83</f>
        <v>-8.0382710938881878</v>
      </c>
      <c r="L77" s="50">
        <f t="shared" ref="L77:Q77" si="162">+(D77-D83)*100/D83</f>
        <v>0.71066509755069751</v>
      </c>
      <c r="M77" s="50">
        <f t="shared" si="162"/>
        <v>-38.927786769063673</v>
      </c>
      <c r="N77" s="50">
        <f t="shared" si="162"/>
        <v>-18.745424023624281</v>
      </c>
      <c r="O77" s="50">
        <f t="shared" si="162"/>
        <v>-62.717650432635672</v>
      </c>
      <c r="P77" s="50">
        <f t="shared" si="162"/>
        <v>-41.757896363351037</v>
      </c>
      <c r="Q77" s="50">
        <f t="shared" si="162"/>
        <v>-0.61754388879006494</v>
      </c>
      <c r="R77" s="14" t="str">
        <f t="shared" ref="R77:R82" si="163">+J77</f>
        <v>โนนสัง,รพช.</v>
      </c>
      <c r="S77" s="15">
        <f t="shared" ref="S77:S82" si="164">+K77/100</f>
        <v>-8.0382710938881885E-2</v>
      </c>
      <c r="T77" s="15">
        <f t="shared" ref="T77:Y77" si="165">+L77/100</f>
        <v>7.1066509755069755E-3</v>
      </c>
      <c r="U77" s="15">
        <f t="shared" si="165"/>
        <v>-0.38927786769063671</v>
      </c>
      <c r="V77" s="15">
        <f t="shared" si="165"/>
        <v>-0.1874542402362428</v>
      </c>
      <c r="W77" s="15">
        <f t="shared" si="165"/>
        <v>-0.62717650432635674</v>
      </c>
      <c r="X77" s="15">
        <f t="shared" si="165"/>
        <v>-0.41757896363351038</v>
      </c>
      <c r="Y77" s="15">
        <f t="shared" si="165"/>
        <v>-6.1754388879006498E-3</v>
      </c>
      <c r="Z77" s="14" t="str">
        <f t="shared" ref="Z77:Z82" si="166">+R77</f>
        <v>โนนสัง,รพช.</v>
      </c>
      <c r="AA77" s="16" t="str">
        <f>+IF(AND(C77&gt;C85),"OK","Not OK")</f>
        <v>OK</v>
      </c>
      <c r="AB77" s="16" t="str">
        <f t="shared" ref="AB77:AF77" si="167">+IF(AND(D77&gt;D85),"OK","Not OK")</f>
        <v>OK</v>
      </c>
      <c r="AC77" s="16" t="str">
        <f t="shared" si="167"/>
        <v>OK</v>
      </c>
      <c r="AD77" s="16" t="str">
        <f t="shared" si="167"/>
        <v>OK</v>
      </c>
      <c r="AE77" s="16" t="str">
        <f t="shared" si="167"/>
        <v>Not OK</v>
      </c>
      <c r="AF77" s="16" t="str">
        <f t="shared" si="167"/>
        <v>OK</v>
      </c>
      <c r="AG77" s="16" t="str">
        <f>+IF(AND(I77&gt;I85),"OK","Not OK")</f>
        <v>OK</v>
      </c>
    </row>
    <row r="78" spans="1:33" ht="13.5" customHeight="1">
      <c r="A78" s="297" t="s">
        <v>88</v>
      </c>
      <c r="B78" s="14" t="str">
        <f>+'8.คำนวณ'!G52</f>
        <v>สุวรรณคูหา,รพช.</v>
      </c>
      <c r="C78" s="330">
        <f>+'8.คำนวณ'!M52</f>
        <v>878.61649185508475</v>
      </c>
      <c r="D78" s="330">
        <f>+'8.คำนวณ'!N52</f>
        <v>337.92039539520709</v>
      </c>
      <c r="E78" s="330">
        <f>+'8.คำนวณ'!O52</f>
        <v>427.77924710424719</v>
      </c>
      <c r="F78" s="330">
        <f>+'8.คำนวณ'!P52</f>
        <v>2137.8239252696453</v>
      </c>
      <c r="G78" s="330">
        <f>+'8.คำนวณ'!Q52</f>
        <v>8.5799164973049393</v>
      </c>
      <c r="H78" s="330">
        <f>+'8.คำนวณ'!R52</f>
        <v>30.823442461194077</v>
      </c>
      <c r="I78" s="330">
        <f>+'8.คำนวณ'!S52</f>
        <v>855.00057014408787</v>
      </c>
      <c r="J78" s="14" t="str">
        <f t="shared" si="161"/>
        <v>สุวรรณคูหา,รพช.</v>
      </c>
      <c r="K78" s="50">
        <f>+(C78-C83)*100/C83</f>
        <v>-21.116312699531047</v>
      </c>
      <c r="L78" s="50">
        <f t="shared" ref="L78:Q78" si="168">+(D78-D83)*100/D83</f>
        <v>-9.5625424668233485</v>
      </c>
      <c r="M78" s="50">
        <f t="shared" si="168"/>
        <v>-57.909904781927608</v>
      </c>
      <c r="N78" s="50">
        <f t="shared" si="168"/>
        <v>-19.661055069727837</v>
      </c>
      <c r="O78" s="50">
        <f t="shared" si="168"/>
        <v>-5.9921200066572915</v>
      </c>
      <c r="P78" s="50">
        <f t="shared" si="168"/>
        <v>-50.279085409020055</v>
      </c>
      <c r="Q78" s="50">
        <f t="shared" si="168"/>
        <v>-12.725919157247235</v>
      </c>
      <c r="R78" s="14" t="str">
        <f t="shared" si="163"/>
        <v>สุวรรณคูหา,รพช.</v>
      </c>
      <c r="S78" s="15">
        <f t="shared" si="164"/>
        <v>-0.21116312699531048</v>
      </c>
      <c r="T78" s="15">
        <f t="shared" ref="T78:Y82" si="169">+L78/100</f>
        <v>-9.5625424668233483E-2</v>
      </c>
      <c r="U78" s="15">
        <f t="shared" si="169"/>
        <v>-0.57909904781927612</v>
      </c>
      <c r="V78" s="15">
        <f t="shared" si="169"/>
        <v>-0.19661055069727837</v>
      </c>
      <c r="W78" s="15">
        <f t="shared" si="169"/>
        <v>-5.9921200066572915E-2</v>
      </c>
      <c r="X78" s="15">
        <f t="shared" si="169"/>
        <v>-0.50279085409020052</v>
      </c>
      <c r="Y78" s="15">
        <f t="shared" si="169"/>
        <v>-0.12725919157247234</v>
      </c>
      <c r="Z78" s="14" t="str">
        <f t="shared" si="166"/>
        <v>สุวรรณคูหา,รพช.</v>
      </c>
      <c r="AA78" s="16" t="str">
        <f>+IF(AND(C78&gt;C85),"OK","Not OK")</f>
        <v>OK</v>
      </c>
      <c r="AB78" s="16" t="str">
        <f t="shared" ref="AB78:AG78" si="170">+IF(AND(D78&gt;D85),"OK","Not OK")</f>
        <v>OK</v>
      </c>
      <c r="AC78" s="16" t="str">
        <f t="shared" si="170"/>
        <v>OK</v>
      </c>
      <c r="AD78" s="16" t="str">
        <f t="shared" si="170"/>
        <v>OK</v>
      </c>
      <c r="AE78" s="16" t="str">
        <f t="shared" si="170"/>
        <v>OK</v>
      </c>
      <c r="AF78" s="16" t="str">
        <f t="shared" si="170"/>
        <v>OK</v>
      </c>
      <c r="AG78" s="16" t="str">
        <f t="shared" si="170"/>
        <v>Not OK</v>
      </c>
    </row>
    <row r="79" spans="1:33" ht="13.5" customHeight="1">
      <c r="A79" s="297" t="s">
        <v>45</v>
      </c>
      <c r="B79" s="14" t="str">
        <f>+'8.คำนวณ'!G53</f>
        <v>โนนสะอาด,รพช.</v>
      </c>
      <c r="C79" s="330">
        <f>+'8.คำนวณ'!M53</f>
        <v>1197.9518006192968</v>
      </c>
      <c r="D79" s="330">
        <f>+'8.คำนวณ'!N53</f>
        <v>315.38323349683503</v>
      </c>
      <c r="E79" s="330">
        <f>+'8.คำนวณ'!O53</f>
        <v>1797.9719525350592</v>
      </c>
      <c r="F79" s="330">
        <f>+'8.คำนวณ'!P53</f>
        <v>2299.5298214835334</v>
      </c>
      <c r="G79" s="330">
        <f>+'8.คำนวณ'!Q53</f>
        <v>7.4383619732245627</v>
      </c>
      <c r="H79" s="330">
        <f>+'8.คำนวณ'!R53</f>
        <v>45.555968943723116</v>
      </c>
      <c r="I79" s="330">
        <f>+'8.คำนวณ'!S53</f>
        <v>1095.2219905187296</v>
      </c>
      <c r="J79" s="14" t="str">
        <f t="shared" si="161"/>
        <v>โนนสะอาด,รพช.</v>
      </c>
      <c r="K79" s="50">
        <f>+(C79-C83)*100/C83</f>
        <v>7.5541560135802408</v>
      </c>
      <c r="L79" s="50">
        <f t="shared" ref="L79:Q79" si="171">+(D79-D83)*100/D83</f>
        <v>-15.594151241779402</v>
      </c>
      <c r="M79" s="50">
        <f t="shared" si="171"/>
        <v>76.906222529262138</v>
      </c>
      <c r="N79" s="50">
        <f t="shared" si="171"/>
        <v>-13.584183659848161</v>
      </c>
      <c r="O79" s="50">
        <f t="shared" si="171"/>
        <v>-18.499831560646719</v>
      </c>
      <c r="P79" s="50">
        <f t="shared" si="171"/>
        <v>-26.514228778570892</v>
      </c>
      <c r="Q79" s="50">
        <f t="shared" si="171"/>
        <v>11.794653569861314</v>
      </c>
      <c r="R79" s="14" t="str">
        <f t="shared" si="163"/>
        <v>โนนสะอาด,รพช.</v>
      </c>
      <c r="S79" s="15">
        <f t="shared" si="164"/>
        <v>7.5541560135802405E-2</v>
      </c>
      <c r="T79" s="15">
        <f t="shared" si="169"/>
        <v>-0.15594151241779403</v>
      </c>
      <c r="U79" s="15">
        <f t="shared" si="169"/>
        <v>0.76906222529262136</v>
      </c>
      <c r="V79" s="15">
        <f t="shared" si="169"/>
        <v>-0.13584183659848162</v>
      </c>
      <c r="W79" s="15">
        <f t="shared" si="169"/>
        <v>-0.18499831560646718</v>
      </c>
      <c r="X79" s="15">
        <f t="shared" si="169"/>
        <v>-0.26514228778570892</v>
      </c>
      <c r="Y79" s="15">
        <f t="shared" si="169"/>
        <v>0.11794653569861314</v>
      </c>
      <c r="Z79" s="14" t="str">
        <f t="shared" si="166"/>
        <v>โนนสะอาด,รพช.</v>
      </c>
      <c r="AA79" s="16" t="str">
        <f>+IF(AND(C79&gt;C85),"OK","Not OK")</f>
        <v>OK</v>
      </c>
      <c r="AB79" s="16" t="str">
        <f t="shared" ref="AB79:AG79" si="172">+IF(AND(D79&gt;D85),"OK","Not OK")</f>
        <v>Not OK</v>
      </c>
      <c r="AC79" s="16" t="str">
        <f t="shared" si="172"/>
        <v>OK</v>
      </c>
      <c r="AD79" s="16" t="str">
        <f t="shared" si="172"/>
        <v>OK</v>
      </c>
      <c r="AE79" s="16" t="str">
        <f t="shared" si="172"/>
        <v>OK</v>
      </c>
      <c r="AF79" s="16" t="str">
        <f t="shared" si="172"/>
        <v>OK</v>
      </c>
      <c r="AG79" s="16" t="str">
        <f t="shared" si="172"/>
        <v>OK</v>
      </c>
    </row>
    <row r="80" spans="1:33" ht="13.5" customHeight="1">
      <c r="A80" s="297" t="s">
        <v>53</v>
      </c>
      <c r="B80" s="14" t="str">
        <f>+'8.คำนวณ'!G54</f>
        <v>ปากชม,รพช.</v>
      </c>
      <c r="C80" s="330">
        <f>+'8.คำนวณ'!M54</f>
        <v>1664.3083227146028</v>
      </c>
      <c r="D80" s="330">
        <f>+'8.คำนวณ'!N54</f>
        <v>408.51052278286591</v>
      </c>
      <c r="E80" s="330">
        <f>+'8.คำนวณ'!O54</f>
        <v>1885.1797982345524</v>
      </c>
      <c r="F80" s="330">
        <f>+'8.คำนวณ'!P54</f>
        <v>3905.7354793814434</v>
      </c>
      <c r="G80" s="330">
        <f>+'8.คำนวณ'!Q54</f>
        <v>7.3765521156074829</v>
      </c>
      <c r="H80" s="330">
        <f>+'8.คำนวณ'!R54</f>
        <v>140.93028050424539</v>
      </c>
      <c r="I80" s="330">
        <f>+'8.คำนวณ'!S54</f>
        <v>972.78139740599568</v>
      </c>
      <c r="J80" s="14" t="str">
        <f t="shared" si="161"/>
        <v>ปากชม,รพช.</v>
      </c>
      <c r="K80" s="50">
        <f>+(C80-C83)*100/C83</f>
        <v>49.424440034572648</v>
      </c>
      <c r="L80" s="50">
        <f t="shared" ref="L80:Q80" si="173">+(D80-D83)*100/D83</f>
        <v>9.3294561662176427</v>
      </c>
      <c r="M80" s="50">
        <f t="shared" si="173"/>
        <v>85.486784943408736</v>
      </c>
      <c r="N80" s="50">
        <f t="shared" si="173"/>
        <v>46.776665693204031</v>
      </c>
      <c r="O80" s="50">
        <f t="shared" si="173"/>
        <v>-19.177065852973133</v>
      </c>
      <c r="P80" s="50">
        <f t="shared" si="173"/>
        <v>127.33289602731081</v>
      </c>
      <c r="Q80" s="50">
        <f t="shared" si="173"/>
        <v>-0.70345531438716558</v>
      </c>
      <c r="R80" s="14" t="str">
        <f t="shared" si="163"/>
        <v>ปากชม,รพช.</v>
      </c>
      <c r="S80" s="15">
        <f t="shared" si="164"/>
        <v>0.49424440034572648</v>
      </c>
      <c r="T80" s="15">
        <f t="shared" si="169"/>
        <v>9.3294561662176423E-2</v>
      </c>
      <c r="U80" s="15">
        <f t="shared" si="169"/>
        <v>0.85486784943408733</v>
      </c>
      <c r="V80" s="15">
        <f t="shared" si="169"/>
        <v>0.46776665693204028</v>
      </c>
      <c r="W80" s="15">
        <f t="shared" si="169"/>
        <v>-0.19177065852973132</v>
      </c>
      <c r="X80" s="15">
        <f t="shared" si="169"/>
        <v>1.2733289602731082</v>
      </c>
      <c r="Y80" s="15">
        <f t="shared" si="169"/>
        <v>-7.0345531438716557E-3</v>
      </c>
      <c r="Z80" s="14" t="str">
        <f t="shared" si="166"/>
        <v>ปากชม,รพช.</v>
      </c>
      <c r="AA80" s="16" t="str">
        <f>+IF(AND(C80&gt;C85),"OK","Not OK")</f>
        <v>OK</v>
      </c>
      <c r="AB80" s="16" t="str">
        <f t="shared" ref="AB80:AG80" si="174">+IF(AND(D80&gt;D85),"OK","Not OK")</f>
        <v>OK</v>
      </c>
      <c r="AC80" s="16" t="str">
        <f t="shared" si="174"/>
        <v>OK</v>
      </c>
      <c r="AD80" s="16" t="str">
        <f t="shared" si="174"/>
        <v>OK</v>
      </c>
      <c r="AE80" s="16" t="str">
        <f t="shared" si="174"/>
        <v>OK</v>
      </c>
      <c r="AF80" s="16" t="str">
        <f t="shared" si="174"/>
        <v>OK</v>
      </c>
      <c r="AG80" s="16" t="str">
        <f t="shared" si="174"/>
        <v>OK</v>
      </c>
    </row>
    <row r="81" spans="1:33" ht="13.5" customHeight="1">
      <c r="A81" s="297" t="s">
        <v>55</v>
      </c>
      <c r="B81" s="14" t="str">
        <f>+'8.คำนวณ'!G55</f>
        <v>พรเจริญ,รพช.</v>
      </c>
      <c r="C81" s="330">
        <f>+'8.คำนวณ'!M55</f>
        <v>1074.437262902567</v>
      </c>
      <c r="D81" s="330">
        <f>+'8.คำนวณ'!N55</f>
        <v>383.55903624006345</v>
      </c>
      <c r="E81" s="330">
        <f>+'8.คำนวณ'!O55</f>
        <v>965.40115117891867</v>
      </c>
      <c r="F81" s="330">
        <f>+'8.คำนวณ'!P55</f>
        <v>3630.8620591581343</v>
      </c>
      <c r="G81" s="330">
        <f>+'8.คำนวณ'!Q55</f>
        <v>18.224021872028256</v>
      </c>
      <c r="H81" s="330">
        <f>+'8.คำนวณ'!R55</f>
        <v>82.838239143232343</v>
      </c>
      <c r="I81" s="330">
        <f>+'8.คำนวณ'!S55</f>
        <v>865.27594874996987</v>
      </c>
      <c r="J81" s="14" t="str">
        <f t="shared" si="161"/>
        <v>พรเจริญ,รพช.</v>
      </c>
      <c r="K81" s="50">
        <f>+(C81-C83)*100/C83</f>
        <v>-3.535189862157667</v>
      </c>
      <c r="L81" s="50">
        <f t="shared" ref="L81:Q81" si="175">+(D81-D83)*100/D83</f>
        <v>2.6517029576099453</v>
      </c>
      <c r="M81" s="50">
        <f t="shared" si="175"/>
        <v>-5.012160707143499</v>
      </c>
      <c r="N81" s="50">
        <f t="shared" si="175"/>
        <v>36.446984043986525</v>
      </c>
      <c r="O81" s="50">
        <f t="shared" si="175"/>
        <v>99.675796574456569</v>
      </c>
      <c r="P81" s="50">
        <f t="shared" si="175"/>
        <v>33.625341117990999</v>
      </c>
      <c r="Q81" s="50">
        <f t="shared" si="175"/>
        <v>-11.67706111614849</v>
      </c>
      <c r="R81" s="14" t="str">
        <f t="shared" si="163"/>
        <v>พรเจริญ,รพช.</v>
      </c>
      <c r="S81" s="15">
        <f t="shared" si="164"/>
        <v>-3.5351898621576672E-2</v>
      </c>
      <c r="T81" s="15">
        <f t="shared" si="169"/>
        <v>2.6517029576099454E-2</v>
      </c>
      <c r="U81" s="15">
        <f t="shared" si="169"/>
        <v>-5.0121607071434988E-2</v>
      </c>
      <c r="V81" s="15">
        <f t="shared" si="169"/>
        <v>0.36446984043986524</v>
      </c>
      <c r="W81" s="15">
        <f t="shared" si="169"/>
        <v>0.99675796574456565</v>
      </c>
      <c r="X81" s="15">
        <f t="shared" si="169"/>
        <v>0.33625341117990998</v>
      </c>
      <c r="Y81" s="15">
        <f t="shared" si="169"/>
        <v>-0.11677061116148491</v>
      </c>
      <c r="Z81" s="14" t="str">
        <f t="shared" si="166"/>
        <v>พรเจริญ,รพช.</v>
      </c>
      <c r="AA81" s="16" t="str">
        <f>+IF(AND(C81&gt;C85),"OK","Not OK")</f>
        <v>OK</v>
      </c>
      <c r="AB81" s="16" t="str">
        <f t="shared" ref="AB81:AG81" si="176">+IF(AND(D81&gt;D85),"OK","Not OK")</f>
        <v>OK</v>
      </c>
      <c r="AC81" s="16" t="str">
        <f t="shared" si="176"/>
        <v>OK</v>
      </c>
      <c r="AD81" s="16" t="str">
        <f t="shared" si="176"/>
        <v>OK</v>
      </c>
      <c r="AE81" s="16" t="str">
        <f t="shared" si="176"/>
        <v>OK</v>
      </c>
      <c r="AF81" s="16" t="str">
        <f t="shared" si="176"/>
        <v>OK</v>
      </c>
      <c r="AG81" s="16" t="str">
        <f t="shared" si="176"/>
        <v>Not OK</v>
      </c>
    </row>
    <row r="82" spans="1:33" ht="13.5" customHeight="1">
      <c r="A82" s="297" t="s">
        <v>51</v>
      </c>
      <c r="B82" s="14" t="str">
        <f>+'8.คำนวณ'!G56</f>
        <v>นาแก,รพช.</v>
      </c>
      <c r="C82" s="330">
        <f>+'8.คำนวณ'!M56</f>
        <v>843.28067741398104</v>
      </c>
      <c r="D82" s="330">
        <f>+'8.คำนวณ'!N56</f>
        <v>420.22602361694641</v>
      </c>
      <c r="E82" s="330">
        <f>+'8.คำนวณ'!O56</f>
        <v>401.01642127403858</v>
      </c>
      <c r="F82" s="330">
        <f>+'8.คำนวณ'!P56</f>
        <v>1829.8941543550163</v>
      </c>
      <c r="G82" s="330">
        <f>+'8.คำนวณ'!Q56</f>
        <v>9.7392938229076957</v>
      </c>
      <c r="H82" s="330">
        <f>+'8.คำนวณ'!R56</f>
        <v>35.703560896683108</v>
      </c>
      <c r="I82" s="330">
        <f>+'8.คำนวณ'!S56</f>
        <v>1116.134798163949</v>
      </c>
      <c r="J82" s="14" t="str">
        <f t="shared" si="161"/>
        <v>นาแก,รพช.</v>
      </c>
      <c r="K82" s="50">
        <f>+(C82-C83)*100/C83</f>
        <v>-24.288822392576016</v>
      </c>
      <c r="L82" s="50">
        <f t="shared" ref="L82:Q82" si="177">+(D82-D83)*100/D83</f>
        <v>12.464869487224542</v>
      </c>
      <c r="M82" s="50">
        <f t="shared" si="177"/>
        <v>-60.543155214536036</v>
      </c>
      <c r="N82" s="50">
        <f t="shared" si="177"/>
        <v>-31.232986983990319</v>
      </c>
      <c r="O82" s="50">
        <f t="shared" si="177"/>
        <v>6.7108712784562492</v>
      </c>
      <c r="P82" s="50">
        <f t="shared" si="177"/>
        <v>-42.407026594359778</v>
      </c>
      <c r="Q82" s="50">
        <f t="shared" si="177"/>
        <v>13.929325906711606</v>
      </c>
      <c r="R82" s="14" t="str">
        <f t="shared" si="163"/>
        <v>นาแก,รพช.</v>
      </c>
      <c r="S82" s="15">
        <f t="shared" si="164"/>
        <v>-0.24288822392576015</v>
      </c>
      <c r="T82" s="15">
        <f t="shared" si="169"/>
        <v>0.12464869487224542</v>
      </c>
      <c r="U82" s="15">
        <f t="shared" si="169"/>
        <v>-0.60543155214536037</v>
      </c>
      <c r="V82" s="15">
        <f t="shared" si="169"/>
        <v>-0.31232986983990318</v>
      </c>
      <c r="W82" s="15">
        <f t="shared" si="169"/>
        <v>6.7108712784562485E-2</v>
      </c>
      <c r="X82" s="15">
        <f t="shared" si="169"/>
        <v>-0.42407026594359776</v>
      </c>
      <c r="Y82" s="15">
        <f t="shared" si="169"/>
        <v>0.13929325906711607</v>
      </c>
      <c r="Z82" s="14" t="str">
        <f t="shared" si="166"/>
        <v>นาแก,รพช.</v>
      </c>
      <c r="AA82" s="16" t="str">
        <f>+IF(AND(C82&gt;C85),"OK","Not OK")</f>
        <v>OK</v>
      </c>
      <c r="AB82" s="16" t="str">
        <f t="shared" ref="AB82:AG82" si="178">+IF(AND(D82&gt;D85),"OK","Not OK")</f>
        <v>OK</v>
      </c>
      <c r="AC82" s="16" t="str">
        <f t="shared" si="178"/>
        <v>OK</v>
      </c>
      <c r="AD82" s="16" t="str">
        <f t="shared" si="178"/>
        <v>OK</v>
      </c>
      <c r="AE82" s="16" t="str">
        <f t="shared" si="178"/>
        <v>OK</v>
      </c>
      <c r="AF82" s="16" t="str">
        <f t="shared" si="178"/>
        <v>OK</v>
      </c>
      <c r="AG82" s="16" t="str">
        <f t="shared" si="178"/>
        <v>OK</v>
      </c>
    </row>
    <row r="83" spans="1:33" ht="13.5" customHeight="1">
      <c r="B83" s="18" t="s">
        <v>144</v>
      </c>
      <c r="C83" s="19">
        <f t="shared" ref="C83:I83" si="179">AVERAGE(C77:C82)</f>
        <v>1113.8126549642939</v>
      </c>
      <c r="D83" s="19">
        <f t="shared" si="179"/>
        <v>373.65092364658994</v>
      </c>
      <c r="E83" s="19">
        <f t="shared" si="179"/>
        <v>1016.3418374035181</v>
      </c>
      <c r="F83" s="19">
        <f t="shared" si="179"/>
        <v>2661.0057265814321</v>
      </c>
      <c r="G83" s="19">
        <f t="shared" si="179"/>
        <v>9.1268056442848593</v>
      </c>
      <c r="H83" s="19">
        <f t="shared" si="179"/>
        <v>61.992911262307864</v>
      </c>
      <c r="I83" s="19">
        <f t="shared" si="179"/>
        <v>979.67295889898458</v>
      </c>
    </row>
    <row r="84" spans="1:33" ht="13.5" customHeight="1">
      <c r="B84" s="20" t="s">
        <v>268</v>
      </c>
      <c r="C84" s="21">
        <f t="shared" ref="C84:I84" si="180">+STDEV(C77:C82)</f>
        <v>299.39804066925132</v>
      </c>
      <c r="D84" s="21">
        <f t="shared" si="180"/>
        <v>40.40160351672715</v>
      </c>
      <c r="E84" s="21">
        <f t="shared" si="180"/>
        <v>670.81768083952863</v>
      </c>
      <c r="F84" s="21">
        <f t="shared" si="180"/>
        <v>875.66227995848431</v>
      </c>
      <c r="G84" s="21">
        <f t="shared" si="180"/>
        <v>4.9419293723836599</v>
      </c>
      <c r="H84" s="21">
        <f t="shared" si="180"/>
        <v>43.054867773058987</v>
      </c>
      <c r="I84" s="21">
        <f t="shared" si="180"/>
        <v>110.17022081256421</v>
      </c>
      <c r="K84" s="11"/>
      <c r="L84" s="11"/>
      <c r="M84" s="11"/>
      <c r="N84" s="11"/>
      <c r="O84" s="11"/>
      <c r="P84" s="11"/>
      <c r="Q84" s="11"/>
      <c r="T84" s="59"/>
      <c r="Y84" s="59"/>
    </row>
    <row r="85" spans="1:33" ht="13.5" customHeight="1">
      <c r="B85" s="20" t="s">
        <v>145</v>
      </c>
      <c r="C85" s="21">
        <f>+C83-C84</f>
        <v>814.41461429504261</v>
      </c>
      <c r="D85" s="21">
        <f t="shared" ref="D85:I85" si="181">+D83-D84</f>
        <v>333.24932012986278</v>
      </c>
      <c r="E85" s="21">
        <f t="shared" si="181"/>
        <v>345.52415656398944</v>
      </c>
      <c r="F85" s="21">
        <f t="shared" si="181"/>
        <v>1785.3434466229478</v>
      </c>
      <c r="G85" s="21">
        <f t="shared" si="181"/>
        <v>4.1848762719011994</v>
      </c>
      <c r="H85" s="21">
        <f t="shared" si="181"/>
        <v>18.938043489248876</v>
      </c>
      <c r="I85" s="21">
        <f t="shared" si="181"/>
        <v>869.50273808642032</v>
      </c>
    </row>
    <row r="86" spans="1:33" ht="13.5" customHeight="1">
      <c r="B86" s="390" t="s">
        <v>151</v>
      </c>
      <c r="C86" s="399" t="s">
        <v>135</v>
      </c>
      <c r="D86" s="400"/>
      <c r="E86" s="400"/>
      <c r="F86" s="400"/>
      <c r="G86" s="400"/>
      <c r="H86" s="400"/>
      <c r="I86" s="401"/>
      <c r="J86" s="394" t="s">
        <v>151</v>
      </c>
      <c r="K86" s="396" t="s">
        <v>4</v>
      </c>
      <c r="L86" s="397"/>
      <c r="M86" s="397"/>
      <c r="N86" s="397"/>
      <c r="O86" s="397"/>
      <c r="P86" s="397"/>
      <c r="Q86" s="398"/>
      <c r="R86" s="394" t="s">
        <v>151</v>
      </c>
      <c r="S86" s="391" t="s">
        <v>4</v>
      </c>
      <c r="T86" s="392"/>
      <c r="U86" s="392"/>
      <c r="V86" s="392"/>
      <c r="W86" s="392"/>
      <c r="X86" s="392"/>
      <c r="Y86" s="393"/>
      <c r="Z86" s="394" t="s">
        <v>151</v>
      </c>
      <c r="AA86" s="399" t="s">
        <v>136</v>
      </c>
      <c r="AB86" s="400"/>
      <c r="AC86" s="400"/>
      <c r="AD86" s="400"/>
      <c r="AE86" s="400"/>
      <c r="AF86" s="400"/>
      <c r="AG86" s="401"/>
    </row>
    <row r="87" spans="1:33" ht="13.5" customHeight="1">
      <c r="B87" s="390"/>
      <c r="C87" s="12" t="s">
        <v>137</v>
      </c>
      <c r="D87" s="13" t="s">
        <v>253</v>
      </c>
      <c r="E87" s="12" t="s">
        <v>139</v>
      </c>
      <c r="F87" s="12" t="s">
        <v>140</v>
      </c>
      <c r="G87" s="12" t="s">
        <v>141</v>
      </c>
      <c r="H87" s="12" t="s">
        <v>142</v>
      </c>
      <c r="I87" s="12" t="s">
        <v>143</v>
      </c>
      <c r="J87" s="395"/>
      <c r="K87" s="45" t="s">
        <v>137</v>
      </c>
      <c r="L87" s="46" t="s">
        <v>253</v>
      </c>
      <c r="M87" s="45" t="s">
        <v>139</v>
      </c>
      <c r="N87" s="45" t="s">
        <v>140</v>
      </c>
      <c r="O87" s="45" t="s">
        <v>141</v>
      </c>
      <c r="P87" s="45" t="s">
        <v>142</v>
      </c>
      <c r="Q87" s="45" t="s">
        <v>143</v>
      </c>
      <c r="R87" s="395"/>
      <c r="S87" s="57" t="s">
        <v>137</v>
      </c>
      <c r="T87" s="58" t="s">
        <v>253</v>
      </c>
      <c r="U87" s="57" t="s">
        <v>139</v>
      </c>
      <c r="V87" s="57" t="s">
        <v>140</v>
      </c>
      <c r="W87" s="57" t="s">
        <v>141</v>
      </c>
      <c r="X87" s="57" t="s">
        <v>142</v>
      </c>
      <c r="Y87" s="57" t="s">
        <v>143</v>
      </c>
      <c r="Z87" s="395"/>
      <c r="AA87" s="12" t="s">
        <v>137</v>
      </c>
      <c r="AB87" s="13" t="s">
        <v>253</v>
      </c>
      <c r="AC87" s="12" t="s">
        <v>139</v>
      </c>
      <c r="AD87" s="12" t="s">
        <v>140</v>
      </c>
      <c r="AE87" s="12" t="s">
        <v>141</v>
      </c>
      <c r="AF87" s="12" t="s">
        <v>142</v>
      </c>
      <c r="AG87" s="12" t="s">
        <v>143</v>
      </c>
    </row>
    <row r="88" spans="1:33" ht="13.5" customHeight="1">
      <c r="A88" s="297" t="s">
        <v>45</v>
      </c>
      <c r="B88" s="14" t="str">
        <f>+'8.คำนวณ'!G57</f>
        <v>กุดจับ,รพช.</v>
      </c>
      <c r="C88" s="330">
        <f>+'8.คำนวณ'!M57</f>
        <v>995.71307253591465</v>
      </c>
      <c r="D88" s="330">
        <f>+'8.คำนวณ'!N57</f>
        <v>401.33040511142036</v>
      </c>
      <c r="E88" s="330">
        <f>+'8.คำนวณ'!O57</f>
        <v>1127.143160819729</v>
      </c>
      <c r="F88" s="330">
        <f>+'8.คำนวณ'!P57</f>
        <v>2917.2153064066852</v>
      </c>
      <c r="G88" s="330">
        <f>+'8.คำนวณ'!Q57</f>
        <v>20.348940207826395</v>
      </c>
      <c r="H88" s="330">
        <f>+'8.คำนวณ'!R57</f>
        <v>41.681433359349889</v>
      </c>
      <c r="I88" s="330">
        <f>+'8.คำนวณ'!S57</f>
        <v>920.02295180604824</v>
      </c>
      <c r="J88" s="14" t="str">
        <f>+B88</f>
        <v>กุดจับ,รพช.</v>
      </c>
      <c r="K88" s="50">
        <f>+(C88-C93)*100/C93</f>
        <v>-17.625529335481993</v>
      </c>
      <c r="L88" s="50">
        <f t="shared" ref="L88:Q88" si="182">+(D88-D93)*100/D93</f>
        <v>-22.546545570136534</v>
      </c>
      <c r="M88" s="50">
        <f t="shared" si="182"/>
        <v>13.957891486126169</v>
      </c>
      <c r="N88" s="50">
        <f t="shared" si="182"/>
        <v>-31.562034540709501</v>
      </c>
      <c r="O88" s="50">
        <f t="shared" si="182"/>
        <v>93.271015395935024</v>
      </c>
      <c r="P88" s="50">
        <f t="shared" si="182"/>
        <v>-18.566071414517921</v>
      </c>
      <c r="Q88" s="50">
        <f t="shared" si="182"/>
        <v>-11.950319408066616</v>
      </c>
      <c r="R88" s="14" t="str">
        <f>+J88</f>
        <v>กุดจับ,รพช.</v>
      </c>
      <c r="S88" s="15">
        <f>+K88/100</f>
        <v>-0.17625529335481993</v>
      </c>
      <c r="T88" s="15">
        <f t="shared" ref="T88:Y88" si="183">+L88/100</f>
        <v>-0.22546545570136534</v>
      </c>
      <c r="U88" s="15">
        <f t="shared" si="183"/>
        <v>0.1395789148612617</v>
      </c>
      <c r="V88" s="15">
        <f t="shared" si="183"/>
        <v>-0.31562034540709499</v>
      </c>
      <c r="W88" s="15">
        <f t="shared" si="183"/>
        <v>0.9327101539593502</v>
      </c>
      <c r="X88" s="15">
        <f t="shared" si="183"/>
        <v>-0.18566071414517921</v>
      </c>
      <c r="Y88" s="15">
        <f t="shared" si="183"/>
        <v>-0.11950319408066616</v>
      </c>
      <c r="Z88" s="14" t="str">
        <f>+R88</f>
        <v>กุดจับ,รพช.</v>
      </c>
      <c r="AA88" s="16" t="str">
        <f>+IF(AND(C88&gt;C95),"OK","Not OK")</f>
        <v>OK</v>
      </c>
      <c r="AB88" s="16" t="str">
        <f t="shared" ref="AB88:AF88" si="184">+IF(AND(D88&gt;D95),"OK","Not OK")</f>
        <v>OK</v>
      </c>
      <c r="AC88" s="16" t="str">
        <f t="shared" si="184"/>
        <v>OK</v>
      </c>
      <c r="AD88" s="16" t="str">
        <f t="shared" si="184"/>
        <v>OK</v>
      </c>
      <c r="AE88" s="16" t="str">
        <f t="shared" si="184"/>
        <v>OK</v>
      </c>
      <c r="AF88" s="16" t="str">
        <f t="shared" si="184"/>
        <v>OK</v>
      </c>
      <c r="AG88" s="16" t="str">
        <f>+IF(AND(I88&gt;I95),"OK","Not OK")</f>
        <v>Not OK</v>
      </c>
    </row>
    <row r="89" spans="1:33" ht="13.5" customHeight="1">
      <c r="A89" s="297" t="s">
        <v>45</v>
      </c>
      <c r="B89" s="14" t="str">
        <f>+'8.คำนวณ'!G58</f>
        <v>หนองวัวซอ,รพช.</v>
      </c>
      <c r="C89" s="330">
        <f>+'8.คำนวณ'!M58</f>
        <v>926.83442702614786</v>
      </c>
      <c r="D89" s="330">
        <f>+'8.คำนวณ'!N58</f>
        <v>358.42177259973164</v>
      </c>
      <c r="E89" s="330">
        <f>+'8.คำนวณ'!O58</f>
        <v>1037.6530050251258</v>
      </c>
      <c r="F89" s="330">
        <f>+'8.คำนวณ'!P58</f>
        <v>3073.4792736892732</v>
      </c>
      <c r="G89" s="330">
        <f>+'8.คำนวณ'!Q58</f>
        <v>5.0011551049220309</v>
      </c>
      <c r="H89" s="330">
        <f>+'8.คำนวณ'!R58</f>
        <v>47.436956619392923</v>
      </c>
      <c r="I89" s="330">
        <f>+'8.คำนวณ'!S58</f>
        <v>1000.9424167378309</v>
      </c>
      <c r="J89" s="14" t="str">
        <f>+B89</f>
        <v>หนองวัวซอ,รพช.</v>
      </c>
      <c r="K89" s="50">
        <f>+(C89-C93)*100/C93</f>
        <v>-23.323799369745668</v>
      </c>
      <c r="L89" s="50">
        <f t="shared" ref="L89:Q89" si="185">+(D89-D93)*100/D93</f>
        <v>-30.827557351362447</v>
      </c>
      <c r="M89" s="50">
        <f t="shared" si="185"/>
        <v>4.9101415483975721</v>
      </c>
      <c r="N89" s="50">
        <f t="shared" si="185"/>
        <v>-27.896076813170218</v>
      </c>
      <c r="O89" s="50">
        <f t="shared" si="185"/>
        <v>-52.499819872236408</v>
      </c>
      <c r="P89" s="50">
        <f t="shared" si="185"/>
        <v>-7.3213796571676699</v>
      </c>
      <c r="Q89" s="50">
        <f t="shared" si="185"/>
        <v>-4.2060201740887724</v>
      </c>
      <c r="R89" s="14" t="str">
        <f>+J89</f>
        <v>หนองวัวซอ,รพช.</v>
      </c>
      <c r="S89" s="15">
        <f>+K89/100</f>
        <v>-0.23323799369745668</v>
      </c>
      <c r="T89" s="15">
        <f t="shared" ref="T89:Y92" si="186">+L89/100</f>
        <v>-0.30827557351362445</v>
      </c>
      <c r="U89" s="15">
        <f t="shared" si="186"/>
        <v>4.9101415483975723E-2</v>
      </c>
      <c r="V89" s="15">
        <f t="shared" si="186"/>
        <v>-0.27896076813170217</v>
      </c>
      <c r="W89" s="15">
        <f t="shared" si="186"/>
        <v>-0.52499819872236408</v>
      </c>
      <c r="X89" s="15">
        <f t="shared" si="186"/>
        <v>-7.3213796571676704E-2</v>
      </c>
      <c r="Y89" s="15">
        <f t="shared" si="186"/>
        <v>-4.2060201740887725E-2</v>
      </c>
      <c r="Z89" s="14" t="str">
        <f>+R89</f>
        <v>หนองวัวซอ,รพช.</v>
      </c>
      <c r="AA89" s="16" t="str">
        <f>+IF(AND(C89&gt;C95),"OK","Not OK")</f>
        <v>Not OK</v>
      </c>
      <c r="AB89" s="16" t="str">
        <f t="shared" ref="AB89:AG89" si="187">+IF(AND(D89&gt;D95),"OK","Not OK")</f>
        <v>Not OK</v>
      </c>
      <c r="AC89" s="16" t="str">
        <f t="shared" si="187"/>
        <v>OK</v>
      </c>
      <c r="AD89" s="16" t="str">
        <f t="shared" si="187"/>
        <v>OK</v>
      </c>
      <c r="AE89" s="16" t="str">
        <f t="shared" si="187"/>
        <v>OK</v>
      </c>
      <c r="AF89" s="16" t="str">
        <f t="shared" si="187"/>
        <v>OK</v>
      </c>
      <c r="AG89" s="16" t="str">
        <f t="shared" si="187"/>
        <v>OK</v>
      </c>
    </row>
    <row r="90" spans="1:33" ht="13.5" customHeight="1">
      <c r="A90" s="297" t="s">
        <v>45</v>
      </c>
      <c r="B90" s="14" t="str">
        <f>+'8.คำนวณ'!G59</f>
        <v>วังสามหมอ,รพช.</v>
      </c>
      <c r="C90" s="330">
        <f>+'8.คำนวณ'!M59</f>
        <v>1415.0487117459145</v>
      </c>
      <c r="D90" s="330">
        <f>+'8.คำนวณ'!N59</f>
        <v>682.41736654474744</v>
      </c>
      <c r="E90" s="330">
        <f>+'8.คำนวณ'!O59</f>
        <v>1006.1533908685968</v>
      </c>
      <c r="F90" s="330">
        <f>+'8.คำนวณ'!P59</f>
        <v>7013.1924195666461</v>
      </c>
      <c r="G90" s="330">
        <f>+'8.คำนวณ'!Q59</f>
        <v>10.178370259106272</v>
      </c>
      <c r="H90" s="330">
        <f>+'8.คำนวณ'!R59</f>
        <v>46.98735977878674</v>
      </c>
      <c r="I90" s="330">
        <f>+'8.คำนวณ'!S59</f>
        <v>1092.6369216167416</v>
      </c>
      <c r="J90" s="14" t="str">
        <f>+B90</f>
        <v>วังสามหมอ,รพช.</v>
      </c>
      <c r="K90" s="50">
        <f>+(C90-C93)*100/C93</f>
        <v>17.065740934493412</v>
      </c>
      <c r="L90" s="50">
        <f t="shared" ref="L90:Q90" si="188">+(D90-D93)*100/D93</f>
        <v>31.700917071426137</v>
      </c>
      <c r="M90" s="50">
        <f t="shared" si="188"/>
        <v>1.7254266544226382</v>
      </c>
      <c r="N90" s="50">
        <f t="shared" si="188"/>
        <v>64.529721037583329</v>
      </c>
      <c r="O90" s="50">
        <f t="shared" si="188"/>
        <v>-3.3274492449165556</v>
      </c>
      <c r="P90" s="50">
        <f t="shared" si="188"/>
        <v>-8.1997668444444116</v>
      </c>
      <c r="Q90" s="50">
        <f t="shared" si="188"/>
        <v>4.5694911876382029</v>
      </c>
      <c r="R90" s="14" t="str">
        <f>+J90</f>
        <v>วังสามหมอ,รพช.</v>
      </c>
      <c r="S90" s="15">
        <f>+K90/100</f>
        <v>0.17065740934493412</v>
      </c>
      <c r="T90" s="15">
        <f t="shared" si="186"/>
        <v>0.31700917071426138</v>
      </c>
      <c r="U90" s="15">
        <f t="shared" si="186"/>
        <v>1.7254266544226383E-2</v>
      </c>
      <c r="V90" s="15">
        <f t="shared" si="186"/>
        <v>0.64529721037583332</v>
      </c>
      <c r="W90" s="15">
        <f t="shared" si="186"/>
        <v>-3.3274492449165555E-2</v>
      </c>
      <c r="X90" s="15">
        <f t="shared" si="186"/>
        <v>-8.1997668444444116E-2</v>
      </c>
      <c r="Y90" s="15">
        <f t="shared" si="186"/>
        <v>4.5694911876382027E-2</v>
      </c>
      <c r="Z90" s="14" t="str">
        <f>+R90</f>
        <v>วังสามหมอ,รพช.</v>
      </c>
      <c r="AA90" s="16" t="str">
        <f>+IF(AND(C90&gt;C95),"OK","Not OK")</f>
        <v>OK</v>
      </c>
      <c r="AB90" s="16" t="str">
        <f t="shared" ref="AB90:AG90" si="189">+IF(AND(D90&gt;D95),"OK","Not OK")</f>
        <v>OK</v>
      </c>
      <c r="AC90" s="16" t="str">
        <f t="shared" si="189"/>
        <v>OK</v>
      </c>
      <c r="AD90" s="16" t="str">
        <f t="shared" si="189"/>
        <v>OK</v>
      </c>
      <c r="AE90" s="16" t="str">
        <f t="shared" si="189"/>
        <v>OK</v>
      </c>
      <c r="AF90" s="16" t="str">
        <f t="shared" si="189"/>
        <v>OK</v>
      </c>
      <c r="AG90" s="16" t="str">
        <f t="shared" si="189"/>
        <v>OK</v>
      </c>
    </row>
    <row r="91" spans="1:33" ht="13.5" customHeight="1">
      <c r="A91" s="297" t="s">
        <v>45</v>
      </c>
      <c r="B91" s="14" t="str">
        <f>+'8.คำนวณ'!G60</f>
        <v>น้ำโสม,รพช.</v>
      </c>
      <c r="C91" s="330">
        <f>+'8.คำนวณ'!M60</f>
        <v>1198.4801725134307</v>
      </c>
      <c r="D91" s="330">
        <f>+'8.คำนวณ'!N60</f>
        <v>563.97474476145624</v>
      </c>
      <c r="E91" s="330">
        <f>+'8.คำนวณ'!O60</f>
        <v>1344.930566352027</v>
      </c>
      <c r="F91" s="330">
        <f>+'8.คำนวณ'!P60</f>
        <v>5140.9426201923079</v>
      </c>
      <c r="G91" s="330">
        <f>+'8.คำนวณ'!Q60</f>
        <v>8.644924199791955</v>
      </c>
      <c r="H91" s="330">
        <f>+'8.คำนวณ'!R60</f>
        <v>77.307407956890231</v>
      </c>
      <c r="I91" s="330">
        <f>+'8.คำนวณ'!S60</f>
        <v>1089.0330560133557</v>
      </c>
      <c r="J91" s="14" t="str">
        <f>+B91</f>
        <v>น้ำโสม,รพช.</v>
      </c>
      <c r="K91" s="50">
        <f>+(C91-C93)*100/C93</f>
        <v>-0.85078469314444949</v>
      </c>
      <c r="L91" s="50">
        <f t="shared" ref="L91:Q91" si="190">+(D91-D93)*100/D93</f>
        <v>8.8424690395637047</v>
      </c>
      <c r="M91" s="50">
        <f t="shared" si="190"/>
        <v>35.976916565997065</v>
      </c>
      <c r="N91" s="50">
        <f t="shared" si="190"/>
        <v>20.606680177574322</v>
      </c>
      <c r="O91" s="50">
        <f t="shared" si="190"/>
        <v>-17.891877363123236</v>
      </c>
      <c r="P91" s="50">
        <f t="shared" si="190"/>
        <v>51.037174859485667</v>
      </c>
      <c r="Q91" s="50">
        <f t="shared" si="190"/>
        <v>4.2245876016445392</v>
      </c>
      <c r="R91" s="14" t="str">
        <f>+J91</f>
        <v>น้ำโสม,รพช.</v>
      </c>
      <c r="S91" s="15">
        <f>+K91/100</f>
        <v>-8.5078469314444957E-3</v>
      </c>
      <c r="T91" s="15">
        <f t="shared" si="186"/>
        <v>8.8424690395637051E-2</v>
      </c>
      <c r="U91" s="15">
        <f t="shared" si="186"/>
        <v>0.35976916565997064</v>
      </c>
      <c r="V91" s="15">
        <f t="shared" si="186"/>
        <v>0.20606680177574321</v>
      </c>
      <c r="W91" s="15">
        <f t="shared" si="186"/>
        <v>-0.17891877363123235</v>
      </c>
      <c r="X91" s="15">
        <f t="shared" si="186"/>
        <v>0.51037174859485668</v>
      </c>
      <c r="Y91" s="15">
        <f t="shared" si="186"/>
        <v>4.2245876016445388E-2</v>
      </c>
      <c r="Z91" s="14" t="str">
        <f>+R91</f>
        <v>น้ำโสม,รพช.</v>
      </c>
      <c r="AA91" s="16" t="str">
        <f>+IF(AND(C91&gt;C95),"OK","Not OK")</f>
        <v>OK</v>
      </c>
      <c r="AB91" s="16" t="str">
        <f t="shared" ref="AB91:AG91" si="191">+IF(AND(D91&gt;D95),"OK","Not OK")</f>
        <v>OK</v>
      </c>
      <c r="AC91" s="16" t="str">
        <f t="shared" si="191"/>
        <v>OK</v>
      </c>
      <c r="AD91" s="16" t="str">
        <f t="shared" si="191"/>
        <v>OK</v>
      </c>
      <c r="AE91" s="16" t="str">
        <f t="shared" si="191"/>
        <v>OK</v>
      </c>
      <c r="AF91" s="16" t="str">
        <f t="shared" si="191"/>
        <v>OK</v>
      </c>
      <c r="AG91" s="16" t="str">
        <f t="shared" si="191"/>
        <v>OK</v>
      </c>
    </row>
    <row r="92" spans="1:33" ht="13.5" customHeight="1">
      <c r="A92" s="297" t="s">
        <v>53</v>
      </c>
      <c r="B92" s="14" t="str">
        <f>+'8.คำนวณ'!G61</f>
        <v>ผาขาว,รพช.</v>
      </c>
      <c r="C92" s="330">
        <f>+'8.คำนวณ'!M61</f>
        <v>1507.7443806913063</v>
      </c>
      <c r="D92" s="330">
        <f>+'8.คำนวณ'!N61</f>
        <v>584.64012509058819</v>
      </c>
      <c r="E92" s="330">
        <f>+'8.คำนวณ'!O61</f>
        <v>429.55694197952204</v>
      </c>
      <c r="F92" s="330">
        <f>+'8.คำนวณ'!P61</f>
        <v>3168.0139665164202</v>
      </c>
      <c r="G92" s="330">
        <f>+'8.คำนวณ'!Q61</f>
        <v>8.4701485419994746</v>
      </c>
      <c r="H92" s="330">
        <f>+'8.คำนวณ'!R61</f>
        <v>42.508631172361177</v>
      </c>
      <c r="I92" s="330">
        <f>+'8.คำนวณ'!S61</f>
        <v>1121.8183123798722</v>
      </c>
      <c r="J92" s="14" t="str">
        <f>+B92</f>
        <v>ผาขาว,รพช.</v>
      </c>
      <c r="K92" s="50">
        <f>+(C92-C93)*100/C93</f>
        <v>24.734372463878739</v>
      </c>
      <c r="L92" s="50">
        <f t="shared" ref="L92:Q92" si="192">+(D92-D93)*100/D93</f>
        <v>12.83071681050906</v>
      </c>
      <c r="M92" s="50">
        <f t="shared" si="192"/>
        <v>-56.570376254943476</v>
      </c>
      <c r="N92" s="50">
        <f t="shared" si="192"/>
        <v>-25.678289861278031</v>
      </c>
      <c r="O92" s="50">
        <f t="shared" si="192"/>
        <v>-19.551868915658901</v>
      </c>
      <c r="P92" s="50">
        <f t="shared" si="192"/>
        <v>-16.949956943355719</v>
      </c>
      <c r="Q92" s="50">
        <f t="shared" si="192"/>
        <v>7.3622607928726893</v>
      </c>
      <c r="R92" s="14" t="str">
        <f>+J92</f>
        <v>ผาขาว,รพช.</v>
      </c>
      <c r="S92" s="15">
        <f>+K92/100</f>
        <v>0.2473437246387874</v>
      </c>
      <c r="T92" s="15">
        <f t="shared" si="186"/>
        <v>0.1283071681050906</v>
      </c>
      <c r="U92" s="15">
        <f t="shared" si="186"/>
        <v>-0.56570376254943477</v>
      </c>
      <c r="V92" s="15">
        <f t="shared" si="186"/>
        <v>-0.25678289861278031</v>
      </c>
      <c r="W92" s="15">
        <f t="shared" si="186"/>
        <v>-0.19551868915658902</v>
      </c>
      <c r="X92" s="15">
        <f t="shared" si="186"/>
        <v>-0.16949956943355718</v>
      </c>
      <c r="Y92" s="15">
        <f t="shared" si="186"/>
        <v>7.3622607928726894E-2</v>
      </c>
      <c r="Z92" s="14" t="str">
        <f>+R92</f>
        <v>ผาขาว,รพช.</v>
      </c>
      <c r="AA92" s="16" t="str">
        <f>+IF(AND(C92&gt;C95),"OK","Not OK")</f>
        <v>OK</v>
      </c>
      <c r="AB92" s="16" t="str">
        <f t="shared" ref="AB92:AG92" si="193">+IF(AND(D92&gt;D95),"OK","Not OK")</f>
        <v>OK</v>
      </c>
      <c r="AC92" s="16" t="str">
        <f t="shared" si="193"/>
        <v>Not OK</v>
      </c>
      <c r="AD92" s="16" t="str">
        <f t="shared" si="193"/>
        <v>OK</v>
      </c>
      <c r="AE92" s="16" t="str">
        <f t="shared" si="193"/>
        <v>OK</v>
      </c>
      <c r="AF92" s="16" t="str">
        <f t="shared" si="193"/>
        <v>OK</v>
      </c>
      <c r="AG92" s="16" t="str">
        <f t="shared" si="193"/>
        <v>OK</v>
      </c>
    </row>
    <row r="93" spans="1:33" ht="13.5" customHeight="1">
      <c r="B93" s="18" t="s">
        <v>144</v>
      </c>
      <c r="C93" s="19">
        <f t="shared" ref="C93:I93" si="194">AVERAGE(C88:C92)</f>
        <v>1208.7641529025427</v>
      </c>
      <c r="D93" s="19">
        <f t="shared" si="194"/>
        <v>518.15688282158885</v>
      </c>
      <c r="E93" s="19">
        <f t="shared" si="194"/>
        <v>989.08741300900022</v>
      </c>
      <c r="F93" s="19">
        <f t="shared" si="194"/>
        <v>4262.5687172742673</v>
      </c>
      <c r="G93" s="19">
        <f t="shared" si="194"/>
        <v>10.528707662729227</v>
      </c>
      <c r="H93" s="19">
        <f t="shared" si="194"/>
        <v>51.184357777356198</v>
      </c>
      <c r="I93" s="19">
        <f t="shared" si="194"/>
        <v>1044.8907317107696</v>
      </c>
      <c r="J93" s="23"/>
      <c r="R93" s="23"/>
      <c r="Z93" s="23"/>
    </row>
    <row r="94" spans="1:33" ht="13.5" customHeight="1">
      <c r="B94" s="20" t="s">
        <v>268</v>
      </c>
      <c r="C94" s="21">
        <f t="shared" ref="C94:I94" si="195">STDEV(C88:C92)</f>
        <v>253.43805419500274</v>
      </c>
      <c r="D94" s="21">
        <f t="shared" si="195"/>
        <v>134.78180127530067</v>
      </c>
      <c r="E94" s="21">
        <f t="shared" si="195"/>
        <v>339.63508049940094</v>
      </c>
      <c r="F94" s="21">
        <f t="shared" si="195"/>
        <v>1786.0172922122686</v>
      </c>
      <c r="G94" s="21">
        <f t="shared" si="195"/>
        <v>5.8073196615189673</v>
      </c>
      <c r="H94" s="21">
        <f t="shared" si="195"/>
        <v>14.829407969808784</v>
      </c>
      <c r="I94" s="21">
        <f t="shared" si="195"/>
        <v>83.170777560793056</v>
      </c>
      <c r="J94" s="23"/>
      <c r="K94" s="51"/>
      <c r="L94" s="51"/>
      <c r="M94" s="51"/>
      <c r="N94" s="51"/>
      <c r="O94" s="51"/>
      <c r="P94" s="51"/>
      <c r="Q94" s="51"/>
      <c r="R94" s="23"/>
      <c r="S94" s="61"/>
      <c r="T94" s="61"/>
      <c r="U94" s="61"/>
      <c r="V94" s="61"/>
      <c r="W94" s="61"/>
      <c r="X94" s="61"/>
      <c r="Y94" s="61"/>
      <c r="Z94" s="23"/>
      <c r="AA94" s="26"/>
      <c r="AB94" s="26"/>
      <c r="AC94" s="26"/>
      <c r="AD94" s="26"/>
      <c r="AE94" s="26"/>
      <c r="AF94" s="26"/>
      <c r="AG94" s="26"/>
    </row>
    <row r="95" spans="1:33" ht="13.5" customHeight="1">
      <c r="B95" s="20" t="s">
        <v>145</v>
      </c>
      <c r="C95" s="21">
        <f>+C93-C94</f>
        <v>955.32609870754004</v>
      </c>
      <c r="D95" s="21">
        <f t="shared" ref="D95:I95" si="196">+D93-D94</f>
        <v>383.37508154628819</v>
      </c>
      <c r="E95" s="21">
        <f t="shared" si="196"/>
        <v>649.45233250959927</v>
      </c>
      <c r="F95" s="21">
        <f t="shared" si="196"/>
        <v>2476.551425061999</v>
      </c>
      <c r="G95" s="21">
        <f t="shared" si="196"/>
        <v>4.7213880012102596</v>
      </c>
      <c r="H95" s="21">
        <f t="shared" si="196"/>
        <v>36.354949807547413</v>
      </c>
      <c r="I95" s="21">
        <f t="shared" si="196"/>
        <v>961.7199541499765</v>
      </c>
      <c r="J95" s="23"/>
      <c r="K95" s="51"/>
      <c r="L95" s="51"/>
      <c r="M95" s="51"/>
      <c r="N95" s="51"/>
      <c r="O95" s="51"/>
      <c r="P95" s="51"/>
      <c r="Q95" s="51"/>
      <c r="R95" s="23"/>
      <c r="S95" s="61"/>
      <c r="T95" s="61"/>
      <c r="U95" s="61"/>
      <c r="V95" s="61"/>
      <c r="W95" s="61"/>
      <c r="X95" s="61"/>
      <c r="Y95" s="61"/>
      <c r="Z95" s="23"/>
      <c r="AA95" s="26"/>
      <c r="AB95" s="26"/>
      <c r="AC95" s="26"/>
      <c r="AD95" s="26"/>
      <c r="AE95" s="26"/>
      <c r="AF95" s="26"/>
      <c r="AG95" s="26"/>
    </row>
    <row r="96" spans="1:33" ht="13.5" customHeight="1">
      <c r="B96" s="390" t="s">
        <v>152</v>
      </c>
      <c r="C96" s="399" t="s">
        <v>135</v>
      </c>
      <c r="D96" s="400"/>
      <c r="E96" s="400"/>
      <c r="F96" s="400"/>
      <c r="G96" s="400"/>
      <c r="H96" s="400"/>
      <c r="I96" s="401"/>
      <c r="J96" s="390" t="s">
        <v>152</v>
      </c>
      <c r="K96" s="396" t="s">
        <v>4</v>
      </c>
      <c r="L96" s="397"/>
      <c r="M96" s="397"/>
      <c r="N96" s="397"/>
      <c r="O96" s="397"/>
      <c r="P96" s="397"/>
      <c r="Q96" s="398"/>
      <c r="R96" s="390" t="s">
        <v>152</v>
      </c>
      <c r="S96" s="391" t="s">
        <v>4</v>
      </c>
      <c r="T96" s="392"/>
      <c r="U96" s="392"/>
      <c r="V96" s="392"/>
      <c r="W96" s="392"/>
      <c r="X96" s="392"/>
      <c r="Y96" s="393"/>
      <c r="Z96" s="390" t="s">
        <v>152</v>
      </c>
      <c r="AA96" s="399" t="s">
        <v>136</v>
      </c>
      <c r="AB96" s="400"/>
      <c r="AC96" s="400"/>
      <c r="AD96" s="400"/>
      <c r="AE96" s="400"/>
      <c r="AF96" s="400"/>
      <c r="AG96" s="401"/>
    </row>
    <row r="97" spans="1:33" ht="13.5" customHeight="1">
      <c r="B97" s="390"/>
      <c r="C97" s="310" t="s">
        <v>137</v>
      </c>
      <c r="D97" s="13" t="s">
        <v>253</v>
      </c>
      <c r="E97" s="310" t="s">
        <v>139</v>
      </c>
      <c r="F97" s="310" t="s">
        <v>140</v>
      </c>
      <c r="G97" s="310" t="s">
        <v>141</v>
      </c>
      <c r="H97" s="310" t="s">
        <v>142</v>
      </c>
      <c r="I97" s="310" t="s">
        <v>143</v>
      </c>
      <c r="J97" s="390"/>
      <c r="K97" s="45" t="s">
        <v>137</v>
      </c>
      <c r="L97" s="46" t="s">
        <v>253</v>
      </c>
      <c r="M97" s="45" t="s">
        <v>139</v>
      </c>
      <c r="N97" s="45" t="s">
        <v>140</v>
      </c>
      <c r="O97" s="45" t="s">
        <v>141</v>
      </c>
      <c r="P97" s="45" t="s">
        <v>142</v>
      </c>
      <c r="Q97" s="45" t="s">
        <v>143</v>
      </c>
      <c r="R97" s="390"/>
      <c r="S97" s="57" t="s">
        <v>137</v>
      </c>
      <c r="T97" s="58" t="s">
        <v>253</v>
      </c>
      <c r="U97" s="57" t="s">
        <v>139</v>
      </c>
      <c r="V97" s="57" t="s">
        <v>140</v>
      </c>
      <c r="W97" s="57" t="s">
        <v>141</v>
      </c>
      <c r="X97" s="57" t="s">
        <v>142</v>
      </c>
      <c r="Y97" s="57" t="s">
        <v>143</v>
      </c>
      <c r="Z97" s="390"/>
      <c r="AA97" s="12" t="s">
        <v>137</v>
      </c>
      <c r="AB97" s="13" t="s">
        <v>253</v>
      </c>
      <c r="AC97" s="12" t="s">
        <v>139</v>
      </c>
      <c r="AD97" s="12" t="s">
        <v>140</v>
      </c>
      <c r="AE97" s="12" t="s">
        <v>141</v>
      </c>
      <c r="AF97" s="12" t="s">
        <v>142</v>
      </c>
      <c r="AG97" s="12" t="s">
        <v>143</v>
      </c>
    </row>
    <row r="98" spans="1:33" ht="13.5" customHeight="1">
      <c r="A98" s="297" t="s">
        <v>88</v>
      </c>
      <c r="B98" s="14" t="str">
        <f>+'8.คำนวณ'!G62</f>
        <v>นากลาง,รพช.</v>
      </c>
      <c r="C98" s="334">
        <f>+'8.คำนวณ'!M62</f>
        <v>929.46128189181377</v>
      </c>
      <c r="D98" s="334">
        <f>+'8.คำนวณ'!N62</f>
        <v>230.75397136245297</v>
      </c>
      <c r="E98" s="334">
        <f>+'8.คำนวณ'!O62</f>
        <v>303.00638439685304</v>
      </c>
      <c r="F98" s="334">
        <f>+'8.คำนวณ'!P62</f>
        <v>2092.040988405246</v>
      </c>
      <c r="G98" s="334">
        <f>+'8.คำนวณ'!Q62</f>
        <v>1.9663011204785332</v>
      </c>
      <c r="H98" s="334">
        <f>+'8.คำนวณ'!R62</f>
        <v>56.314478988318413</v>
      </c>
      <c r="I98" s="334">
        <f>+'8.คำนวณ'!S62</f>
        <v>856.42170378941285</v>
      </c>
      <c r="J98" s="14" t="str">
        <f t="shared" ref="J98:J103" si="197">+B98</f>
        <v>นากลาง,รพช.</v>
      </c>
      <c r="K98" s="50">
        <f>+(C98-C104)*100/C104</f>
        <v>-22.232411905552787</v>
      </c>
      <c r="L98" s="50">
        <f t="shared" ref="L98:Q98" si="198">+(D98-D104)*100/D104</f>
        <v>-59.458115522152298</v>
      </c>
      <c r="M98" s="50">
        <f t="shared" si="198"/>
        <v>-82.107821783902438</v>
      </c>
      <c r="N98" s="50">
        <f t="shared" si="198"/>
        <v>-56.585552742177995</v>
      </c>
      <c r="O98" s="50">
        <f t="shared" si="198"/>
        <v>-85.675909465262066</v>
      </c>
      <c r="P98" s="50">
        <f t="shared" si="198"/>
        <v>-53.972578590047171</v>
      </c>
      <c r="Q98" s="50">
        <f t="shared" si="198"/>
        <v>-16.88817836903878</v>
      </c>
      <c r="R98" s="14" t="str">
        <f t="shared" ref="R98:R103" si="199">+J98</f>
        <v>นากลาง,รพช.</v>
      </c>
      <c r="S98" s="15">
        <f t="shared" ref="S98:S103" si="200">+K98/100</f>
        <v>-0.22232411905552787</v>
      </c>
      <c r="T98" s="15">
        <f t="shared" ref="T98:Y103" si="201">+L98/100</f>
        <v>-0.59458115522152299</v>
      </c>
      <c r="U98" s="15">
        <f t="shared" si="201"/>
        <v>-0.82107821783902435</v>
      </c>
      <c r="V98" s="15">
        <f t="shared" si="201"/>
        <v>-0.56585552742177991</v>
      </c>
      <c r="W98" s="15">
        <f t="shared" si="201"/>
        <v>-0.85675909465262068</v>
      </c>
      <c r="X98" s="15">
        <f t="shared" si="201"/>
        <v>-0.53972578590047171</v>
      </c>
      <c r="Y98" s="15">
        <f t="shared" si="201"/>
        <v>-0.16888178369038781</v>
      </c>
      <c r="Z98" s="14" t="str">
        <f t="shared" ref="Z98:Z103" si="202">+R98</f>
        <v>นากลาง,รพช.</v>
      </c>
      <c r="AA98" s="16" t="str">
        <f>+IF(AND(C98&gt;C106),"OK","Not OK")</f>
        <v>Not OK</v>
      </c>
      <c r="AB98" s="16" t="str">
        <f t="shared" ref="AB98:AF98" si="203">+IF(AND(D98&gt;D106),"OK","Not OK")</f>
        <v>Not OK</v>
      </c>
      <c r="AC98" s="16" t="str">
        <f t="shared" si="203"/>
        <v>OK</v>
      </c>
      <c r="AD98" s="16" t="str">
        <f t="shared" si="203"/>
        <v>Not OK</v>
      </c>
      <c r="AE98" s="16" t="str">
        <f t="shared" si="203"/>
        <v>Not OK</v>
      </c>
      <c r="AF98" s="16" t="str">
        <f t="shared" si="203"/>
        <v>OK</v>
      </c>
      <c r="AG98" s="16" t="str">
        <f>+IF(AND(I98&gt;I106),"OK","Not OK")</f>
        <v>OK</v>
      </c>
    </row>
    <row r="99" spans="1:33" ht="13.5" customHeight="1">
      <c r="A99" s="297" t="s">
        <v>53</v>
      </c>
      <c r="B99" s="14" t="str">
        <f>+'8.คำนวณ'!G63</f>
        <v>เชียงคาน,รพช.</v>
      </c>
      <c r="C99" s="334">
        <f>+'8.คำนวณ'!M63</f>
        <v>1122.2549803087425</v>
      </c>
      <c r="D99" s="334">
        <f>+'8.คำนวณ'!N63</f>
        <v>300.67958764189285</v>
      </c>
      <c r="E99" s="334">
        <f>+'8.คำนวณ'!O63</f>
        <v>676.21333148865517</v>
      </c>
      <c r="F99" s="334">
        <f>+'8.คำนวณ'!P63</f>
        <v>2474.8747597042511</v>
      </c>
      <c r="G99" s="334">
        <f>+'8.คำนวณ'!Q63</f>
        <v>25.893001467992807</v>
      </c>
      <c r="H99" s="334">
        <f>+'8.คำนวณ'!R63</f>
        <v>164.41000131954411</v>
      </c>
      <c r="I99" s="334">
        <f>+'8.คำนวณ'!S63</f>
        <v>932.79562453930885</v>
      </c>
      <c r="J99" s="14" t="str">
        <f t="shared" si="197"/>
        <v>เชียงคาน,รพช.</v>
      </c>
      <c r="K99" s="50">
        <f>+(C99-C104)*100/C104</f>
        <v>-6.1014538787955859</v>
      </c>
      <c r="L99" s="50">
        <f t="shared" ref="L99:Q99" si="204">+(D99-D104)*100/D104</f>
        <v>-47.172666043189864</v>
      </c>
      <c r="M99" s="50">
        <f t="shared" si="204"/>
        <v>-60.070381146656345</v>
      </c>
      <c r="N99" s="50">
        <f t="shared" si="204"/>
        <v>-48.640910804142401</v>
      </c>
      <c r="O99" s="50">
        <f t="shared" si="204"/>
        <v>88.625075468282276</v>
      </c>
      <c r="P99" s="50">
        <f t="shared" si="204"/>
        <v>34.376958655966497</v>
      </c>
      <c r="Q99" s="50">
        <f t="shared" si="204"/>
        <v>-9.4764375752961918</v>
      </c>
      <c r="R99" s="14" t="str">
        <f t="shared" si="199"/>
        <v>เชียงคาน,รพช.</v>
      </c>
      <c r="S99" s="15">
        <f t="shared" si="200"/>
        <v>-6.101453878795586E-2</v>
      </c>
      <c r="T99" s="15">
        <f t="shared" si="201"/>
        <v>-0.47172666043189865</v>
      </c>
      <c r="U99" s="15">
        <f t="shared" si="201"/>
        <v>-0.60070381146656349</v>
      </c>
      <c r="V99" s="15">
        <f t="shared" si="201"/>
        <v>-0.48640910804142401</v>
      </c>
      <c r="W99" s="15">
        <f t="shared" si="201"/>
        <v>0.88625075468282277</v>
      </c>
      <c r="X99" s="15">
        <f t="shared" si="201"/>
        <v>0.343769586559665</v>
      </c>
      <c r="Y99" s="15">
        <f t="shared" si="201"/>
        <v>-9.4764375752961913E-2</v>
      </c>
      <c r="Z99" s="14" t="str">
        <f t="shared" si="202"/>
        <v>เชียงคาน,รพช.</v>
      </c>
      <c r="AA99" s="16" t="str">
        <f>+IF(AND(C99&gt;C106),"OK","Not OK")</f>
        <v>OK</v>
      </c>
      <c r="AB99" s="16" t="str">
        <f t="shared" ref="AB99:AG99" si="205">+IF(AND(D99&gt;D106),"OK","Not OK")</f>
        <v>Not OK</v>
      </c>
      <c r="AC99" s="16" t="str">
        <f t="shared" si="205"/>
        <v>OK</v>
      </c>
      <c r="AD99" s="16" t="str">
        <f t="shared" si="205"/>
        <v>OK</v>
      </c>
      <c r="AE99" s="16" t="str">
        <f t="shared" si="205"/>
        <v>OK</v>
      </c>
      <c r="AF99" s="16" t="str">
        <f t="shared" si="205"/>
        <v>OK</v>
      </c>
      <c r="AG99" s="16" t="str">
        <f t="shared" si="205"/>
        <v>OK</v>
      </c>
    </row>
    <row r="100" spans="1:33" ht="13.5" customHeight="1">
      <c r="A100" s="297" t="s">
        <v>55</v>
      </c>
      <c r="B100" s="14" t="str">
        <f>+'8.คำนวณ'!G64</f>
        <v>โซ่พิสัย,รพช.</v>
      </c>
      <c r="C100" s="334">
        <f>+'8.คำนวณ'!M64</f>
        <v>1460.761699961151</v>
      </c>
      <c r="D100" s="334">
        <f>+'8.คำนวณ'!N64</f>
        <v>756.42527020671878</v>
      </c>
      <c r="E100" s="334">
        <f>+'8.คำนวณ'!O64</f>
        <v>3467.8788337801611</v>
      </c>
      <c r="F100" s="334">
        <f>+'8.คำนวณ'!P64</f>
        <v>5582.635995607613</v>
      </c>
      <c r="G100" s="334">
        <f>+'8.คำนวณ'!Q64</f>
        <v>16.278674611268666</v>
      </c>
      <c r="H100" s="334">
        <f>+'8.คำนวณ'!R64</f>
        <v>42.275085988907357</v>
      </c>
      <c r="I100" s="334">
        <f>+'8.คำนวณ'!S64</f>
        <v>744.49551250332263</v>
      </c>
      <c r="J100" s="14" t="str">
        <f t="shared" si="197"/>
        <v>โซ่พิสัย,รพช.</v>
      </c>
      <c r="K100" s="50">
        <f>+(C100-C104)*100/C104</f>
        <v>22.221244068933611</v>
      </c>
      <c r="L100" s="50">
        <f t="shared" ref="L100:Q100" si="206">+(D100-D104)*100/D104</f>
        <v>32.898713464289614</v>
      </c>
      <c r="M100" s="50">
        <f t="shared" si="206"/>
        <v>104.77425335223941</v>
      </c>
      <c r="N100" s="50">
        <f t="shared" si="206"/>
        <v>15.851963386090603</v>
      </c>
      <c r="O100" s="50">
        <f t="shared" si="206"/>
        <v>18.586724326640574</v>
      </c>
      <c r="P100" s="50">
        <f t="shared" si="206"/>
        <v>-65.447372808739644</v>
      </c>
      <c r="Q100" s="50">
        <f t="shared" si="206"/>
        <v>-27.750104923260903</v>
      </c>
      <c r="R100" s="14" t="str">
        <f t="shared" si="199"/>
        <v>โซ่พิสัย,รพช.</v>
      </c>
      <c r="S100" s="15">
        <f t="shared" si="200"/>
        <v>0.2222124406893361</v>
      </c>
      <c r="T100" s="15">
        <f t="shared" si="201"/>
        <v>0.32898713464289614</v>
      </c>
      <c r="U100" s="15">
        <f t="shared" si="201"/>
        <v>1.0477425335223942</v>
      </c>
      <c r="V100" s="15">
        <f t="shared" si="201"/>
        <v>0.15851963386090603</v>
      </c>
      <c r="W100" s="15">
        <f t="shared" si="201"/>
        <v>0.18586724326640575</v>
      </c>
      <c r="X100" s="15">
        <f t="shared" si="201"/>
        <v>-0.65447372808739646</v>
      </c>
      <c r="Y100" s="15">
        <f t="shared" si="201"/>
        <v>-0.27750104923260904</v>
      </c>
      <c r="Z100" s="14" t="str">
        <f t="shared" si="202"/>
        <v>โซ่พิสัย,รพช.</v>
      </c>
      <c r="AA100" s="16" t="str">
        <f>+IF(AND(C100&gt;C106),"OK","Not OK")</f>
        <v>OK</v>
      </c>
      <c r="AB100" s="16" t="str">
        <f t="shared" ref="AB100:AG100" si="207">+IF(AND(D100&gt;D106),"OK","Not OK")</f>
        <v>OK</v>
      </c>
      <c r="AC100" s="16" t="str">
        <f t="shared" si="207"/>
        <v>OK</v>
      </c>
      <c r="AD100" s="16" t="str">
        <f t="shared" si="207"/>
        <v>OK</v>
      </c>
      <c r="AE100" s="16" t="str">
        <f t="shared" si="207"/>
        <v>OK</v>
      </c>
      <c r="AF100" s="16" t="str">
        <f t="shared" si="207"/>
        <v>Not OK</v>
      </c>
      <c r="AG100" s="16" t="str">
        <f t="shared" si="207"/>
        <v>Not OK</v>
      </c>
    </row>
    <row r="101" spans="1:33" ht="13.5" customHeight="1">
      <c r="A101" s="297" t="s">
        <v>49</v>
      </c>
      <c r="B101" s="14" t="str">
        <f>+'8.คำนวณ'!G65</f>
        <v>พระอาจารย์ฝั้นอาจาโร,รพช.</v>
      </c>
      <c r="C101" s="334">
        <f>+'8.คำนวณ'!M65</f>
        <v>1056.6806540753641</v>
      </c>
      <c r="D101" s="334">
        <f>+'8.คำนวณ'!N65</f>
        <v>849.62427560282401</v>
      </c>
      <c r="E101" s="334">
        <f>+'8.คำนวณ'!O65</f>
        <v>748.22450507614201</v>
      </c>
      <c r="F101" s="334">
        <f>+'8.คำนวณ'!P65</f>
        <v>4399.6050610311531</v>
      </c>
      <c r="G101" s="334">
        <f>+'8.คำนวณ'!Q65</f>
        <v>10.764740977227945</v>
      </c>
      <c r="H101" s="334">
        <f>+'8.คำนวณ'!R65</f>
        <v>168.2938591524705</v>
      </c>
      <c r="I101" s="334">
        <f>+'8.คำนวณ'!S65</f>
        <v>1221.7972221509121</v>
      </c>
      <c r="J101" s="14" t="str">
        <f t="shared" si="197"/>
        <v>พระอาจารย์ฝั้นอาจาโร,รพช.</v>
      </c>
      <c r="K101" s="50">
        <f>+(C101-C104)*100/C104</f>
        <v>-11.588026898500823</v>
      </c>
      <c r="L101" s="50">
        <f t="shared" ref="L101:Q101" si="208">+(D101-D104)*100/D104</f>
        <v>49.273137219208422</v>
      </c>
      <c r="M101" s="50">
        <f t="shared" si="208"/>
        <v>-55.818204236449191</v>
      </c>
      <c r="N101" s="50">
        <f t="shared" si="208"/>
        <v>-8.6985279275110425</v>
      </c>
      <c r="O101" s="50">
        <f t="shared" si="208"/>
        <v>-21.581123697223756</v>
      </c>
      <c r="P101" s="50">
        <f t="shared" si="208"/>
        <v>37.551345854142149</v>
      </c>
      <c r="Q101" s="50">
        <f t="shared" si="208"/>
        <v>18.56984981499231</v>
      </c>
      <c r="R101" s="14" t="str">
        <f t="shared" si="199"/>
        <v>พระอาจารย์ฝั้นอาจาโร,รพช.</v>
      </c>
      <c r="S101" s="15">
        <f t="shared" si="200"/>
        <v>-0.11588026898500824</v>
      </c>
      <c r="T101" s="15">
        <f t="shared" si="201"/>
        <v>0.49273137219208424</v>
      </c>
      <c r="U101" s="15">
        <f t="shared" si="201"/>
        <v>-0.55818204236449187</v>
      </c>
      <c r="V101" s="15">
        <f t="shared" si="201"/>
        <v>-8.6985279275110419E-2</v>
      </c>
      <c r="W101" s="15">
        <f t="shared" si="201"/>
        <v>-0.21581123697223756</v>
      </c>
      <c r="X101" s="15">
        <f t="shared" si="201"/>
        <v>0.37551345854142149</v>
      </c>
      <c r="Y101" s="15">
        <f t="shared" si="201"/>
        <v>0.18569849814992309</v>
      </c>
      <c r="Z101" s="14" t="str">
        <f t="shared" si="202"/>
        <v>พระอาจารย์ฝั้นอาจาโร,รพช.</v>
      </c>
      <c r="AA101" s="16" t="str">
        <f>+IF(AND(C101&gt;C106),"OK","Not OK")</f>
        <v>OK</v>
      </c>
      <c r="AB101" s="16" t="str">
        <f t="shared" ref="AB101:AG101" si="209">+IF(AND(D101&gt;D106),"OK","Not OK")</f>
        <v>OK</v>
      </c>
      <c r="AC101" s="16" t="str">
        <f t="shared" si="209"/>
        <v>OK</v>
      </c>
      <c r="AD101" s="16" t="str">
        <f t="shared" si="209"/>
        <v>OK</v>
      </c>
      <c r="AE101" s="16" t="str">
        <f t="shared" si="209"/>
        <v>OK</v>
      </c>
      <c r="AF101" s="16" t="str">
        <f t="shared" si="209"/>
        <v>OK</v>
      </c>
      <c r="AG101" s="16" t="str">
        <f t="shared" si="209"/>
        <v>OK</v>
      </c>
    </row>
    <row r="102" spans="1:33" ht="13.5" customHeight="1">
      <c r="A102" s="297" t="s">
        <v>49</v>
      </c>
      <c r="B102" s="14" t="str">
        <f>+'8.คำนวณ'!G66</f>
        <v>บ้านม่วง,รพช.</v>
      </c>
      <c r="C102" s="334">
        <f>+'8.คำนวณ'!M66</f>
        <v>1571.709653053849</v>
      </c>
      <c r="D102" s="334">
        <f>+'8.คำนวณ'!N66</f>
        <v>671.51535940501788</v>
      </c>
      <c r="E102" s="334">
        <f>+'8.คำนวณ'!O66</f>
        <v>1527.771427996782</v>
      </c>
      <c r="F102" s="334">
        <f>+'8.คำนวณ'!P66</f>
        <v>8353.0066541211909</v>
      </c>
      <c r="G102" s="334">
        <f>+'8.คำนวณ'!Q66</f>
        <v>17.845328665998561</v>
      </c>
      <c r="H102" s="334">
        <f>+'8.คำนวณ'!R66</f>
        <v>65.550651403729162</v>
      </c>
      <c r="I102" s="334">
        <f>+'8.คำนวณ'!S66</f>
        <v>1000.459991630685</v>
      </c>
      <c r="J102" s="14" t="str">
        <f t="shared" si="197"/>
        <v>บ้านม่วง,รพช.</v>
      </c>
      <c r="K102" s="50">
        <f>+(C102-C104)*100/C104</f>
        <v>31.504207097230346</v>
      </c>
      <c r="L102" s="50">
        <f t="shared" ref="L102:Q102" si="210">+(D102-D104)*100/D104</f>
        <v>17.980626575376203</v>
      </c>
      <c r="M102" s="50">
        <f t="shared" si="210"/>
        <v>-9.786855753577349</v>
      </c>
      <c r="N102" s="50">
        <f t="shared" si="210"/>
        <v>73.343241762208748</v>
      </c>
      <c r="O102" s="50">
        <f t="shared" si="210"/>
        <v>29.999469954891001</v>
      </c>
      <c r="P102" s="50">
        <f t="shared" si="210"/>
        <v>-46.423592829790437</v>
      </c>
      <c r="Q102" s="50">
        <f t="shared" si="210"/>
        <v>-2.9099192542551848</v>
      </c>
      <c r="R102" s="14" t="str">
        <f t="shared" si="199"/>
        <v>บ้านม่วง,รพช.</v>
      </c>
      <c r="S102" s="15">
        <f t="shared" si="200"/>
        <v>0.31504207097230347</v>
      </c>
      <c r="T102" s="15">
        <f t="shared" si="201"/>
        <v>0.17980626575376202</v>
      </c>
      <c r="U102" s="15">
        <f t="shared" si="201"/>
        <v>-9.786855753577349E-2</v>
      </c>
      <c r="V102" s="15">
        <f t="shared" si="201"/>
        <v>0.73343241762208744</v>
      </c>
      <c r="W102" s="15">
        <f t="shared" si="201"/>
        <v>0.29999469954891</v>
      </c>
      <c r="X102" s="15">
        <f t="shared" si="201"/>
        <v>-0.46423592829790439</v>
      </c>
      <c r="Y102" s="15">
        <f t="shared" si="201"/>
        <v>-2.9099192542551847E-2</v>
      </c>
      <c r="Z102" s="14" t="str">
        <f t="shared" si="202"/>
        <v>บ้านม่วง,รพช.</v>
      </c>
      <c r="AA102" s="16" t="str">
        <f>+IF(AND(C102&gt;C106),"OK","Not OK")</f>
        <v>OK</v>
      </c>
      <c r="AB102" s="16" t="str">
        <f t="shared" ref="AB102:AG102" si="211">+IF(AND(D102&gt;D106),"OK","Not OK")</f>
        <v>OK</v>
      </c>
      <c r="AC102" s="16" t="str">
        <f t="shared" si="211"/>
        <v>OK</v>
      </c>
      <c r="AD102" s="16" t="str">
        <f t="shared" si="211"/>
        <v>OK</v>
      </c>
      <c r="AE102" s="16" t="str">
        <f t="shared" si="211"/>
        <v>OK</v>
      </c>
      <c r="AF102" s="16" t="str">
        <f t="shared" si="211"/>
        <v>OK</v>
      </c>
      <c r="AG102" s="16" t="str">
        <f t="shared" si="211"/>
        <v>OK</v>
      </c>
    </row>
    <row r="103" spans="1:33" ht="13.5" customHeight="1">
      <c r="A103" s="297" t="s">
        <v>53</v>
      </c>
      <c r="B103" s="14" t="str">
        <f>+'8.คำนวณ'!G67</f>
        <v>สมเด็จพระยุพราชด่านซ้าย,รพช.</v>
      </c>
      <c r="C103" s="334">
        <f>+'8.คำนวณ'!M67</f>
        <v>1030.2011029236419</v>
      </c>
      <c r="D103" s="334">
        <f>+'8.คำนวณ'!N67</f>
        <v>606.04710163590403</v>
      </c>
      <c r="E103" s="334">
        <f>+'8.คำนวณ'!O67</f>
        <v>3437.9841988130565</v>
      </c>
      <c r="F103" s="334">
        <f>+'8.คำนวณ'!P67</f>
        <v>6010.4375835633236</v>
      </c>
      <c r="G103" s="334">
        <f>+'8.คำนวณ'!Q67</f>
        <v>9.6153443563550365</v>
      </c>
      <c r="H103" s="334">
        <f>+'8.คำนวณ'!R67</f>
        <v>237.25499622012444</v>
      </c>
      <c r="I103" s="334">
        <f>+'8.คำนวณ'!S67</f>
        <v>1426.7006195449994</v>
      </c>
      <c r="J103" s="14" t="str">
        <f t="shared" si="197"/>
        <v>สมเด็จพระยุพราชด่านซ้าย,รพช.</v>
      </c>
      <c r="K103" s="50">
        <f>+(C103-C104)*100/C104</f>
        <v>-13.803558483314779</v>
      </c>
      <c r="L103" s="50">
        <f t="shared" ref="L103:Q103" si="212">+(D103-D104)*100/D104</f>
        <v>6.4783043064679102</v>
      </c>
      <c r="M103" s="50">
        <f t="shared" si="212"/>
        <v>103.00900956834582</v>
      </c>
      <c r="N103" s="50">
        <f t="shared" si="212"/>
        <v>24.729786325531979</v>
      </c>
      <c r="O103" s="50">
        <f t="shared" si="212"/>
        <v>-29.954236587328086</v>
      </c>
      <c r="P103" s="50">
        <f t="shared" si="212"/>
        <v>93.915239718468683</v>
      </c>
      <c r="Q103" s="50">
        <f t="shared" si="212"/>
        <v>38.454790306858754</v>
      </c>
      <c r="R103" s="14" t="str">
        <f t="shared" si="199"/>
        <v>สมเด็จพระยุพราชด่านซ้าย,รพช.</v>
      </c>
      <c r="S103" s="15">
        <f t="shared" si="200"/>
        <v>-0.13803558483314779</v>
      </c>
      <c r="T103" s="15">
        <f t="shared" si="201"/>
        <v>6.4783043064679108E-2</v>
      </c>
      <c r="U103" s="15">
        <f t="shared" si="201"/>
        <v>1.0300900956834582</v>
      </c>
      <c r="V103" s="15">
        <f t="shared" si="201"/>
        <v>0.2472978632553198</v>
      </c>
      <c r="W103" s="15">
        <f t="shared" si="201"/>
        <v>-0.29954236587328087</v>
      </c>
      <c r="X103" s="15">
        <f t="shared" si="201"/>
        <v>0.93915239718468679</v>
      </c>
      <c r="Y103" s="15">
        <f t="shared" si="201"/>
        <v>0.38454790306858755</v>
      </c>
      <c r="Z103" s="14" t="str">
        <f t="shared" si="202"/>
        <v>สมเด็จพระยุพราชด่านซ้าย,รพช.</v>
      </c>
      <c r="AA103" s="16" t="str">
        <f>+IF(AND(C103&gt;C106),"OK","Not OK")</f>
        <v>OK</v>
      </c>
      <c r="AB103" s="16" t="str">
        <f t="shared" ref="AB103:AG103" si="213">+IF(AND(D103&gt;D106),"OK","Not OK")</f>
        <v>OK</v>
      </c>
      <c r="AC103" s="16" t="str">
        <f t="shared" si="213"/>
        <v>OK</v>
      </c>
      <c r="AD103" s="16" t="str">
        <f t="shared" si="213"/>
        <v>OK</v>
      </c>
      <c r="AE103" s="16" t="str">
        <f t="shared" si="213"/>
        <v>OK</v>
      </c>
      <c r="AF103" s="16" t="str">
        <f t="shared" si="213"/>
        <v>OK</v>
      </c>
      <c r="AG103" s="16" t="str">
        <f t="shared" si="213"/>
        <v>OK</v>
      </c>
    </row>
    <row r="104" spans="1:33" ht="13.5" customHeight="1">
      <c r="B104" s="18" t="s">
        <v>144</v>
      </c>
      <c r="C104" s="19">
        <f>AVERAGE(C98:C103)</f>
        <v>1195.1782287024271</v>
      </c>
      <c r="D104" s="19">
        <f t="shared" ref="D104:I104" si="214">AVERAGE(D98:D103)</f>
        <v>569.17426097580176</v>
      </c>
      <c r="E104" s="19">
        <f t="shared" si="214"/>
        <v>1693.5131135919419</v>
      </c>
      <c r="F104" s="19">
        <f t="shared" si="214"/>
        <v>4818.7668404054639</v>
      </c>
      <c r="G104" s="19">
        <f t="shared" si="214"/>
        <v>13.727231866553593</v>
      </c>
      <c r="H104" s="19">
        <f t="shared" si="214"/>
        <v>122.34984551218231</v>
      </c>
      <c r="I104" s="19">
        <f t="shared" si="214"/>
        <v>1030.4451123597735</v>
      </c>
    </row>
    <row r="105" spans="1:33" ht="13.5" customHeight="1">
      <c r="B105" s="20" t="s">
        <v>268</v>
      </c>
      <c r="C105" s="311">
        <f>STDEV(C98:C103)</f>
        <v>258.70168917747395</v>
      </c>
      <c r="D105" s="311">
        <f t="shared" ref="D105:I105" si="215">STDEV(D98:D103)</f>
        <v>249.86642031253535</v>
      </c>
      <c r="E105" s="311">
        <f t="shared" si="215"/>
        <v>1419.9296987167686</v>
      </c>
      <c r="F105" s="311">
        <f t="shared" si="215"/>
        <v>2349.4249025005847</v>
      </c>
      <c r="G105" s="311">
        <f t="shared" si="215"/>
        <v>8.1911903225880209</v>
      </c>
      <c r="H105" s="311">
        <f t="shared" si="215"/>
        <v>78.844007953876314</v>
      </c>
      <c r="I105" s="311">
        <f t="shared" si="215"/>
        <v>251.44379380743919</v>
      </c>
    </row>
    <row r="106" spans="1:33" ht="13.5" customHeight="1">
      <c r="B106" s="20" t="s">
        <v>145</v>
      </c>
      <c r="C106" s="311">
        <f>+C104-C105</f>
        <v>936.47653952495307</v>
      </c>
      <c r="D106" s="311">
        <f t="shared" ref="D106:I106" si="216">+D104-D105</f>
        <v>319.3078406632664</v>
      </c>
      <c r="E106" s="311">
        <f t="shared" si="216"/>
        <v>273.58341487517328</v>
      </c>
      <c r="F106" s="311">
        <f t="shared" si="216"/>
        <v>2469.3419379048792</v>
      </c>
      <c r="G106" s="311">
        <f t="shared" si="216"/>
        <v>5.5360415439655721</v>
      </c>
      <c r="H106" s="311">
        <f t="shared" si="216"/>
        <v>43.505837558305998</v>
      </c>
      <c r="I106" s="311">
        <f t="shared" si="216"/>
        <v>779.00131855233428</v>
      </c>
    </row>
    <row r="107" spans="1:33" ht="13.5" customHeight="1">
      <c r="B107" s="390" t="s">
        <v>153</v>
      </c>
      <c r="C107" s="399" t="s">
        <v>135</v>
      </c>
      <c r="D107" s="400"/>
      <c r="E107" s="400"/>
      <c r="F107" s="400"/>
      <c r="G107" s="400"/>
      <c r="H107" s="400"/>
      <c r="I107" s="401"/>
      <c r="J107" s="390" t="s">
        <v>153</v>
      </c>
      <c r="K107" s="396" t="s">
        <v>4</v>
      </c>
      <c r="L107" s="397"/>
      <c r="M107" s="397"/>
      <c r="N107" s="397"/>
      <c r="O107" s="397"/>
      <c r="P107" s="397"/>
      <c r="Q107" s="398"/>
      <c r="R107" s="390" t="s">
        <v>153</v>
      </c>
      <c r="S107" s="391" t="s">
        <v>4</v>
      </c>
      <c r="T107" s="392"/>
      <c r="U107" s="392"/>
      <c r="V107" s="392"/>
      <c r="W107" s="392"/>
      <c r="X107" s="392"/>
      <c r="Y107" s="393"/>
      <c r="Z107" s="390" t="s">
        <v>153</v>
      </c>
      <c r="AA107" s="399" t="s">
        <v>136</v>
      </c>
      <c r="AB107" s="400"/>
      <c r="AC107" s="400"/>
      <c r="AD107" s="400"/>
      <c r="AE107" s="400"/>
      <c r="AF107" s="400"/>
      <c r="AG107" s="401"/>
    </row>
    <row r="108" spans="1:33" ht="13.5" customHeight="1">
      <c r="B108" s="390"/>
      <c r="C108" s="12" t="s">
        <v>137</v>
      </c>
      <c r="D108" s="13" t="s">
        <v>253</v>
      </c>
      <c r="E108" s="12" t="s">
        <v>139</v>
      </c>
      <c r="F108" s="12" t="s">
        <v>140</v>
      </c>
      <c r="G108" s="12" t="s">
        <v>141</v>
      </c>
      <c r="H108" s="12" t="s">
        <v>142</v>
      </c>
      <c r="I108" s="12" t="s">
        <v>143</v>
      </c>
      <c r="J108" s="390"/>
      <c r="K108" s="45" t="s">
        <v>137</v>
      </c>
      <c r="L108" s="46" t="s">
        <v>253</v>
      </c>
      <c r="M108" s="45" t="s">
        <v>139</v>
      </c>
      <c r="N108" s="45" t="s">
        <v>140</v>
      </c>
      <c r="O108" s="45" t="s">
        <v>141</v>
      </c>
      <c r="P108" s="45" t="s">
        <v>142</v>
      </c>
      <c r="Q108" s="45" t="s">
        <v>143</v>
      </c>
      <c r="R108" s="390"/>
      <c r="S108" s="57" t="s">
        <v>137</v>
      </c>
      <c r="T108" s="58" t="s">
        <v>253</v>
      </c>
      <c r="U108" s="57" t="s">
        <v>139</v>
      </c>
      <c r="V108" s="57" t="s">
        <v>140</v>
      </c>
      <c r="W108" s="57" t="s">
        <v>141</v>
      </c>
      <c r="X108" s="57" t="s">
        <v>142</v>
      </c>
      <c r="Y108" s="57" t="s">
        <v>143</v>
      </c>
      <c r="Z108" s="390"/>
      <c r="AA108" s="12" t="s">
        <v>137</v>
      </c>
      <c r="AB108" s="13" t="s">
        <v>253</v>
      </c>
      <c r="AC108" s="12" t="s">
        <v>139</v>
      </c>
      <c r="AD108" s="12" t="s">
        <v>140</v>
      </c>
      <c r="AE108" s="12" t="s">
        <v>141</v>
      </c>
      <c r="AF108" s="12" t="s">
        <v>142</v>
      </c>
      <c r="AG108" s="12" t="s">
        <v>143</v>
      </c>
    </row>
    <row r="109" spans="1:33" ht="13.5" customHeight="1">
      <c r="A109" s="297" t="s">
        <v>88</v>
      </c>
      <c r="B109" s="14" t="str">
        <f>+'8.คำนวณ'!G68</f>
        <v>ศรีบุญเรือง,รพช.</v>
      </c>
      <c r="C109" s="330">
        <f>+'8.คำนวณ'!M68</f>
        <v>1010.4409474951771</v>
      </c>
      <c r="D109" s="330">
        <f>+'8.คำนวณ'!N68</f>
        <v>246.49994015949275</v>
      </c>
      <c r="E109" s="330">
        <f>+'8.คำนวณ'!O68</f>
        <v>638.95998191272895</v>
      </c>
      <c r="F109" s="330">
        <f>+'8.คำนวณ'!P68</f>
        <v>3259.1232207207208</v>
      </c>
      <c r="G109" s="330">
        <f>+'8.คำนวณ'!Q68</f>
        <v>12.012844204555851</v>
      </c>
      <c r="H109" s="330">
        <f>+'8.คำนวณ'!R68</f>
        <v>55.955309669746597</v>
      </c>
      <c r="I109" s="330">
        <f>+'8.คำนวณ'!S68</f>
        <v>788.82277785286851</v>
      </c>
      <c r="J109" s="14" t="str">
        <f>+B109</f>
        <v>ศรีบุญเรือง,รพช.</v>
      </c>
      <c r="K109" s="50">
        <f>+(C109-C114)*100/C114</f>
        <v>-12.093132276006131</v>
      </c>
      <c r="L109" s="50">
        <f t="shared" ref="L109:Q109" si="217">+(D109-D114)*100/D114</f>
        <v>-53.86098205728166</v>
      </c>
      <c r="M109" s="50">
        <f t="shared" si="217"/>
        <v>-67.52293806991301</v>
      </c>
      <c r="N109" s="50">
        <f t="shared" si="217"/>
        <v>-50.686178807103985</v>
      </c>
      <c r="O109" s="50">
        <f t="shared" si="217"/>
        <v>-22.631130685017681</v>
      </c>
      <c r="P109" s="50">
        <f t="shared" si="217"/>
        <v>-48.593909906738375</v>
      </c>
      <c r="Q109" s="50">
        <f t="shared" si="217"/>
        <v>-34.858639860644637</v>
      </c>
      <c r="R109" s="14" t="str">
        <f>+J109</f>
        <v>ศรีบุญเรือง,รพช.</v>
      </c>
      <c r="S109" s="15">
        <f>+K109/100</f>
        <v>-0.1209313227600613</v>
      </c>
      <c r="T109" s="15">
        <f t="shared" ref="T109:Y113" si="218">+L109/100</f>
        <v>-0.53860982057281659</v>
      </c>
      <c r="U109" s="15">
        <f t="shared" si="218"/>
        <v>-0.67522938069913008</v>
      </c>
      <c r="V109" s="15">
        <f t="shared" si="218"/>
        <v>-0.50686178807103988</v>
      </c>
      <c r="W109" s="15">
        <f t="shared" si="218"/>
        <v>-0.22631130685017681</v>
      </c>
      <c r="X109" s="15">
        <f t="shared" si="218"/>
        <v>-0.48593909906738375</v>
      </c>
      <c r="Y109" s="15">
        <f t="shared" si="218"/>
        <v>-0.34858639860644636</v>
      </c>
      <c r="Z109" s="14" t="str">
        <f>+R109</f>
        <v>ศรีบุญเรือง,รพช.</v>
      </c>
      <c r="AA109" s="16" t="str">
        <f>+IF(AND(C109&gt;C116),"OK","Not OK")</f>
        <v>OK</v>
      </c>
      <c r="AB109" s="16" t="str">
        <f t="shared" ref="AB109:AF109" si="219">+IF(AND(D109&gt;D116),"OK","Not OK")</f>
        <v>OK</v>
      </c>
      <c r="AC109" s="16" t="str">
        <f t="shared" si="219"/>
        <v>OK</v>
      </c>
      <c r="AD109" s="16" t="str">
        <f t="shared" si="219"/>
        <v>Not OK</v>
      </c>
      <c r="AE109" s="16" t="str">
        <f t="shared" si="219"/>
        <v>OK</v>
      </c>
      <c r="AF109" s="16" t="str">
        <f t="shared" si="219"/>
        <v>OK</v>
      </c>
      <c r="AG109" s="16" t="str">
        <f>+IF(AND(I109&gt;I116),"OK","Not OK")</f>
        <v>Not OK</v>
      </c>
    </row>
    <row r="110" spans="1:33" ht="13.5" customHeight="1">
      <c r="A110" s="297" t="s">
        <v>55</v>
      </c>
      <c r="B110" s="14" t="str">
        <f>+'8.คำนวณ'!G69</f>
        <v>เซกา,รพช.</v>
      </c>
      <c r="C110" s="330">
        <f>+'8.คำนวณ'!M69</f>
        <v>882.08976141582366</v>
      </c>
      <c r="D110" s="330">
        <f>+'8.คำนวณ'!N69</f>
        <v>446.69191166038155</v>
      </c>
      <c r="E110" s="330">
        <f>+'8.คำนวณ'!O69</f>
        <v>4917.3314681892343</v>
      </c>
      <c r="F110" s="330">
        <f>+'8.คำนวณ'!P69</f>
        <v>10436.084462950375</v>
      </c>
      <c r="G110" s="330">
        <f>+'8.คำนวณ'!Q69</f>
        <v>9.2274906474820142</v>
      </c>
      <c r="H110" s="330">
        <f>+'8.คำนวณ'!R69</f>
        <v>105.49314820143884</v>
      </c>
      <c r="I110" s="330">
        <f>+'8.คำนวณ'!S69</f>
        <v>1149.8228831721615</v>
      </c>
      <c r="J110" s="14" t="str">
        <f>+B110</f>
        <v>เซกา,รพช.</v>
      </c>
      <c r="K110" s="50">
        <f>+(C110-C114)*100/C114</f>
        <v>-23.259495599726538</v>
      </c>
      <c r="L110" s="50">
        <f t="shared" ref="L110:Q110" si="220">+(D110-D114)*100/D114</f>
        <v>-16.389731723138482</v>
      </c>
      <c r="M110" s="50">
        <f t="shared" si="220"/>
        <v>149.93815441318159</v>
      </c>
      <c r="N110" s="50">
        <f t="shared" si="220"/>
        <v>57.908482836094514</v>
      </c>
      <c r="O110" s="50">
        <f t="shared" si="220"/>
        <v>-40.570234171562433</v>
      </c>
      <c r="P110" s="50">
        <f t="shared" si="220"/>
        <v>-3.0835444809088828</v>
      </c>
      <c r="Q110" s="50">
        <f t="shared" si="220"/>
        <v>-5.0470794808105017</v>
      </c>
      <c r="R110" s="14" t="str">
        <f>+J110</f>
        <v>เซกา,รพช.</v>
      </c>
      <c r="S110" s="15">
        <f>+K110/100</f>
        <v>-0.23259495599726537</v>
      </c>
      <c r="T110" s="15">
        <f t="shared" si="218"/>
        <v>-0.16389731723138481</v>
      </c>
      <c r="U110" s="15">
        <f t="shared" si="218"/>
        <v>1.4993815441318159</v>
      </c>
      <c r="V110" s="15">
        <f t="shared" si="218"/>
        <v>0.5790848283609451</v>
      </c>
      <c r="W110" s="15">
        <f t="shared" si="218"/>
        <v>-0.4057023417156243</v>
      </c>
      <c r="X110" s="15">
        <f t="shared" si="218"/>
        <v>-3.0835444809088827E-2</v>
      </c>
      <c r="Y110" s="15">
        <f t="shared" si="218"/>
        <v>-5.047079480810502E-2</v>
      </c>
      <c r="Z110" s="14" t="str">
        <f>+R110</f>
        <v>เซกา,รพช.</v>
      </c>
      <c r="AA110" s="16" t="str">
        <f>+IF(AND(C110&gt;C116),"OK","Not OK")</f>
        <v>Not OK</v>
      </c>
      <c r="AB110" s="16" t="str">
        <f t="shared" ref="AB110:AG110" si="221">+IF(AND(D110&gt;D116),"OK","Not OK")</f>
        <v>OK</v>
      </c>
      <c r="AC110" s="16" t="str">
        <f t="shared" si="221"/>
        <v>OK</v>
      </c>
      <c r="AD110" s="16" t="str">
        <f t="shared" si="221"/>
        <v>OK</v>
      </c>
      <c r="AE110" s="16" t="str">
        <f t="shared" si="221"/>
        <v>OK</v>
      </c>
      <c r="AF110" s="16" t="str">
        <f t="shared" si="221"/>
        <v>OK</v>
      </c>
      <c r="AG110" s="16" t="str">
        <f t="shared" si="221"/>
        <v>OK</v>
      </c>
    </row>
    <row r="111" spans="1:33" ht="13.5" customHeight="1">
      <c r="A111" s="297" t="s">
        <v>49</v>
      </c>
      <c r="B111" s="14" t="str">
        <f>+'8.คำนวณ'!G70</f>
        <v>พังโคน,รพช.</v>
      </c>
      <c r="C111" s="330">
        <f>+'8.คำนวณ'!M70</f>
        <v>1489.4525807038992</v>
      </c>
      <c r="D111" s="330">
        <f>+'8.คำนวณ'!N70</f>
        <v>433.49536898785209</v>
      </c>
      <c r="E111" s="330">
        <f>+'8.คำนวณ'!O70</f>
        <v>1830.3030800133913</v>
      </c>
      <c r="F111" s="330">
        <f>+'8.คำนวณ'!P70</f>
        <v>7075.6536966533622</v>
      </c>
      <c r="G111" s="330">
        <f>+'8.คำนวณ'!Q70</f>
        <v>37.585296028742881</v>
      </c>
      <c r="H111" s="330">
        <f>+'8.คำนวณ'!R70</f>
        <v>217.53151339678172</v>
      </c>
      <c r="I111" s="330">
        <f>+'8.คำนวณ'!S70</f>
        <v>1644.1396672996384</v>
      </c>
      <c r="J111" s="14" t="str">
        <f>+B111</f>
        <v>พังโคน,รพช.</v>
      </c>
      <c r="K111" s="50">
        <f>+(C111-C114)*100/C114</f>
        <v>29.580171228882161</v>
      </c>
      <c r="L111" s="50">
        <f t="shared" ref="L111:Q111" si="222">+(D111-D114)*100/D114</f>
        <v>-18.859815564764258</v>
      </c>
      <c r="M111" s="50">
        <f t="shared" si="222"/>
        <v>-6.9693436786425105</v>
      </c>
      <c r="N111" s="50">
        <f t="shared" si="222"/>
        <v>7.0617763087999883</v>
      </c>
      <c r="O111" s="50">
        <f t="shared" si="222"/>
        <v>142.06855654632594</v>
      </c>
      <c r="P111" s="50">
        <f t="shared" si="222"/>
        <v>99.845995702612115</v>
      </c>
      <c r="Q111" s="50">
        <f t="shared" si="222"/>
        <v>35.773835637061509</v>
      </c>
      <c r="R111" s="14" t="str">
        <f>+J111</f>
        <v>พังโคน,รพช.</v>
      </c>
      <c r="S111" s="15">
        <f>+K111/100</f>
        <v>0.29580171228882163</v>
      </c>
      <c r="T111" s="15">
        <f t="shared" si="218"/>
        <v>-0.18859815564764257</v>
      </c>
      <c r="U111" s="15">
        <f t="shared" si="218"/>
        <v>-6.9693436786425103E-2</v>
      </c>
      <c r="V111" s="15">
        <f t="shared" si="218"/>
        <v>7.0617763087999885E-2</v>
      </c>
      <c r="W111" s="15">
        <f t="shared" si="218"/>
        <v>1.4206855654632593</v>
      </c>
      <c r="X111" s="15">
        <f t="shared" si="218"/>
        <v>0.99845995702612111</v>
      </c>
      <c r="Y111" s="15">
        <f t="shared" si="218"/>
        <v>0.35773835637061507</v>
      </c>
      <c r="Z111" s="14" t="str">
        <f>+R111</f>
        <v>พังโคน,รพช.</v>
      </c>
      <c r="AA111" s="16" t="str">
        <f>+IF(AND(C111&gt;C116),"OK","Not OK")</f>
        <v>OK</v>
      </c>
      <c r="AB111" s="16" t="str">
        <f t="shared" ref="AB111:AG111" si="223">+IF(AND(D111&gt;D116),"OK","Not OK")</f>
        <v>OK</v>
      </c>
      <c r="AC111" s="16" t="str">
        <f t="shared" si="223"/>
        <v>OK</v>
      </c>
      <c r="AD111" s="16" t="str">
        <f t="shared" si="223"/>
        <v>OK</v>
      </c>
      <c r="AE111" s="16" t="str">
        <f t="shared" si="223"/>
        <v>OK</v>
      </c>
      <c r="AF111" s="16" t="str">
        <f t="shared" si="223"/>
        <v>OK</v>
      </c>
      <c r="AG111" s="16" t="str">
        <f t="shared" si="223"/>
        <v>OK</v>
      </c>
    </row>
    <row r="112" spans="1:33" ht="13.5" customHeight="1">
      <c r="A112" s="297" t="s">
        <v>49</v>
      </c>
      <c r="B112" s="14" t="str">
        <f>+'8.คำนวณ'!G71</f>
        <v>อากาศอำนวย,รพช.</v>
      </c>
      <c r="C112" s="330">
        <f>+'8.คำนวณ'!M71</f>
        <v>1187.6883021471233</v>
      </c>
      <c r="D112" s="330">
        <f>+'8.คำนวณ'!N71</f>
        <v>364.76234066681792</v>
      </c>
      <c r="E112" s="330">
        <f>+'8.คำนวณ'!O71</f>
        <v>706.58714766714752</v>
      </c>
      <c r="F112" s="330">
        <f>+'8.คำนวณ'!P71</f>
        <v>5087.187329439872</v>
      </c>
      <c r="G112" s="330">
        <f>+'8.คำนวณ'!Q71</f>
        <v>11.630728574203035</v>
      </c>
      <c r="H112" s="330">
        <f>+'8.คำนวณ'!R71</f>
        <v>59.787953555475404</v>
      </c>
      <c r="I112" s="330">
        <f>+'8.คำนวณ'!S71</f>
        <v>1333.2099809102594</v>
      </c>
      <c r="J112" s="14" t="str">
        <f>+B112</f>
        <v>อากาศอำนวย,รพช.</v>
      </c>
      <c r="K112" s="50">
        <f>+(C112-C114)*100/C114</f>
        <v>3.3271253832281702</v>
      </c>
      <c r="L112" s="50">
        <f t="shared" ref="L112:Q112" si="224">+(D112-D114)*100/D114</f>
        <v>-31.72502934497717</v>
      </c>
      <c r="M112" s="50">
        <f t="shared" si="224"/>
        <v>-64.085584068825511</v>
      </c>
      <c r="N112" s="50">
        <f t="shared" si="224"/>
        <v>-23.025725218426363</v>
      </c>
      <c r="O112" s="50">
        <f t="shared" si="224"/>
        <v>-25.092151053263784</v>
      </c>
      <c r="P112" s="50">
        <f t="shared" si="224"/>
        <v>-45.072863592313517</v>
      </c>
      <c r="Q112" s="50">
        <f t="shared" si="224"/>
        <v>10.097114264691086</v>
      </c>
      <c r="R112" s="14" t="str">
        <f>+J112</f>
        <v>อากาศอำนวย,รพช.</v>
      </c>
      <c r="S112" s="15">
        <f>+K112/100</f>
        <v>3.3271253832281703E-2</v>
      </c>
      <c r="T112" s="15">
        <f t="shared" si="218"/>
        <v>-0.31725029344977168</v>
      </c>
      <c r="U112" s="15">
        <f t="shared" si="218"/>
        <v>-0.64085584068825507</v>
      </c>
      <c r="V112" s="15">
        <f t="shared" si="218"/>
        <v>-0.23025725218426363</v>
      </c>
      <c r="W112" s="15">
        <f t="shared" si="218"/>
        <v>-0.25092151053263784</v>
      </c>
      <c r="X112" s="15">
        <f t="shared" si="218"/>
        <v>-0.45072863592313517</v>
      </c>
      <c r="Y112" s="15">
        <f t="shared" si="218"/>
        <v>0.10097114264691086</v>
      </c>
      <c r="Z112" s="14" t="str">
        <f>+R112</f>
        <v>อากาศอำนวย,รพช.</v>
      </c>
      <c r="AA112" s="16" t="str">
        <f>+IF(AND(C112&gt;C116),"OK","Not OK")</f>
        <v>OK</v>
      </c>
      <c r="AB112" s="16" t="str">
        <f t="shared" ref="AB112:AG112" si="225">+IF(AND(D112&gt;D116),"OK","Not OK")</f>
        <v>OK</v>
      </c>
      <c r="AC112" s="16" t="str">
        <f t="shared" si="225"/>
        <v>OK</v>
      </c>
      <c r="AD112" s="16" t="str">
        <f t="shared" si="225"/>
        <v>OK</v>
      </c>
      <c r="AE112" s="16" t="str">
        <f t="shared" si="225"/>
        <v>OK</v>
      </c>
      <c r="AF112" s="16" t="str">
        <f t="shared" si="225"/>
        <v>OK</v>
      </c>
      <c r="AG112" s="16" t="str">
        <f t="shared" si="225"/>
        <v>OK</v>
      </c>
    </row>
    <row r="113" spans="1:33" ht="13.5" customHeight="1">
      <c r="A113" s="297" t="s">
        <v>51</v>
      </c>
      <c r="B113" s="14" t="str">
        <f>+'8.คำนวณ'!G72</f>
        <v>ศรีสงคราม,รพช.</v>
      </c>
      <c r="C113" s="330">
        <f>+'8.คำนวณ'!M72</f>
        <v>1177.5525652157642</v>
      </c>
      <c r="D113" s="330">
        <f>+'8.คำนวณ'!N72</f>
        <v>1179.8246783187992</v>
      </c>
      <c r="E113" s="330">
        <f>+'8.คำนวณ'!O72</f>
        <v>1743.9147826086953</v>
      </c>
      <c r="F113" s="330">
        <f>+'8.คำนวณ'!P72</f>
        <v>7186.6752832550865</v>
      </c>
      <c r="G113" s="330">
        <f>+'8.คำนวณ'!Q72</f>
        <v>7.1772179186846987</v>
      </c>
      <c r="H113" s="330">
        <f>+'8.คำนวณ'!R72</f>
        <v>105.47994121958581</v>
      </c>
      <c r="I113" s="330">
        <f>+'8.คำนวณ'!S72</f>
        <v>1138.7046246116995</v>
      </c>
      <c r="J113" s="14" t="str">
        <f>+B113</f>
        <v>ศรีสงคราม,รพช.</v>
      </c>
      <c r="K113" s="50">
        <f>+(C113-C114)*100/C114</f>
        <v>2.4453312636223439</v>
      </c>
      <c r="L113" s="50">
        <f t="shared" ref="L113:Q113" si="226">+(D113-D114)*100/D114</f>
        <v>120.83555869016155</v>
      </c>
      <c r="M113" s="50">
        <f t="shared" si="226"/>
        <v>-11.360288595800544</v>
      </c>
      <c r="N113" s="50">
        <f t="shared" si="226"/>
        <v>8.7416448806357998</v>
      </c>
      <c r="O113" s="50">
        <f t="shared" si="226"/>
        <v>-53.775040636482082</v>
      </c>
      <c r="P113" s="50">
        <f t="shared" si="226"/>
        <v>-3.0956777226513381</v>
      </c>
      <c r="Q113" s="50">
        <f t="shared" si="226"/>
        <v>-5.965230560297476</v>
      </c>
      <c r="R113" s="14" t="str">
        <f>+J113</f>
        <v>ศรีสงคราม,รพช.</v>
      </c>
      <c r="S113" s="15">
        <f>+K113/100</f>
        <v>2.445331263622344E-2</v>
      </c>
      <c r="T113" s="15">
        <f t="shared" si="218"/>
        <v>1.2083555869016154</v>
      </c>
      <c r="U113" s="15">
        <f t="shared" si="218"/>
        <v>-0.11360288595800544</v>
      </c>
      <c r="V113" s="15">
        <f t="shared" si="218"/>
        <v>8.7416448806358002E-2</v>
      </c>
      <c r="W113" s="15">
        <f t="shared" si="218"/>
        <v>-0.53775040636482085</v>
      </c>
      <c r="X113" s="15">
        <f t="shared" si="218"/>
        <v>-3.0956777226513382E-2</v>
      </c>
      <c r="Y113" s="15">
        <f t="shared" si="218"/>
        <v>-5.9652305602974763E-2</v>
      </c>
      <c r="Z113" s="14" t="str">
        <f>+R113</f>
        <v>ศรีสงคราม,รพช.</v>
      </c>
      <c r="AA113" s="16" t="str">
        <f>+IF(AND(C113&gt;C116),"OK","Not OK")</f>
        <v>OK</v>
      </c>
      <c r="AB113" s="16" t="str">
        <f t="shared" ref="AB113:AG113" si="227">+IF(AND(D113&gt;D116),"OK","Not OK")</f>
        <v>OK</v>
      </c>
      <c r="AC113" s="16" t="str">
        <f t="shared" si="227"/>
        <v>OK</v>
      </c>
      <c r="AD113" s="16" t="str">
        <f t="shared" si="227"/>
        <v>OK</v>
      </c>
      <c r="AE113" s="16" t="str">
        <f t="shared" si="227"/>
        <v>OK</v>
      </c>
      <c r="AF113" s="16" t="str">
        <f t="shared" si="227"/>
        <v>OK</v>
      </c>
      <c r="AG113" s="16" t="str">
        <f t="shared" si="227"/>
        <v>OK</v>
      </c>
    </row>
    <row r="114" spans="1:33" ht="13.5" customHeight="1">
      <c r="B114" s="18" t="s">
        <v>144</v>
      </c>
      <c r="C114" s="19">
        <f t="shared" ref="C114:I114" si="228">AVERAGE(C109:C113)</f>
        <v>1149.4448313955575</v>
      </c>
      <c r="D114" s="19">
        <f t="shared" si="228"/>
        <v>534.25484795866873</v>
      </c>
      <c r="E114" s="19">
        <f t="shared" si="228"/>
        <v>1967.4192920782393</v>
      </c>
      <c r="F114" s="19">
        <f t="shared" si="228"/>
        <v>6608.944798603884</v>
      </c>
      <c r="G114" s="19">
        <f t="shared" si="228"/>
        <v>15.526715474733697</v>
      </c>
      <c r="H114" s="19">
        <f t="shared" si="228"/>
        <v>108.84957320860568</v>
      </c>
      <c r="I114" s="19">
        <f t="shared" si="228"/>
        <v>1210.9399867693255</v>
      </c>
    </row>
    <row r="115" spans="1:33" ht="13.5" customHeight="1">
      <c r="B115" s="20" t="s">
        <v>268</v>
      </c>
      <c r="C115" s="21">
        <f t="shared" ref="C115:I115" si="229">STDEV(C109:C113)</f>
        <v>228.3958682466789</v>
      </c>
      <c r="D115" s="21">
        <f t="shared" si="229"/>
        <v>369.49653018582137</v>
      </c>
      <c r="E115" s="21">
        <f t="shared" si="229"/>
        <v>1741.06567963976</v>
      </c>
      <c r="F115" s="21">
        <f t="shared" si="229"/>
        <v>2680.2816138157996</v>
      </c>
      <c r="G115" s="21">
        <f t="shared" si="229"/>
        <v>12.485004246624547</v>
      </c>
      <c r="H115" s="21">
        <f t="shared" si="229"/>
        <v>65.267200357344763</v>
      </c>
      <c r="I115" s="21">
        <f t="shared" si="229"/>
        <v>312.14904318304355</v>
      </c>
    </row>
    <row r="116" spans="1:33" ht="13.5" customHeight="1">
      <c r="B116" s="20" t="s">
        <v>145</v>
      </c>
      <c r="C116" s="21">
        <f>+C114-C115</f>
        <v>921.04896314887856</v>
      </c>
      <c r="D116" s="21">
        <f t="shared" ref="D116:I116" si="230">+D114-D115</f>
        <v>164.75831777284736</v>
      </c>
      <c r="E116" s="21">
        <f t="shared" si="230"/>
        <v>226.35361243847933</v>
      </c>
      <c r="F116" s="21">
        <f t="shared" si="230"/>
        <v>3928.6631847880844</v>
      </c>
      <c r="G116" s="21">
        <f t="shared" si="230"/>
        <v>3.0417112281091505</v>
      </c>
      <c r="H116" s="21">
        <f t="shared" si="230"/>
        <v>43.582372851260914</v>
      </c>
      <c r="I116" s="21">
        <f t="shared" si="230"/>
        <v>898.79094358628197</v>
      </c>
    </row>
    <row r="117" spans="1:33" ht="13.5" customHeight="1">
      <c r="B117" s="390" t="s">
        <v>154</v>
      </c>
      <c r="C117" s="399" t="s">
        <v>135</v>
      </c>
      <c r="D117" s="400"/>
      <c r="E117" s="400"/>
      <c r="F117" s="400"/>
      <c r="G117" s="400"/>
      <c r="H117" s="400"/>
      <c r="I117" s="401"/>
      <c r="J117" s="390" t="s">
        <v>154</v>
      </c>
      <c r="K117" s="396" t="s">
        <v>4</v>
      </c>
      <c r="L117" s="397"/>
      <c r="M117" s="397"/>
      <c r="N117" s="397"/>
      <c r="O117" s="397"/>
      <c r="P117" s="397"/>
      <c r="Q117" s="398"/>
      <c r="R117" s="390" t="s">
        <v>154</v>
      </c>
      <c r="S117" s="391" t="s">
        <v>4</v>
      </c>
      <c r="T117" s="392"/>
      <c r="U117" s="392"/>
      <c r="V117" s="392"/>
      <c r="W117" s="392"/>
      <c r="X117" s="392"/>
      <c r="Y117" s="393"/>
      <c r="Z117" s="390" t="s">
        <v>154</v>
      </c>
      <c r="AA117" s="399" t="s">
        <v>136</v>
      </c>
      <c r="AB117" s="400"/>
      <c r="AC117" s="400"/>
      <c r="AD117" s="400"/>
      <c r="AE117" s="400"/>
      <c r="AF117" s="400"/>
      <c r="AG117" s="401"/>
    </row>
    <row r="118" spans="1:33" ht="13.5" customHeight="1">
      <c r="B118" s="390"/>
      <c r="C118" s="12" t="s">
        <v>137</v>
      </c>
      <c r="D118" s="13" t="s">
        <v>253</v>
      </c>
      <c r="E118" s="12" t="s">
        <v>139</v>
      </c>
      <c r="F118" s="12" t="s">
        <v>140</v>
      </c>
      <c r="G118" s="12" t="s">
        <v>141</v>
      </c>
      <c r="H118" s="12" t="s">
        <v>142</v>
      </c>
      <c r="I118" s="12" t="s">
        <v>143</v>
      </c>
      <c r="J118" s="390"/>
      <c r="K118" s="45" t="s">
        <v>137</v>
      </c>
      <c r="L118" s="46" t="s">
        <v>253</v>
      </c>
      <c r="M118" s="45" t="s">
        <v>139</v>
      </c>
      <c r="N118" s="45" t="s">
        <v>140</v>
      </c>
      <c r="O118" s="45" t="s">
        <v>141</v>
      </c>
      <c r="P118" s="45" t="s">
        <v>142</v>
      </c>
      <c r="Q118" s="45" t="s">
        <v>143</v>
      </c>
      <c r="R118" s="390"/>
      <c r="S118" s="57" t="s">
        <v>137</v>
      </c>
      <c r="T118" s="58" t="s">
        <v>253</v>
      </c>
      <c r="U118" s="57" t="s">
        <v>139</v>
      </c>
      <c r="V118" s="57" t="s">
        <v>140</v>
      </c>
      <c r="W118" s="57" t="s">
        <v>141</v>
      </c>
      <c r="X118" s="57" t="s">
        <v>142</v>
      </c>
      <c r="Y118" s="57" t="s">
        <v>143</v>
      </c>
      <c r="Z118" s="390"/>
      <c r="AA118" s="12" t="s">
        <v>137</v>
      </c>
      <c r="AB118" s="13" t="s">
        <v>253</v>
      </c>
      <c r="AC118" s="12" t="s">
        <v>139</v>
      </c>
      <c r="AD118" s="12" t="s">
        <v>140</v>
      </c>
      <c r="AE118" s="12" t="s">
        <v>141</v>
      </c>
      <c r="AF118" s="12" t="s">
        <v>142</v>
      </c>
      <c r="AG118" s="12" t="s">
        <v>143</v>
      </c>
    </row>
    <row r="119" spans="1:33" ht="13.5" customHeight="1">
      <c r="A119" s="297" t="s">
        <v>45</v>
      </c>
      <c r="B119" s="14" t="str">
        <f>+'8.คำนวณ'!G73</f>
        <v>หนองหาน,รพช.</v>
      </c>
      <c r="C119" s="333">
        <f>+'8.คำนวณ'!M73</f>
        <v>1455.9395674165953</v>
      </c>
      <c r="D119" s="333">
        <f>+'8.คำนวณ'!N73</f>
        <v>596.18262969804937</v>
      </c>
      <c r="E119" s="333">
        <f>+'8.คำนวณ'!O73</f>
        <v>1816.395825013137</v>
      </c>
      <c r="F119" s="333">
        <f>+'8.คำนวณ'!P73</f>
        <v>7815.6370892351279</v>
      </c>
      <c r="G119" s="333">
        <f>+'8.คำนวณ'!Q73</f>
        <v>37.134938795172431</v>
      </c>
      <c r="H119" s="333">
        <f>+'8.คำนวณ'!R73</f>
        <v>148.23632977487981</v>
      </c>
      <c r="I119" s="333">
        <f>+'8.คำนวณ'!S73</f>
        <v>983.42475577840821</v>
      </c>
      <c r="J119" s="14" t="str">
        <f>+B119</f>
        <v>หนองหาน,รพช.</v>
      </c>
      <c r="K119" s="50">
        <f>+(C119-C126)*100/C126</f>
        <v>14.354788913130573</v>
      </c>
      <c r="L119" s="50">
        <f>+(D119-$D126)*100/$D126</f>
        <v>28.065697852354084</v>
      </c>
      <c r="M119" s="50">
        <f t="shared" ref="M119:Q119" si="231">+(E119-E126)*100/E126</f>
        <v>26.210928092921627</v>
      </c>
      <c r="N119" s="50">
        <f t="shared" si="231"/>
        <v>3.8544293617660372</v>
      </c>
      <c r="O119" s="50">
        <f t="shared" si="231"/>
        <v>49.874428451276451</v>
      </c>
      <c r="P119" s="50">
        <f t="shared" si="231"/>
        <v>11.334157260489548</v>
      </c>
      <c r="Q119" s="50">
        <f t="shared" si="231"/>
        <v>-9.0039972003718631</v>
      </c>
      <c r="R119" s="14" t="str">
        <f>+J119</f>
        <v>หนองหาน,รพช.</v>
      </c>
      <c r="S119" s="15">
        <f>+K119/100</f>
        <v>0.14354788913130573</v>
      </c>
      <c r="T119" s="15">
        <f t="shared" ref="T119:Y119" si="232">+L119/100</f>
        <v>0.28065697852354082</v>
      </c>
      <c r="U119" s="15">
        <f t="shared" si="232"/>
        <v>0.26210928092921626</v>
      </c>
      <c r="V119" s="15">
        <f t="shared" si="232"/>
        <v>3.8544293617660375E-2</v>
      </c>
      <c r="W119" s="15">
        <f t="shared" si="232"/>
        <v>0.49874428451276454</v>
      </c>
      <c r="X119" s="15">
        <f t="shared" si="232"/>
        <v>0.11334157260489547</v>
      </c>
      <c r="Y119" s="15">
        <f t="shared" si="232"/>
        <v>-9.0039972003718632E-2</v>
      </c>
      <c r="Z119" s="14" t="str">
        <f>+R119</f>
        <v>หนองหาน,รพช.</v>
      </c>
      <c r="AA119" s="16" t="str">
        <f>+IF(AND(C119&gt;C128),"OK","Not OK")</f>
        <v>OK</v>
      </c>
      <c r="AB119" s="16" t="str">
        <f>+IF(AND(D119&gt;D128),"OK","Not OK")</f>
        <v>OK</v>
      </c>
      <c r="AC119" s="16" t="str">
        <f t="shared" ref="AC119:AF119" si="233">+IF(AND(E119&gt;E128),"OK","Not OK")</f>
        <v>OK</v>
      </c>
      <c r="AD119" s="16" t="str">
        <f t="shared" si="233"/>
        <v>OK</v>
      </c>
      <c r="AE119" s="16" t="str">
        <f t="shared" si="233"/>
        <v>OK</v>
      </c>
      <c r="AF119" s="16" t="str">
        <f t="shared" si="233"/>
        <v>OK</v>
      </c>
      <c r="AG119" s="16" t="str">
        <f>+IF(AND(I119&gt;I128),"OK","Not OK")</f>
        <v>OK</v>
      </c>
    </row>
    <row r="120" spans="1:33" ht="13.5" customHeight="1">
      <c r="A120" s="297" t="s">
        <v>45</v>
      </c>
      <c r="B120" s="14" t="str">
        <f>+'8.คำนวณ'!G74</f>
        <v>บ้านผือ,รพช.</v>
      </c>
      <c r="C120" s="333">
        <f>+'8.คำนวณ'!M74</f>
        <v>1286.1067501074469</v>
      </c>
      <c r="D120" s="333">
        <f>+'8.คำนวณ'!N74</f>
        <v>329.76577053979025</v>
      </c>
      <c r="E120" s="333">
        <f>+'8.คำนวณ'!O74</f>
        <v>1830.4333512407266</v>
      </c>
      <c r="F120" s="333">
        <f>+'8.คำนวณ'!P74</f>
        <v>7792.2920408704886</v>
      </c>
      <c r="G120" s="333">
        <f>+'8.คำนวณ'!Q74</f>
        <v>25.94220660704508</v>
      </c>
      <c r="H120" s="333">
        <f>+'8.คำนวณ'!R74</f>
        <v>106.9010120459938</v>
      </c>
      <c r="I120" s="333">
        <f>+'8.คำนวณ'!S74</f>
        <v>992.98121676404651</v>
      </c>
      <c r="J120" s="14" t="str">
        <f t="shared" ref="J120:J125" si="234">+B120</f>
        <v>บ้านผือ,รพช.</v>
      </c>
      <c r="K120" s="50">
        <f t="shared" ref="K120:Q120" si="235">+(C120-C126)*100/C126</f>
        <v>1.0155017555113139</v>
      </c>
      <c r="L120" s="50">
        <f t="shared" si="235"/>
        <v>-29.163176804754059</v>
      </c>
      <c r="M120" s="50">
        <f t="shared" si="235"/>
        <v>27.186315279412206</v>
      </c>
      <c r="N120" s="50">
        <f t="shared" si="235"/>
        <v>3.5442196311131373</v>
      </c>
      <c r="O120" s="50">
        <f t="shared" si="235"/>
        <v>4.701219771533899</v>
      </c>
      <c r="P120" s="50">
        <f t="shared" si="235"/>
        <v>-19.711084964739637</v>
      </c>
      <c r="Q120" s="50">
        <f t="shared" si="235"/>
        <v>-8.1197406820219999</v>
      </c>
      <c r="R120" s="14" t="str">
        <f t="shared" ref="R120:R125" si="236">+J120</f>
        <v>บ้านผือ,รพช.</v>
      </c>
      <c r="S120" s="15">
        <f t="shared" ref="S120:S125" si="237">+K120/100</f>
        <v>1.015501755511314E-2</v>
      </c>
      <c r="T120" s="15">
        <f t="shared" ref="T120:T125" si="238">+L120/100</f>
        <v>-0.2916317680475406</v>
      </c>
      <c r="U120" s="15">
        <f t="shared" ref="U120:U125" si="239">+M120/100</f>
        <v>0.27186315279412204</v>
      </c>
      <c r="V120" s="15">
        <f t="shared" ref="V120:V125" si="240">+N120/100</f>
        <v>3.5442196311131373E-2</v>
      </c>
      <c r="W120" s="15">
        <f t="shared" ref="W120:W125" si="241">+O120/100</f>
        <v>4.7012197715338988E-2</v>
      </c>
      <c r="X120" s="15">
        <f t="shared" ref="X120:X125" si="242">+P120/100</f>
        <v>-0.19711084964739636</v>
      </c>
      <c r="Y120" s="15">
        <f t="shared" ref="Y120:Y125" si="243">+Q120/100</f>
        <v>-8.1197406820220003E-2</v>
      </c>
      <c r="Z120" s="14" t="str">
        <f t="shared" ref="Z120:Z125" si="244">+R120</f>
        <v>บ้านผือ,รพช.</v>
      </c>
      <c r="AA120" s="16" t="str">
        <f>+IF(AND(C120&gt;C128),"OK","Not OK")</f>
        <v>OK</v>
      </c>
      <c r="AB120" s="16" t="str">
        <f t="shared" ref="AB120:AG120" si="245">+IF(AND(D120&gt;D128),"OK","Not OK")</f>
        <v>OK</v>
      </c>
      <c r="AC120" s="16" t="str">
        <f t="shared" si="245"/>
        <v>OK</v>
      </c>
      <c r="AD120" s="16" t="str">
        <f t="shared" si="245"/>
        <v>OK</v>
      </c>
      <c r="AE120" s="16" t="str">
        <f t="shared" si="245"/>
        <v>OK</v>
      </c>
      <c r="AF120" s="16" t="str">
        <f t="shared" si="245"/>
        <v>OK</v>
      </c>
      <c r="AG120" s="16" t="str">
        <f t="shared" si="245"/>
        <v>OK</v>
      </c>
    </row>
    <row r="121" spans="1:33" ht="13.5" customHeight="1">
      <c r="A121" s="297" t="s">
        <v>45</v>
      </c>
      <c r="B121" s="14" t="str">
        <f>+'8.คำนวณ'!G75</f>
        <v>เพ็ญ,รพช.</v>
      </c>
      <c r="C121" s="333">
        <f>+'8.คำนวณ'!M75</f>
        <v>1055.5197701748618</v>
      </c>
      <c r="D121" s="333">
        <f>+'8.คำนวณ'!N75</f>
        <v>310.01870151063565</v>
      </c>
      <c r="E121" s="333">
        <f>+'8.คำนวณ'!O75</f>
        <v>1301.2900612155661</v>
      </c>
      <c r="F121" s="333">
        <f>+'8.คำนวณ'!P75</f>
        <v>6083.2380708964811</v>
      </c>
      <c r="G121" s="333">
        <f>+'8.คำนวณ'!Q75</f>
        <v>11.833310373922702</v>
      </c>
      <c r="H121" s="333">
        <f>+'8.คำนวณ'!R75</f>
        <v>80.782275478488458</v>
      </c>
      <c r="I121" s="333">
        <f>+'8.คำนวณ'!S75</f>
        <v>780.16306830158317</v>
      </c>
      <c r="J121" s="14" t="str">
        <f t="shared" si="234"/>
        <v>เพ็ญ,รพช.</v>
      </c>
      <c r="K121" s="50">
        <f t="shared" ref="K121:Q121" si="246">+(C121-C126)*100/C126</f>
        <v>-17.095638298945374</v>
      </c>
      <c r="L121" s="50">
        <f t="shared" si="246"/>
        <v>-33.405035003538082</v>
      </c>
      <c r="M121" s="50">
        <f t="shared" si="246"/>
        <v>-9.5808170870886311</v>
      </c>
      <c r="N121" s="50">
        <f t="shared" si="246"/>
        <v>-19.165742816424405</v>
      </c>
      <c r="O121" s="50">
        <f t="shared" si="246"/>
        <v>-52.241455445490516</v>
      </c>
      <c r="P121" s="50">
        <f t="shared" si="246"/>
        <v>-39.327784385644442</v>
      </c>
      <c r="Q121" s="50">
        <f t="shared" si="246"/>
        <v>-27.811741233679435</v>
      </c>
      <c r="R121" s="14" t="str">
        <f t="shared" si="236"/>
        <v>เพ็ญ,รพช.</v>
      </c>
      <c r="S121" s="15">
        <f t="shared" si="237"/>
        <v>-0.17095638298945373</v>
      </c>
      <c r="T121" s="15">
        <f t="shared" si="238"/>
        <v>-0.33405035003538081</v>
      </c>
      <c r="U121" s="15">
        <f t="shared" si="239"/>
        <v>-9.5808170870886306E-2</v>
      </c>
      <c r="V121" s="15">
        <f t="shared" si="240"/>
        <v>-0.19165742816424405</v>
      </c>
      <c r="W121" s="15">
        <f t="shared" si="241"/>
        <v>-0.52241455445490514</v>
      </c>
      <c r="X121" s="15">
        <f t="shared" si="242"/>
        <v>-0.39327784385644443</v>
      </c>
      <c r="Y121" s="15">
        <f t="shared" si="243"/>
        <v>-0.27811741233679432</v>
      </c>
      <c r="Z121" s="14" t="str">
        <f t="shared" si="244"/>
        <v>เพ็ญ,รพช.</v>
      </c>
      <c r="AA121" s="16" t="str">
        <f>+IF(AND(C121&gt;C128),"OK","Not OK")</f>
        <v>Not OK</v>
      </c>
      <c r="AB121" s="16" t="str">
        <f t="shared" ref="AB121:AG121" si="247">+IF(AND(D121&gt;D128),"OK","Not OK")</f>
        <v>Not OK</v>
      </c>
      <c r="AC121" s="16" t="str">
        <f t="shared" si="247"/>
        <v>OK</v>
      </c>
      <c r="AD121" s="16" t="str">
        <f t="shared" si="247"/>
        <v>OK</v>
      </c>
      <c r="AE121" s="16" t="str">
        <f t="shared" si="247"/>
        <v>Not OK</v>
      </c>
      <c r="AF121" s="16" t="str">
        <f t="shared" si="247"/>
        <v>OK</v>
      </c>
      <c r="AG121" s="16" t="str">
        <f t="shared" si="247"/>
        <v>Not OK</v>
      </c>
    </row>
    <row r="122" spans="1:33" ht="13.5" customHeight="1">
      <c r="A122" s="297" t="s">
        <v>53</v>
      </c>
      <c r="B122" s="14" t="str">
        <f>+'8.คำนวณ'!G76</f>
        <v>วังสะพุง,รพช.</v>
      </c>
      <c r="C122" s="333">
        <f>+'8.คำนวณ'!M76</f>
        <v>1157.1417820801234</v>
      </c>
      <c r="D122" s="333">
        <f>+'8.คำนวณ'!N76</f>
        <v>343.48494830580586</v>
      </c>
      <c r="E122" s="333">
        <f>+'8.คำนวณ'!O76</f>
        <v>1082.2287671232875</v>
      </c>
      <c r="F122" s="333">
        <f>+'8.คำนวณ'!P76</f>
        <v>4247.7537464297047</v>
      </c>
      <c r="G122" s="333">
        <f>+'8.คำนวณ'!Q76</f>
        <v>19.841663651167</v>
      </c>
      <c r="H122" s="333">
        <f>+'8.คำนวณ'!R76</f>
        <v>105.08182106024968</v>
      </c>
      <c r="I122" s="333">
        <f>+'8.คำนวณ'!S76</f>
        <v>1119.8448540090683</v>
      </c>
      <c r="J122" s="14" t="str">
        <f t="shared" si="234"/>
        <v>วังสะพุง,รพช.</v>
      </c>
      <c r="K122" s="50">
        <f t="shared" ref="K122:Q122" si="248">+(C122-C126)*100/C126</f>
        <v>-9.1138758821343853</v>
      </c>
      <c r="L122" s="50">
        <f t="shared" si="248"/>
        <v>-26.216166967424275</v>
      </c>
      <c r="M122" s="50">
        <f t="shared" si="248"/>
        <v>-24.80213000572131</v>
      </c>
      <c r="N122" s="50">
        <f t="shared" si="248"/>
        <v>-43.555715757020458</v>
      </c>
      <c r="O122" s="50">
        <f t="shared" si="248"/>
        <v>-19.920212723557473</v>
      </c>
      <c r="P122" s="50">
        <f t="shared" si="248"/>
        <v>-21.077403839480308</v>
      </c>
      <c r="Q122" s="50">
        <f t="shared" si="248"/>
        <v>3.6189142807377523</v>
      </c>
      <c r="R122" s="14" t="str">
        <f t="shared" si="236"/>
        <v>วังสะพุง,รพช.</v>
      </c>
      <c r="S122" s="15">
        <f t="shared" si="237"/>
        <v>-9.1138758821343854E-2</v>
      </c>
      <c r="T122" s="15">
        <f t="shared" si="238"/>
        <v>-0.26216166967424276</v>
      </c>
      <c r="U122" s="15">
        <f t="shared" si="239"/>
        <v>-0.2480213000572131</v>
      </c>
      <c r="V122" s="15">
        <f t="shared" si="240"/>
        <v>-0.43555715757020458</v>
      </c>
      <c r="W122" s="15">
        <f t="shared" si="241"/>
        <v>-0.19920212723557473</v>
      </c>
      <c r="X122" s="15">
        <f t="shared" si="242"/>
        <v>-0.21077403839480308</v>
      </c>
      <c r="Y122" s="15">
        <f t="shared" si="243"/>
        <v>3.6189142807377526E-2</v>
      </c>
      <c r="Z122" s="14" t="str">
        <f t="shared" si="244"/>
        <v>วังสะพุง,รพช.</v>
      </c>
      <c r="AA122" s="16" t="str">
        <f>+IF(AND(C122&gt;C128),"OK","Not OK")</f>
        <v>OK</v>
      </c>
      <c r="AB122" s="16" t="str">
        <f t="shared" ref="AB122:AG122" si="249">+IF(AND(D122&gt;D128),"OK","Not OK")</f>
        <v>OK</v>
      </c>
      <c r="AC122" s="16" t="str">
        <f t="shared" si="249"/>
        <v>OK</v>
      </c>
      <c r="AD122" s="16" t="str">
        <f t="shared" si="249"/>
        <v>Not OK</v>
      </c>
      <c r="AE122" s="16" t="str">
        <f t="shared" si="249"/>
        <v>OK</v>
      </c>
      <c r="AF122" s="16" t="str">
        <f t="shared" si="249"/>
        <v>OK</v>
      </c>
      <c r="AG122" s="16" t="str">
        <f t="shared" si="249"/>
        <v>OK</v>
      </c>
    </row>
    <row r="123" spans="1:33" ht="13.5" customHeight="1">
      <c r="A123" s="297" t="s">
        <v>47</v>
      </c>
      <c r="B123" s="14" t="str">
        <f>+'8.คำนวณ'!G77</f>
        <v>โพนพิสัย,รพช.</v>
      </c>
      <c r="C123" s="333">
        <f>+'8.คำนวณ'!M77</f>
        <v>1159.7233947884285</v>
      </c>
      <c r="D123" s="333">
        <f>+'8.คำนวณ'!N77</f>
        <v>468.65538698120861</v>
      </c>
      <c r="E123" s="333">
        <f>+'8.คำนวณ'!O77</f>
        <v>502.9973171717171</v>
      </c>
      <c r="F123" s="333">
        <f>+'8.คำนวณ'!P77</f>
        <v>6689.7913491436102</v>
      </c>
      <c r="G123" s="333">
        <f>+'8.คำนวณ'!Q77</f>
        <v>16.726356957252765</v>
      </c>
      <c r="H123" s="333">
        <f>+'8.คำนวณ'!R77</f>
        <v>133.8345266214908</v>
      </c>
      <c r="I123" s="333">
        <f>+'8.คำนวณ'!S77</f>
        <v>1485.1734066175477</v>
      </c>
      <c r="J123" s="14" t="str">
        <f t="shared" si="234"/>
        <v>โพนพิสัย,รพช.</v>
      </c>
      <c r="K123" s="50">
        <f>+(C123-C12)*100/C126</f>
        <v>54.118579130273829</v>
      </c>
      <c r="L123" s="50">
        <f t="shared" ref="L123:Q123" si="250">+(D123-D126)*100/D126</f>
        <v>0.67163348320195448</v>
      </c>
      <c r="M123" s="50">
        <f t="shared" si="250"/>
        <v>-65.04960132903139</v>
      </c>
      <c r="N123" s="50">
        <f t="shared" si="250"/>
        <v>-11.10584394053777</v>
      </c>
      <c r="O123" s="50">
        <f t="shared" si="250"/>
        <v>-32.493407276971674</v>
      </c>
      <c r="P123" s="50">
        <f t="shared" si="250"/>
        <v>0.51756041443257284</v>
      </c>
      <c r="Q123" s="50">
        <f t="shared" si="250"/>
        <v>37.422657577429703</v>
      </c>
      <c r="R123" s="14" t="str">
        <f t="shared" si="236"/>
        <v>โพนพิสัย,รพช.</v>
      </c>
      <c r="S123" s="15">
        <f t="shared" si="237"/>
        <v>0.54118579130273825</v>
      </c>
      <c r="T123" s="15">
        <f t="shared" si="238"/>
        <v>6.7163348320195444E-3</v>
      </c>
      <c r="U123" s="15">
        <f t="shared" si="239"/>
        <v>-0.65049601329031392</v>
      </c>
      <c r="V123" s="15">
        <f t="shared" si="240"/>
        <v>-0.1110584394053777</v>
      </c>
      <c r="W123" s="15">
        <f t="shared" si="241"/>
        <v>-0.32493407276971675</v>
      </c>
      <c r="X123" s="15">
        <f t="shared" si="242"/>
        <v>5.1756041443257288E-3</v>
      </c>
      <c r="Y123" s="15">
        <f t="shared" si="243"/>
        <v>0.37422657577429702</v>
      </c>
      <c r="Z123" s="14" t="str">
        <f t="shared" si="244"/>
        <v>โพนพิสัย,รพช.</v>
      </c>
      <c r="AA123" s="16" t="str">
        <f>+IF(AND(C123&gt;C128),"OK","Not OK")</f>
        <v>OK</v>
      </c>
      <c r="AB123" s="16" t="str">
        <f>+IF(AND(D123&gt;D128),"OK","Not OK")</f>
        <v>OK</v>
      </c>
      <c r="AC123" s="16" t="str">
        <f t="shared" ref="AC123:AG123" si="251">+IF(AND(E123&gt;E128),"OK","Not OK")</f>
        <v>Not OK</v>
      </c>
      <c r="AD123" s="16" t="str">
        <f t="shared" si="251"/>
        <v>OK</v>
      </c>
      <c r="AE123" s="16" t="str">
        <f t="shared" si="251"/>
        <v>OK</v>
      </c>
      <c r="AF123" s="16" t="str">
        <f t="shared" si="251"/>
        <v>OK</v>
      </c>
      <c r="AG123" s="16" t="str">
        <f t="shared" si="251"/>
        <v>OK</v>
      </c>
    </row>
    <row r="124" spans="1:33" ht="13.5" customHeight="1">
      <c r="A124" s="297" t="s">
        <v>45</v>
      </c>
      <c r="B124" s="14" t="str">
        <f>+'8.คำนวณ'!G78</f>
        <v>สมเด็จพระยุพราชบ้านดุง,รพช.</v>
      </c>
      <c r="C124" s="333">
        <f>+'8.คำนวณ'!M78</f>
        <v>1400.8575931964306</v>
      </c>
      <c r="D124" s="333">
        <f>+'8.คำนวณ'!N78</f>
        <v>674.13504962639649</v>
      </c>
      <c r="E124" s="333">
        <f>+'8.คำนวณ'!O78</f>
        <v>1420.9572093346299</v>
      </c>
      <c r="F124" s="333">
        <f>+'8.คำนวณ'!P78</f>
        <v>7247.5439599833271</v>
      </c>
      <c r="G124" s="333">
        <f>+'8.คำนวณ'!Q78</f>
        <v>37.428975473748878</v>
      </c>
      <c r="H124" s="333">
        <f>+'8.คำนวณ'!R78</f>
        <v>103.53986185277948</v>
      </c>
      <c r="I124" s="333">
        <f>+'8.คำนวณ'!S78</f>
        <v>832.27880906870007</v>
      </c>
      <c r="J124" s="14" t="str">
        <f t="shared" si="234"/>
        <v>สมเด็จพระยุพราชบ้านดุง,รพช.</v>
      </c>
      <c r="K124" s="50">
        <f t="shared" ref="K124:Q124" si="252">+(C124-C126)*100/C126</f>
        <v>10.028450323375695</v>
      </c>
      <c r="L124" s="50">
        <f t="shared" si="252"/>
        <v>44.810618888479652</v>
      </c>
      <c r="M124" s="50">
        <f t="shared" si="252"/>
        <v>-1.2658333052739346</v>
      </c>
      <c r="N124" s="50">
        <f t="shared" si="252"/>
        <v>-3.6944098549432511</v>
      </c>
      <c r="O124" s="50">
        <f t="shared" si="252"/>
        <v>51.061143188802433</v>
      </c>
      <c r="P124" s="50">
        <f t="shared" si="252"/>
        <v>-22.235505427360007</v>
      </c>
      <c r="Q124" s="50">
        <f t="shared" si="252"/>
        <v>-22.989487100982132</v>
      </c>
      <c r="R124" s="14" t="str">
        <f t="shared" si="236"/>
        <v>สมเด็จพระยุพราชบ้านดุง,รพช.</v>
      </c>
      <c r="S124" s="15">
        <f t="shared" si="237"/>
        <v>0.10028450323375696</v>
      </c>
      <c r="T124" s="15">
        <f t="shared" si="238"/>
        <v>0.44810618888479653</v>
      </c>
      <c r="U124" s="15">
        <f t="shared" si="239"/>
        <v>-1.2658333052739345E-2</v>
      </c>
      <c r="V124" s="15">
        <f t="shared" si="240"/>
        <v>-3.6944098549432508E-2</v>
      </c>
      <c r="W124" s="15">
        <f t="shared" si="241"/>
        <v>0.51061143188802438</v>
      </c>
      <c r="X124" s="15">
        <f t="shared" si="242"/>
        <v>-0.22235505427360006</v>
      </c>
      <c r="Y124" s="15">
        <f t="shared" si="243"/>
        <v>-0.22989487100982131</v>
      </c>
      <c r="Z124" s="14" t="str">
        <f t="shared" si="244"/>
        <v>สมเด็จพระยุพราชบ้านดุง,รพช.</v>
      </c>
      <c r="AA124" s="16" t="str">
        <f>+IF(AND(C124&gt;C128),"OK","Not OK")</f>
        <v>OK</v>
      </c>
      <c r="AB124" s="16" t="str">
        <f t="shared" ref="AB124:AG124" si="253">+IF(AND(D124&gt;D128),"OK","Not OK")</f>
        <v>OK</v>
      </c>
      <c r="AC124" s="16" t="str">
        <f t="shared" si="253"/>
        <v>OK</v>
      </c>
      <c r="AD124" s="16" t="str">
        <f t="shared" si="253"/>
        <v>OK</v>
      </c>
      <c r="AE124" s="16" t="str">
        <f t="shared" si="253"/>
        <v>OK</v>
      </c>
      <c r="AF124" s="16" t="str">
        <f t="shared" si="253"/>
        <v>OK</v>
      </c>
      <c r="AG124" s="16" t="str">
        <f t="shared" si="253"/>
        <v>OK</v>
      </c>
    </row>
    <row r="125" spans="1:33" ht="13.5" customHeight="1">
      <c r="A125" s="297" t="s">
        <v>51</v>
      </c>
      <c r="B125" s="14" t="str">
        <f>+'8.คำนวณ'!G79</f>
        <v>สมเด็จพระยุพราชธาตุพนม,รพช.</v>
      </c>
      <c r="C125" s="333">
        <f>+'8.คำนวณ'!M79</f>
        <v>1396.9544061873773</v>
      </c>
      <c r="D125" s="333">
        <f>+'8.คำนวณ'!N79</f>
        <v>536.45869396002058</v>
      </c>
      <c r="E125" s="333">
        <f>+'8.คำนวณ'!O79</f>
        <v>2119.9208085239734</v>
      </c>
      <c r="F125" s="333">
        <f>+'8.คำนวณ'!P79</f>
        <v>12802.729089430895</v>
      </c>
      <c r="G125" s="333">
        <f>+'8.คำนวณ'!Q79</f>
        <v>24.534124701707153</v>
      </c>
      <c r="H125" s="333">
        <f>+'8.คำนวณ'!R79</f>
        <v>253.64210365294011</v>
      </c>
      <c r="I125" s="333">
        <f>+'8.คำนวณ'!S79</f>
        <v>1371.2720039416374</v>
      </c>
      <c r="J125" s="14" t="str">
        <f t="shared" si="234"/>
        <v>สมเด็จพระยุพราชธาตุพนม,รพช.</v>
      </c>
      <c r="K125" s="50">
        <f t="shared" ref="K125:Q125" si="254">+(C125-C126)*100/C126</f>
        <v>9.7218798196969267</v>
      </c>
      <c r="L125" s="50">
        <f t="shared" si="254"/>
        <v>15.236428551680877</v>
      </c>
      <c r="M125" s="50">
        <f t="shared" si="254"/>
        <v>47.301138354781436</v>
      </c>
      <c r="N125" s="50">
        <f t="shared" si="254"/>
        <v>70.123063376046616</v>
      </c>
      <c r="O125" s="50">
        <f t="shared" si="254"/>
        <v>-0.98171596559301533</v>
      </c>
      <c r="P125" s="50">
        <f t="shared" si="254"/>
        <v>90.500060942302298</v>
      </c>
      <c r="Q125" s="50">
        <f t="shared" si="254"/>
        <v>26.883394358888037</v>
      </c>
      <c r="R125" s="14" t="str">
        <f t="shared" si="236"/>
        <v>สมเด็จพระยุพราชธาตุพนม,รพช.</v>
      </c>
      <c r="S125" s="15">
        <f t="shared" si="237"/>
        <v>9.7218798196969269E-2</v>
      </c>
      <c r="T125" s="15">
        <f t="shared" si="238"/>
        <v>0.15236428551680878</v>
      </c>
      <c r="U125" s="15">
        <f t="shared" si="239"/>
        <v>0.47301138354781436</v>
      </c>
      <c r="V125" s="15">
        <f t="shared" si="240"/>
        <v>0.70123063376046613</v>
      </c>
      <c r="W125" s="15">
        <f t="shared" si="241"/>
        <v>-9.8171596559301529E-3</v>
      </c>
      <c r="X125" s="15">
        <f t="shared" si="242"/>
        <v>0.90500060942302296</v>
      </c>
      <c r="Y125" s="15">
        <f t="shared" si="243"/>
        <v>0.26883394358888035</v>
      </c>
      <c r="Z125" s="14" t="str">
        <f t="shared" si="244"/>
        <v>สมเด็จพระยุพราชธาตุพนม,รพช.</v>
      </c>
      <c r="AA125" s="16" t="str">
        <f>+IF(AND(C125&gt;C128),"OK","Not OK")</f>
        <v>OK</v>
      </c>
      <c r="AB125" s="16" t="str">
        <f t="shared" ref="AB125:AG125" si="255">+IF(AND(D125&gt;D128),"OK","Not OK")</f>
        <v>OK</v>
      </c>
      <c r="AC125" s="16" t="str">
        <f t="shared" si="255"/>
        <v>OK</v>
      </c>
      <c r="AD125" s="16" t="str">
        <f t="shared" si="255"/>
        <v>OK</v>
      </c>
      <c r="AE125" s="16" t="str">
        <f t="shared" si="255"/>
        <v>OK</v>
      </c>
      <c r="AF125" s="16" t="str">
        <f t="shared" si="255"/>
        <v>OK</v>
      </c>
      <c r="AG125" s="16" t="str">
        <f t="shared" si="255"/>
        <v>OK</v>
      </c>
    </row>
    <row r="126" spans="1:33" ht="13.5" customHeight="1">
      <c r="B126" s="18" t="s">
        <v>144</v>
      </c>
      <c r="C126" s="19">
        <f>AVERAGE(C119:C125)</f>
        <v>1273.177609135895</v>
      </c>
      <c r="D126" s="19">
        <f t="shared" ref="D126:I126" si="256">AVERAGE(D119:D125)</f>
        <v>465.52874008884373</v>
      </c>
      <c r="E126" s="19">
        <f t="shared" si="256"/>
        <v>1439.1747628032911</v>
      </c>
      <c r="F126" s="19">
        <f t="shared" si="256"/>
        <v>7525.5693351413775</v>
      </c>
      <c r="G126" s="19">
        <f t="shared" si="256"/>
        <v>24.777368080002283</v>
      </c>
      <c r="H126" s="19">
        <f t="shared" si="256"/>
        <v>133.14541864097458</v>
      </c>
      <c r="I126" s="19">
        <f t="shared" si="256"/>
        <v>1080.7340163544272</v>
      </c>
    </row>
    <row r="127" spans="1:33" ht="13.5" customHeight="1">
      <c r="B127" s="20" t="s">
        <v>268</v>
      </c>
      <c r="C127" s="311">
        <f>STDEV(C119:C125)</f>
        <v>152.1529256339299</v>
      </c>
      <c r="D127" s="311">
        <f t="shared" ref="D127:I127" si="257">STDEV(D119:D125)</f>
        <v>143.2582217756943</v>
      </c>
      <c r="E127" s="311">
        <f t="shared" si="257"/>
        <v>544.97353380580046</v>
      </c>
      <c r="F127" s="311">
        <f t="shared" si="257"/>
        <v>2633.246185368268</v>
      </c>
      <c r="G127" s="311">
        <f t="shared" si="257"/>
        <v>9.7546341804539427</v>
      </c>
      <c r="H127" s="311">
        <f t="shared" si="257"/>
        <v>57.507077403311392</v>
      </c>
      <c r="I127" s="311">
        <f t="shared" si="257"/>
        <v>264.18293255503227</v>
      </c>
    </row>
    <row r="128" spans="1:33" ht="13.5" customHeight="1">
      <c r="B128" s="20" t="s">
        <v>145</v>
      </c>
      <c r="C128" s="311">
        <f>+C126-C127</f>
        <v>1121.024683501965</v>
      </c>
      <c r="D128" s="311">
        <f t="shared" ref="D128:I128" si="258">+D126-D127</f>
        <v>322.27051831314941</v>
      </c>
      <c r="E128" s="311">
        <f t="shared" si="258"/>
        <v>894.2012289974906</v>
      </c>
      <c r="F128" s="311">
        <f t="shared" si="258"/>
        <v>4892.3231497731094</v>
      </c>
      <c r="G128" s="311">
        <f t="shared" si="258"/>
        <v>15.02273389954834</v>
      </c>
      <c r="H128" s="311">
        <f t="shared" si="258"/>
        <v>75.638341237663184</v>
      </c>
      <c r="I128" s="311">
        <f t="shared" si="258"/>
        <v>816.55108379939497</v>
      </c>
    </row>
    <row r="129" spans="1:33" ht="13.5" customHeight="1">
      <c r="B129" s="390" t="s">
        <v>155</v>
      </c>
      <c r="C129" s="399" t="s">
        <v>135</v>
      </c>
      <c r="D129" s="400"/>
      <c r="E129" s="400"/>
      <c r="F129" s="400"/>
      <c r="G129" s="400"/>
      <c r="H129" s="400"/>
      <c r="I129" s="401"/>
      <c r="J129" s="390" t="s">
        <v>155</v>
      </c>
      <c r="K129" s="396" t="s">
        <v>4</v>
      </c>
      <c r="L129" s="397"/>
      <c r="M129" s="397"/>
      <c r="N129" s="397"/>
      <c r="O129" s="397"/>
      <c r="P129" s="397"/>
      <c r="Q129" s="398"/>
      <c r="R129" s="390" t="s">
        <v>155</v>
      </c>
      <c r="S129" s="391" t="s">
        <v>4</v>
      </c>
      <c r="T129" s="392"/>
      <c r="U129" s="392"/>
      <c r="V129" s="392"/>
      <c r="W129" s="392"/>
      <c r="X129" s="392"/>
      <c r="Y129" s="393"/>
      <c r="Z129" s="390" t="s">
        <v>155</v>
      </c>
      <c r="AA129" s="399" t="s">
        <v>136</v>
      </c>
      <c r="AB129" s="400"/>
      <c r="AC129" s="400"/>
      <c r="AD129" s="400"/>
      <c r="AE129" s="400"/>
      <c r="AF129" s="400"/>
      <c r="AG129" s="401"/>
    </row>
    <row r="130" spans="1:33" ht="13.5" customHeight="1">
      <c r="B130" s="390"/>
      <c r="C130" s="12" t="s">
        <v>137</v>
      </c>
      <c r="D130" s="13" t="s">
        <v>253</v>
      </c>
      <c r="E130" s="12" t="s">
        <v>139</v>
      </c>
      <c r="F130" s="12" t="s">
        <v>140</v>
      </c>
      <c r="G130" s="12" t="s">
        <v>141</v>
      </c>
      <c r="H130" s="12" t="s">
        <v>142</v>
      </c>
      <c r="I130" s="12" t="s">
        <v>143</v>
      </c>
      <c r="J130" s="390"/>
      <c r="K130" s="45" t="s">
        <v>137</v>
      </c>
      <c r="L130" s="46" t="s">
        <v>253</v>
      </c>
      <c r="M130" s="45" t="s">
        <v>139</v>
      </c>
      <c r="N130" s="45" t="s">
        <v>140</v>
      </c>
      <c r="O130" s="45" t="s">
        <v>141</v>
      </c>
      <c r="P130" s="45" t="s">
        <v>142</v>
      </c>
      <c r="Q130" s="45" t="s">
        <v>143</v>
      </c>
      <c r="R130" s="390"/>
      <c r="S130" s="57" t="s">
        <v>137</v>
      </c>
      <c r="T130" s="58" t="s">
        <v>253</v>
      </c>
      <c r="U130" s="57" t="s">
        <v>139</v>
      </c>
      <c r="V130" s="57" t="s">
        <v>140</v>
      </c>
      <c r="W130" s="57" t="s">
        <v>141</v>
      </c>
      <c r="X130" s="57" t="s">
        <v>142</v>
      </c>
      <c r="Y130" s="57" t="s">
        <v>143</v>
      </c>
      <c r="Z130" s="390"/>
      <c r="AA130" s="12" t="s">
        <v>137</v>
      </c>
      <c r="AB130" s="13" t="s">
        <v>253</v>
      </c>
      <c r="AC130" s="12" t="s">
        <v>139</v>
      </c>
      <c r="AD130" s="12" t="s">
        <v>140</v>
      </c>
      <c r="AE130" s="12" t="s">
        <v>141</v>
      </c>
      <c r="AF130" s="12" t="s">
        <v>142</v>
      </c>
      <c r="AG130" s="12" t="s">
        <v>143</v>
      </c>
    </row>
    <row r="131" spans="1:33" ht="13.5" customHeight="1">
      <c r="A131" s="297" t="s">
        <v>45</v>
      </c>
      <c r="B131" s="14" t="str">
        <f>+'8.คำนวณ'!G80</f>
        <v>กุมภวาปี,รพท.</v>
      </c>
      <c r="C131" s="330">
        <f>+'8.คำนวณ'!M80</f>
        <v>2302.1915505374041</v>
      </c>
      <c r="D131" s="330">
        <f>+'8.คำนวณ'!N80</f>
        <v>1237.461671975092</v>
      </c>
      <c r="E131" s="330">
        <f>+'8.คำนวณ'!O80</f>
        <v>4089.5522306491193</v>
      </c>
      <c r="F131" s="330">
        <f>+'8.คำนวณ'!P80</f>
        <v>14106.194218129289</v>
      </c>
      <c r="G131" s="330">
        <f>+'8.คำนวณ'!Q80</f>
        <v>64.194922914301372</v>
      </c>
      <c r="H131" s="330">
        <f>+'8.คำนวณ'!R80</f>
        <v>198.2805070665153</v>
      </c>
      <c r="I131" s="330">
        <f>+'8.คำนวณ'!S80</f>
        <v>1831.4951770866883</v>
      </c>
      <c r="J131" s="14" t="str">
        <f>+B131</f>
        <v>กุมภวาปี,รพท.</v>
      </c>
      <c r="K131" s="50">
        <f>+(C131-C136)*100/C136</f>
        <v>12.805500912700543</v>
      </c>
      <c r="L131" s="50">
        <f t="shared" ref="L131:Q131" si="259">+(D131-D136)*100/D136</f>
        <v>-18.454652019334709</v>
      </c>
      <c r="M131" s="50">
        <f t="shared" si="259"/>
        <v>-6.7897560795217675</v>
      </c>
      <c r="N131" s="50">
        <f t="shared" si="259"/>
        <v>-7.3448741084135856</v>
      </c>
      <c r="O131" s="50">
        <f t="shared" si="259"/>
        <v>-4.197660196480375</v>
      </c>
      <c r="P131" s="50">
        <f t="shared" si="259"/>
        <v>-54.087007040896914</v>
      </c>
      <c r="Q131" s="50">
        <f t="shared" si="259"/>
        <v>2.2942733696580873</v>
      </c>
      <c r="R131" s="14" t="str">
        <f>+J131</f>
        <v>กุมภวาปี,รพท.</v>
      </c>
      <c r="S131" s="15">
        <f>+K131/100</f>
        <v>0.12805500912700543</v>
      </c>
      <c r="T131" s="15">
        <f t="shared" ref="T131:Y135" si="260">+L131/100</f>
        <v>-0.18454652019334708</v>
      </c>
      <c r="U131" s="15">
        <f t="shared" si="260"/>
        <v>-6.7897560795217679E-2</v>
      </c>
      <c r="V131" s="15">
        <f t="shared" si="260"/>
        <v>-7.3448741084135849E-2</v>
      </c>
      <c r="W131" s="15">
        <f t="shared" si="260"/>
        <v>-4.1976601964803753E-2</v>
      </c>
      <c r="X131" s="15">
        <f t="shared" si="260"/>
        <v>-0.54087007040896917</v>
      </c>
      <c r="Y131" s="15">
        <f t="shared" si="260"/>
        <v>2.2942733696580873E-2</v>
      </c>
      <c r="Z131" s="14" t="str">
        <f>+R131</f>
        <v>กุมภวาปี,รพท.</v>
      </c>
      <c r="AA131" s="16" t="str">
        <f>+IF(AND(C131&gt;C138),"OK","Not OK")</f>
        <v>OK</v>
      </c>
      <c r="AB131" s="16" t="str">
        <f>+IF(AND(D131&gt;D138),"OK","Not OK")</f>
        <v>OK</v>
      </c>
      <c r="AC131" s="16" t="str">
        <f>+IF(AND(E131&gt;E138),"OK","Not OK")</f>
        <v>OK</v>
      </c>
      <c r="AD131" s="16" t="str">
        <f t="shared" ref="AD131:AE131" si="261">+IF(AND(F131&gt;F138),"OK","Not OK")</f>
        <v>OK</v>
      </c>
      <c r="AE131" s="16" t="str">
        <f t="shared" si="261"/>
        <v>OK</v>
      </c>
      <c r="AF131" s="16" t="str">
        <f>+IF(AND(H131&gt;H138),"OK","Not OK")</f>
        <v>OK</v>
      </c>
      <c r="AG131" s="16" t="str">
        <f>+IF(AND(I131&gt;I138),"OK","Not OK")</f>
        <v>OK</v>
      </c>
    </row>
    <row r="132" spans="1:33" ht="13.5" customHeight="1">
      <c r="A132" s="297" t="s">
        <v>55</v>
      </c>
      <c r="B132" s="14" t="str">
        <f>+'8.คำนวณ'!G81</f>
        <v>บึงกาฬ,รพท.</v>
      </c>
      <c r="C132" s="330">
        <f>+'8.คำนวณ'!M81</f>
        <v>2001.6593925178383</v>
      </c>
      <c r="D132" s="330">
        <f>+'8.คำนวณ'!N81</f>
        <v>2195.4795504658282</v>
      </c>
      <c r="E132" s="330">
        <f>+'8.คำนวณ'!O81</f>
        <v>2954.4759192178235</v>
      </c>
      <c r="F132" s="330">
        <f>+'8.คำนวณ'!P81</f>
        <v>13736.091662329211</v>
      </c>
      <c r="G132" s="330">
        <f>+'8.คำนวณ'!Q81</f>
        <v>106.499995049132</v>
      </c>
      <c r="H132" s="330">
        <f>+'8.คำนวณ'!R81</f>
        <v>369.45790847351827</v>
      </c>
      <c r="I132" s="330">
        <f>+'8.คำนวณ'!S81</f>
        <v>1950.8764172612712</v>
      </c>
      <c r="J132" s="14" t="str">
        <f>+B132</f>
        <v>บึงกาฬ,รพท.</v>
      </c>
      <c r="K132" s="50">
        <f>+(C132-C136)*100/C136</f>
        <v>-1.9203287507165887</v>
      </c>
      <c r="L132" s="50">
        <f t="shared" ref="L132:Q132" si="262">+(D132-D136)*100/D136</f>
        <v>44.676112385300726</v>
      </c>
      <c r="M132" s="50">
        <f t="shared" si="262"/>
        <v>-32.660739964736614</v>
      </c>
      <c r="N132" s="50">
        <f t="shared" si="262"/>
        <v>-9.7758557304007674</v>
      </c>
      <c r="O132" s="50">
        <f t="shared" si="262"/>
        <v>58.937003918375041</v>
      </c>
      <c r="P132" s="50">
        <f t="shared" si="262"/>
        <v>-14.449894236253861</v>
      </c>
      <c r="Q132" s="50">
        <f t="shared" si="262"/>
        <v>8.9620589966194046</v>
      </c>
      <c r="R132" s="14" t="str">
        <f>+J132</f>
        <v>บึงกาฬ,รพท.</v>
      </c>
      <c r="S132" s="15">
        <f>+K132/100</f>
        <v>-1.9203287507165889E-2</v>
      </c>
      <c r="T132" s="15">
        <f t="shared" si="260"/>
        <v>0.44676112385300726</v>
      </c>
      <c r="U132" s="15">
        <f t="shared" si="260"/>
        <v>-0.32660739964736613</v>
      </c>
      <c r="V132" s="15">
        <f t="shared" si="260"/>
        <v>-9.7758557304007676E-2</v>
      </c>
      <c r="W132" s="15">
        <f t="shared" si="260"/>
        <v>0.58937003918375042</v>
      </c>
      <c r="X132" s="15">
        <f t="shared" si="260"/>
        <v>-0.1444989423625386</v>
      </c>
      <c r="Y132" s="15">
        <f t="shared" si="260"/>
        <v>8.9620589966194042E-2</v>
      </c>
      <c r="Z132" s="14" t="str">
        <f>+R132</f>
        <v>บึงกาฬ,รพท.</v>
      </c>
      <c r="AA132" s="16" t="str">
        <f t="shared" ref="AA132:AG132" si="263">+IF(AND(C132&gt;C138),"OK","Not OK")</f>
        <v>OK</v>
      </c>
      <c r="AB132" s="16" t="str">
        <f t="shared" si="263"/>
        <v>OK</v>
      </c>
      <c r="AC132" s="16" t="str">
        <f t="shared" si="263"/>
        <v>OK</v>
      </c>
      <c r="AD132" s="16" t="str">
        <f t="shared" si="263"/>
        <v>OK</v>
      </c>
      <c r="AE132" s="16" t="str">
        <f t="shared" si="263"/>
        <v>OK</v>
      </c>
      <c r="AF132" s="16" t="str">
        <f t="shared" si="263"/>
        <v>OK</v>
      </c>
      <c r="AG132" s="16" t="str">
        <f t="shared" si="263"/>
        <v>OK</v>
      </c>
    </row>
    <row r="133" spans="1:33" ht="13.5" customHeight="1">
      <c r="A133" s="297" t="s">
        <v>49</v>
      </c>
      <c r="B133" s="14" t="str">
        <f>+'8.คำนวณ'!G82</f>
        <v>วานรนิวาส,รพท.</v>
      </c>
      <c r="C133" s="330">
        <f>+'8.คำนวณ'!M82</f>
        <v>1858.7362196753043</v>
      </c>
      <c r="D133" s="330">
        <f>+'8.คำนวณ'!N82</f>
        <v>1343.4144161238762</v>
      </c>
      <c r="E133" s="330">
        <f>+'8.คำนวณ'!O82</f>
        <v>3101.4727057818286</v>
      </c>
      <c r="F133" s="330">
        <f>+'8.คำนวณ'!P82</f>
        <v>15792.688417190775</v>
      </c>
      <c r="G133" s="330">
        <f>+'8.คำนวณ'!Q82</f>
        <v>65.009807390994695</v>
      </c>
      <c r="H133" s="330">
        <f>+'8.คำนวณ'!R82</f>
        <v>269.34652868560573</v>
      </c>
      <c r="I133" s="330">
        <f>+'8.คำนวณ'!S82</f>
        <v>1220.0706004588801</v>
      </c>
      <c r="J133" s="14" t="str">
        <f>+B133</f>
        <v>วานรนิวาส,รพท.</v>
      </c>
      <c r="K133" s="50">
        <f>+(C133-C136)*100/C136</f>
        <v>-8.9234471926946384</v>
      </c>
      <c r="L133" s="50">
        <f t="shared" ref="L133:Q133" si="264">+(D133-D136)*100/D136</f>
        <v>-11.472655253868094</v>
      </c>
      <c r="M133" s="50">
        <f t="shared" si="264"/>
        <v>-29.310347169048423</v>
      </c>
      <c r="N133" s="50">
        <f t="shared" si="264"/>
        <v>3.7326943635023726</v>
      </c>
      <c r="O133" s="50">
        <f t="shared" si="264"/>
        <v>-2.981554062339431</v>
      </c>
      <c r="P133" s="50">
        <f t="shared" si="264"/>
        <v>-37.63126059107465</v>
      </c>
      <c r="Q133" s="50">
        <f t="shared" si="264"/>
        <v>-31.855547808676405</v>
      </c>
      <c r="R133" s="14" t="str">
        <f>+J133</f>
        <v>วานรนิวาส,รพท.</v>
      </c>
      <c r="S133" s="15">
        <f>+K133/100</f>
        <v>-8.923447192694639E-2</v>
      </c>
      <c r="T133" s="15">
        <f t="shared" si="260"/>
        <v>-0.11472655253868094</v>
      </c>
      <c r="U133" s="15">
        <f t="shared" si="260"/>
        <v>-0.29310347169048423</v>
      </c>
      <c r="V133" s="15">
        <f t="shared" si="260"/>
        <v>3.7326943635023729E-2</v>
      </c>
      <c r="W133" s="15">
        <f t="shared" si="260"/>
        <v>-2.981554062339431E-2</v>
      </c>
      <c r="X133" s="15">
        <f t="shared" si="260"/>
        <v>-0.3763126059107465</v>
      </c>
      <c r="Y133" s="15">
        <f t="shared" si="260"/>
        <v>-0.31855547808676404</v>
      </c>
      <c r="Z133" s="14" t="str">
        <f>+R133</f>
        <v>วานรนิวาส,รพท.</v>
      </c>
      <c r="AA133" s="16" t="str">
        <f t="shared" ref="AA133:AG133" si="265">+IF(AND(C133&gt;C138),"OK","Not OK")</f>
        <v>OK</v>
      </c>
      <c r="AB133" s="16" t="str">
        <f t="shared" si="265"/>
        <v>OK</v>
      </c>
      <c r="AC133" s="16" t="str">
        <f t="shared" si="265"/>
        <v>OK</v>
      </c>
      <c r="AD133" s="16" t="str">
        <f t="shared" si="265"/>
        <v>OK</v>
      </c>
      <c r="AE133" s="16" t="str">
        <f t="shared" si="265"/>
        <v>OK</v>
      </c>
      <c r="AF133" s="16" t="str">
        <f t="shared" si="265"/>
        <v>OK</v>
      </c>
      <c r="AG133" s="16" t="str">
        <f t="shared" si="265"/>
        <v>Not OK</v>
      </c>
    </row>
    <row r="134" spans="1:33" ht="13.5" customHeight="1">
      <c r="A134" s="297" t="s">
        <v>47</v>
      </c>
      <c r="B134" s="14" t="str">
        <f>+'8.คำนวณ'!G83</f>
        <v>สมเด็จพระยุพราชท่าบ่อ,รพท.</v>
      </c>
      <c r="C134" s="330">
        <f>+'8.คำนวณ'!M83</f>
        <v>2654.7045992251255</v>
      </c>
      <c r="D134" s="330">
        <f>+'8.คำนวณ'!N83</f>
        <v>1718.0434656546729</v>
      </c>
      <c r="E134" s="330">
        <f>+'8.คำนวณ'!O83</f>
        <v>9672.6832130872499</v>
      </c>
      <c r="F134" s="330">
        <f>+'8.คำนวณ'!P83</f>
        <v>21397.421643694717</v>
      </c>
      <c r="G134" s="330">
        <f>+'8.คำนวณ'!Q83</f>
        <v>48.781073993245634</v>
      </c>
      <c r="H134" s="330">
        <f>+'8.คำนวณ'!R83</f>
        <v>1112.7907882127749</v>
      </c>
      <c r="I134" s="330">
        <f>+'8.คำนวณ'!S83</f>
        <v>2539.7527079297533</v>
      </c>
      <c r="J134" s="14" t="str">
        <f>+B134</f>
        <v>สมเด็จพระยุพราชท่าบ่อ,รพท.</v>
      </c>
      <c r="K134" s="50">
        <f>+(C134-C136)*100/C136</f>
        <v>30.078351656244934</v>
      </c>
      <c r="L134" s="50">
        <f t="shared" ref="L134:Q134" si="266">+(D134-D136)*100/D136</f>
        <v>13.214376998933359</v>
      </c>
      <c r="M134" s="50">
        <f t="shared" si="266"/>
        <v>120.46256186689446</v>
      </c>
      <c r="N134" s="50">
        <f t="shared" si="266"/>
        <v>40.546824004725245</v>
      </c>
      <c r="O134" s="50">
        <f t="shared" si="266"/>
        <v>-27.200768931207435</v>
      </c>
      <c r="P134" s="50">
        <f t="shared" si="266"/>
        <v>157.67311361085387</v>
      </c>
      <c r="Q134" s="50">
        <f t="shared" si="266"/>
        <v>41.852493550955515</v>
      </c>
      <c r="R134" s="14" t="str">
        <f>+J134</f>
        <v>สมเด็จพระยุพราชท่าบ่อ,รพท.</v>
      </c>
      <c r="S134" s="15">
        <f>+K134/100</f>
        <v>0.30078351656244934</v>
      </c>
      <c r="T134" s="15">
        <f t="shared" si="260"/>
        <v>0.13214376998933358</v>
      </c>
      <c r="U134" s="15">
        <f t="shared" si="260"/>
        <v>1.2046256186689446</v>
      </c>
      <c r="V134" s="15">
        <f t="shared" si="260"/>
        <v>0.40546824004725246</v>
      </c>
      <c r="W134" s="15">
        <f t="shared" si="260"/>
        <v>-0.27200768931207436</v>
      </c>
      <c r="X134" s="15">
        <f t="shared" si="260"/>
        <v>1.5767311361085388</v>
      </c>
      <c r="Y134" s="15">
        <f t="shared" si="260"/>
        <v>0.41852493550955516</v>
      </c>
      <c r="Z134" s="14" t="str">
        <f>+R134</f>
        <v>สมเด็จพระยุพราชท่าบ่อ,รพท.</v>
      </c>
      <c r="AA134" s="16" t="str">
        <f t="shared" ref="AA134:AG134" si="267">+IF(AND(C134&gt;C138),"OK","Not OK")</f>
        <v>OK</v>
      </c>
      <c r="AB134" s="16" t="str">
        <f t="shared" si="267"/>
        <v>OK</v>
      </c>
      <c r="AC134" s="16" t="str">
        <f t="shared" si="267"/>
        <v>OK</v>
      </c>
      <c r="AD134" s="16" t="str">
        <f t="shared" si="267"/>
        <v>OK</v>
      </c>
      <c r="AE134" s="16" t="str">
        <f t="shared" si="267"/>
        <v>OK</v>
      </c>
      <c r="AF134" s="16" t="str">
        <f t="shared" si="267"/>
        <v>OK</v>
      </c>
      <c r="AG134" s="16" t="str">
        <f t="shared" si="267"/>
        <v>OK</v>
      </c>
    </row>
    <row r="135" spans="1:33" ht="13.5" customHeight="1">
      <c r="A135" s="297" t="s">
        <v>49</v>
      </c>
      <c r="B135" s="14" t="str">
        <f>+'8.คำนวณ'!G84</f>
        <v>สมเด็จพระยุพราชสว่างแดนดิน,รพท.</v>
      </c>
      <c r="C135" s="330">
        <f>+'8.คำนวณ'!M84</f>
        <v>1386.9603884738333</v>
      </c>
      <c r="D135" s="330">
        <f>+'8.คำนวณ'!N84</f>
        <v>1093.1684432787581</v>
      </c>
      <c r="E135" s="330">
        <f>+'8.คำนวณ'!O84</f>
        <v>2119.0626256192495</v>
      </c>
      <c r="F135" s="330">
        <f>+'8.คำนวณ'!P84</f>
        <v>11089.643084508798</v>
      </c>
      <c r="G135" s="330">
        <f>+'8.คำนวณ'!Q84</f>
        <v>50.552588263517748</v>
      </c>
      <c r="H135" s="330">
        <f>+'8.คำนวณ'!R84</f>
        <v>209.43140795138007</v>
      </c>
      <c r="I135" s="330">
        <f>+'8.คำนวณ'!S84</f>
        <v>1409.8955552906266</v>
      </c>
      <c r="J135" s="14" t="str">
        <f>+B135</f>
        <v>สมเด็จพระยุพราชสว่างแดนดิน,รพท.</v>
      </c>
      <c r="K135" s="50">
        <f>+(C135-C136)*100/C136</f>
        <v>-32.040076625534233</v>
      </c>
      <c r="L135" s="50">
        <f t="shared" ref="L135:Q135" si="268">+(D135-D136)*100/D136</f>
        <v>-27.963182111031244</v>
      </c>
      <c r="M135" s="50">
        <f t="shared" si="268"/>
        <v>-51.701718653587669</v>
      </c>
      <c r="N135" s="50">
        <f t="shared" si="268"/>
        <v>-27.158788529413268</v>
      </c>
      <c r="O135" s="50">
        <f t="shared" si="268"/>
        <v>-24.557020728347858</v>
      </c>
      <c r="P135" s="50">
        <f t="shared" si="268"/>
        <v>-51.50495174262845</v>
      </c>
      <c r="Q135" s="50">
        <f t="shared" si="268"/>
        <v>-21.253278108556639</v>
      </c>
      <c r="R135" s="14" t="str">
        <f>+J135</f>
        <v>สมเด็จพระยุพราชสว่างแดนดิน,รพท.</v>
      </c>
      <c r="S135" s="15">
        <f>+K135/100</f>
        <v>-0.32040076625534231</v>
      </c>
      <c r="T135" s="15">
        <f t="shared" si="260"/>
        <v>-0.27963182111031243</v>
      </c>
      <c r="U135" s="15">
        <f t="shared" si="260"/>
        <v>-0.51701718653587669</v>
      </c>
      <c r="V135" s="15">
        <f t="shared" si="260"/>
        <v>-0.27158788529413269</v>
      </c>
      <c r="W135" s="15">
        <f t="shared" si="260"/>
        <v>-0.24557020728347859</v>
      </c>
      <c r="X135" s="15">
        <f t="shared" si="260"/>
        <v>-0.51504951742628446</v>
      </c>
      <c r="Y135" s="15">
        <f t="shared" si="260"/>
        <v>-0.21253278108556639</v>
      </c>
      <c r="Z135" s="14" t="str">
        <f>+R135</f>
        <v>สมเด็จพระยุพราชสว่างแดนดิน,รพท.</v>
      </c>
      <c r="AA135" s="16" t="str">
        <f t="shared" ref="AA135:AG135" si="269">+IF(AND(C135&gt;C138),"OK","Not OK")</f>
        <v>Not OK</v>
      </c>
      <c r="AB135" s="16" t="str">
        <f t="shared" si="269"/>
        <v>OK</v>
      </c>
      <c r="AC135" s="16" t="str">
        <f t="shared" si="269"/>
        <v>OK</v>
      </c>
      <c r="AD135" s="16" t="str">
        <f t="shared" si="269"/>
        <v>Not OK</v>
      </c>
      <c r="AE135" s="16" t="str">
        <f t="shared" si="269"/>
        <v>OK</v>
      </c>
      <c r="AF135" s="16" t="str">
        <f t="shared" si="269"/>
        <v>OK</v>
      </c>
      <c r="AG135" s="16" t="str">
        <f t="shared" si="269"/>
        <v>OK</v>
      </c>
    </row>
    <row r="136" spans="1:33" ht="13.5" customHeight="1">
      <c r="B136" s="18" t="s">
        <v>144</v>
      </c>
      <c r="C136" s="19">
        <f>AVERAGE(C131:C135)</f>
        <v>2040.8504300859011</v>
      </c>
      <c r="D136" s="19">
        <f t="shared" ref="D136:I136" si="270">AVERAGE(D131:D135)</f>
        <v>1517.5135094996454</v>
      </c>
      <c r="E136" s="19">
        <f t="shared" si="270"/>
        <v>4387.4493388710544</v>
      </c>
      <c r="F136" s="19">
        <f t="shared" si="270"/>
        <v>15224.407805170558</v>
      </c>
      <c r="G136" s="19">
        <f t="shared" si="270"/>
        <v>67.007677522238296</v>
      </c>
      <c r="H136" s="19">
        <f t="shared" si="270"/>
        <v>431.86142807795886</v>
      </c>
      <c r="I136" s="19">
        <f t="shared" si="270"/>
        <v>1790.418091605444</v>
      </c>
      <c r="J136" s="23"/>
      <c r="K136" s="51"/>
      <c r="L136" s="51"/>
      <c r="M136" s="51"/>
      <c r="N136" s="51"/>
      <c r="O136" s="51"/>
      <c r="P136" s="51"/>
      <c r="Q136" s="51"/>
      <c r="R136" s="23"/>
      <c r="S136" s="61"/>
      <c r="T136" s="61"/>
      <c r="U136" s="61"/>
      <c r="V136" s="61"/>
      <c r="W136" s="61"/>
      <c r="X136" s="61"/>
      <c r="Y136" s="61"/>
      <c r="Z136" s="23"/>
      <c r="AA136" s="26"/>
      <c r="AB136" s="26"/>
      <c r="AC136" s="26"/>
      <c r="AD136" s="26"/>
      <c r="AE136" s="26"/>
      <c r="AF136" s="26"/>
      <c r="AG136" s="26"/>
    </row>
    <row r="137" spans="1:33" ht="13.5" customHeight="1">
      <c r="B137" s="20" t="s">
        <v>268</v>
      </c>
      <c r="C137" s="21">
        <f>STDEV(C131:C135)</f>
        <v>476.28505954602014</v>
      </c>
      <c r="D137" s="21">
        <f t="shared" ref="D137:I137" si="271">STDEV(D131:D135)</f>
        <v>444.03222778871901</v>
      </c>
      <c r="E137" s="21">
        <f t="shared" si="271"/>
        <v>3036.2463172225839</v>
      </c>
      <c r="F137" s="21">
        <f t="shared" si="271"/>
        <v>3840.2737066231325</v>
      </c>
      <c r="G137" s="21">
        <f t="shared" si="271"/>
        <v>23.315902598367956</v>
      </c>
      <c r="H137" s="21">
        <f t="shared" si="271"/>
        <v>386.65399448059605</v>
      </c>
      <c r="I137" s="21">
        <f t="shared" si="271"/>
        <v>514.54597213136549</v>
      </c>
      <c r="J137" s="23"/>
      <c r="K137" s="51"/>
      <c r="L137" s="51"/>
      <c r="M137" s="51"/>
      <c r="N137" s="51"/>
      <c r="O137" s="51"/>
      <c r="P137" s="51"/>
      <c r="Q137" s="51"/>
      <c r="R137" s="23"/>
      <c r="S137" s="61"/>
      <c r="T137" s="61"/>
      <c r="U137" s="61"/>
      <c r="V137" s="61"/>
      <c r="W137" s="61"/>
      <c r="X137" s="61"/>
      <c r="Y137" s="61"/>
      <c r="Z137" s="23"/>
      <c r="AA137" s="26"/>
      <c r="AB137" s="26"/>
      <c r="AC137" s="26"/>
      <c r="AD137" s="26"/>
      <c r="AE137" s="26"/>
      <c r="AF137" s="26"/>
      <c r="AG137" s="26"/>
    </row>
    <row r="138" spans="1:33" ht="13.5" customHeight="1">
      <c r="B138" s="20" t="s">
        <v>145</v>
      </c>
      <c r="C138" s="21">
        <f>+C136-C137</f>
        <v>1564.5653705398809</v>
      </c>
      <c r="D138" s="21">
        <f t="shared" ref="D138:I138" si="272">+D136-D137</f>
        <v>1073.4812817109264</v>
      </c>
      <c r="E138" s="21">
        <f t="shared" si="272"/>
        <v>1351.2030216484704</v>
      </c>
      <c r="F138" s="21">
        <f t="shared" si="272"/>
        <v>11384.134098547425</v>
      </c>
      <c r="G138" s="21">
        <f t="shared" si="272"/>
        <v>43.691774923870341</v>
      </c>
      <c r="H138" s="21">
        <f t="shared" si="272"/>
        <v>45.207433597362808</v>
      </c>
      <c r="I138" s="21">
        <f t="shared" si="272"/>
        <v>1275.8721194740785</v>
      </c>
      <c r="J138" s="23"/>
      <c r="K138" s="51"/>
      <c r="L138" s="51"/>
      <c r="M138" s="51"/>
      <c r="N138" s="51"/>
      <c r="O138" s="51"/>
      <c r="P138" s="51"/>
      <c r="Q138" s="51"/>
      <c r="R138" s="23"/>
      <c r="S138" s="61"/>
      <c r="T138" s="61"/>
      <c r="U138" s="61"/>
      <c r="V138" s="61"/>
      <c r="W138" s="61"/>
      <c r="X138" s="61"/>
      <c r="Y138" s="61"/>
      <c r="Z138" s="23"/>
      <c r="AA138" s="26"/>
      <c r="AB138" s="26"/>
      <c r="AC138" s="26"/>
      <c r="AD138" s="26"/>
      <c r="AE138" s="26"/>
      <c r="AF138" s="26"/>
      <c r="AG138" s="26"/>
    </row>
    <row r="139" spans="1:33" ht="13.5" customHeight="1">
      <c r="B139" s="390" t="s">
        <v>156</v>
      </c>
      <c r="C139" s="399" t="s">
        <v>135</v>
      </c>
      <c r="D139" s="400"/>
      <c r="E139" s="400"/>
      <c r="F139" s="400"/>
      <c r="G139" s="400"/>
      <c r="H139" s="400"/>
      <c r="I139" s="401"/>
      <c r="J139" s="390" t="s">
        <v>156</v>
      </c>
      <c r="K139" s="396" t="s">
        <v>4</v>
      </c>
      <c r="L139" s="397"/>
      <c r="M139" s="397"/>
      <c r="N139" s="397"/>
      <c r="O139" s="397"/>
      <c r="P139" s="397"/>
      <c r="Q139" s="398"/>
      <c r="R139" s="390" t="s">
        <v>156</v>
      </c>
      <c r="S139" s="391" t="s">
        <v>4</v>
      </c>
      <c r="T139" s="392"/>
      <c r="U139" s="392"/>
      <c r="V139" s="392"/>
      <c r="W139" s="392"/>
      <c r="X139" s="392"/>
      <c r="Y139" s="393"/>
      <c r="Z139" s="390" t="s">
        <v>156</v>
      </c>
      <c r="AA139" s="399" t="s">
        <v>136</v>
      </c>
      <c r="AB139" s="400"/>
      <c r="AC139" s="400"/>
      <c r="AD139" s="400"/>
      <c r="AE139" s="400"/>
      <c r="AF139" s="400"/>
      <c r="AG139" s="401"/>
    </row>
    <row r="140" spans="1:33" ht="13.5" customHeight="1">
      <c r="B140" s="390"/>
      <c r="C140" s="12" t="s">
        <v>137</v>
      </c>
      <c r="D140" s="13" t="s">
        <v>253</v>
      </c>
      <c r="E140" s="12" t="s">
        <v>139</v>
      </c>
      <c r="F140" s="12" t="s">
        <v>140</v>
      </c>
      <c r="G140" s="12" t="s">
        <v>141</v>
      </c>
      <c r="H140" s="12" t="s">
        <v>142</v>
      </c>
      <c r="I140" s="12" t="s">
        <v>143</v>
      </c>
      <c r="J140" s="390"/>
      <c r="K140" s="45" t="s">
        <v>137</v>
      </c>
      <c r="L140" s="46" t="s">
        <v>253</v>
      </c>
      <c r="M140" s="45" t="s">
        <v>139</v>
      </c>
      <c r="N140" s="45" t="s">
        <v>140</v>
      </c>
      <c r="O140" s="45" t="s">
        <v>141</v>
      </c>
      <c r="P140" s="45" t="s">
        <v>142</v>
      </c>
      <c r="Q140" s="45" t="s">
        <v>143</v>
      </c>
      <c r="R140" s="390"/>
      <c r="S140" s="57" t="s">
        <v>137</v>
      </c>
      <c r="T140" s="58" t="s">
        <v>253</v>
      </c>
      <c r="U140" s="57" t="s">
        <v>139</v>
      </c>
      <c r="V140" s="57" t="s">
        <v>140</v>
      </c>
      <c r="W140" s="57" t="s">
        <v>141</v>
      </c>
      <c r="X140" s="57" t="s">
        <v>142</v>
      </c>
      <c r="Y140" s="57" t="s">
        <v>143</v>
      </c>
      <c r="Z140" s="390"/>
      <c r="AA140" s="12" t="s">
        <v>137</v>
      </c>
      <c r="AB140" s="13" t="s">
        <v>253</v>
      </c>
      <c r="AC140" s="12" t="s">
        <v>139</v>
      </c>
      <c r="AD140" s="12" t="s">
        <v>140</v>
      </c>
      <c r="AE140" s="12" t="s">
        <v>141</v>
      </c>
      <c r="AF140" s="12" t="s">
        <v>142</v>
      </c>
      <c r="AG140" s="12" t="s">
        <v>143</v>
      </c>
    </row>
    <row r="141" spans="1:33" ht="13.5" customHeight="1">
      <c r="A141" s="297" t="s">
        <v>88</v>
      </c>
      <c r="B141" s="14" t="str">
        <f>+'8.คำนวณ'!G85</f>
        <v>หนองบัวลำภู,รพท.</v>
      </c>
      <c r="C141" s="330">
        <f>+'8.คำนวณ'!M85</f>
        <v>1796.9902738736964</v>
      </c>
      <c r="D141" s="330">
        <f>+'8.คำนวณ'!N85</f>
        <v>1845.3924163987933</v>
      </c>
      <c r="E141" s="330">
        <f>+'8.คำนวณ'!O85</f>
        <v>4284.2658745089939</v>
      </c>
      <c r="F141" s="330">
        <f>+'8.คำนวณ'!P85</f>
        <v>18672.214245866042</v>
      </c>
      <c r="G141" s="330">
        <f>+'8.คำนวณ'!Q85</f>
        <v>82.454709786959995</v>
      </c>
      <c r="H141" s="330">
        <f>+'8.คำนวณ'!R85</f>
        <v>342.01623414641284</v>
      </c>
      <c r="I141" s="330">
        <f>+'8.คำนวณ'!S85</f>
        <v>2367.4166673260474</v>
      </c>
      <c r="J141" s="14" t="str">
        <f>+B141</f>
        <v>หนองบัวลำภู,รพท.</v>
      </c>
      <c r="K141" s="54">
        <f>+(C141-C145)*100/C145</f>
        <v>-15.650680570225106</v>
      </c>
      <c r="L141" s="54">
        <f t="shared" ref="L141:Q141" si="273">+(D141-D145)*100/D145</f>
        <v>-5.9982712577863078</v>
      </c>
      <c r="M141" s="54">
        <f t="shared" si="273"/>
        <v>-40.625717875074685</v>
      </c>
      <c r="N141" s="54">
        <f t="shared" si="273"/>
        <v>7.395346915501456</v>
      </c>
      <c r="O141" s="54">
        <f t="shared" si="273"/>
        <v>-41.559429233649915</v>
      </c>
      <c r="P141" s="54">
        <f t="shared" si="273"/>
        <v>-45.83965785288067</v>
      </c>
      <c r="Q141" s="54">
        <f t="shared" si="273"/>
        <v>-20.537476795310528</v>
      </c>
      <c r="R141" s="14" t="str">
        <f>+J141</f>
        <v>หนองบัวลำภู,รพท.</v>
      </c>
      <c r="S141" s="15">
        <f>+K141/100</f>
        <v>-0.15650680570225106</v>
      </c>
      <c r="T141" s="15">
        <f t="shared" ref="T141:Y144" si="274">+L141/100</f>
        <v>-5.9982712577863077E-2</v>
      </c>
      <c r="U141" s="15">
        <f t="shared" si="274"/>
        <v>-0.40625717875074685</v>
      </c>
      <c r="V141" s="15">
        <f t="shared" si="274"/>
        <v>7.3953469155014565E-2</v>
      </c>
      <c r="W141" s="15">
        <f t="shared" si="274"/>
        <v>-0.41559429233649914</v>
      </c>
      <c r="X141" s="15">
        <f t="shared" si="274"/>
        <v>-0.45839657852880672</v>
      </c>
      <c r="Y141" s="15">
        <f t="shared" si="274"/>
        <v>-0.20537476795310527</v>
      </c>
      <c r="Z141" s="14" t="str">
        <f>+R141</f>
        <v>หนองบัวลำภู,รพท.</v>
      </c>
      <c r="AA141" s="16" t="str">
        <f>+IF(AND(C141&gt;C147),"OK","Not OK")</f>
        <v>OK</v>
      </c>
      <c r="AB141" s="16" t="str">
        <f t="shared" ref="AB141:AG141" si="275">+IF(AND(D141&gt;D147),"OK","Not OK")</f>
        <v>OK</v>
      </c>
      <c r="AC141" s="16" t="str">
        <f t="shared" si="275"/>
        <v>Not OK</v>
      </c>
      <c r="AD141" s="16" t="str">
        <f t="shared" si="275"/>
        <v>OK</v>
      </c>
      <c r="AE141" s="16" t="str">
        <f t="shared" si="275"/>
        <v>OK</v>
      </c>
      <c r="AF141" s="16" t="str">
        <f t="shared" si="275"/>
        <v>Not OK</v>
      </c>
      <c r="AG141" s="16" t="str">
        <f t="shared" si="275"/>
        <v>OK</v>
      </c>
    </row>
    <row r="142" spans="1:33" ht="13.5" customHeight="1">
      <c r="A142" s="297" t="s">
        <v>53</v>
      </c>
      <c r="B142" s="14" t="str">
        <f>+'8.คำนวณ'!G86</f>
        <v>เลย,รพท.</v>
      </c>
      <c r="C142" s="330">
        <f>+'8.คำนวณ'!M86</f>
        <v>2576.9432389106569</v>
      </c>
      <c r="D142" s="330">
        <f>+'8.คำนวณ'!N86</f>
        <v>3018.5149205507332</v>
      </c>
      <c r="E142" s="330">
        <f>+'8.คำนวณ'!O86</f>
        <v>9666.359756773787</v>
      </c>
      <c r="F142" s="330">
        <f>+'8.คำนวณ'!P86</f>
        <v>13228.631087831793</v>
      </c>
      <c r="G142" s="330">
        <f>+'8.คำนวณ'!Q86</f>
        <v>221.96733305839925</v>
      </c>
      <c r="H142" s="330">
        <f>+'8.คำนวณ'!R86</f>
        <v>814.37259513528375</v>
      </c>
      <c r="I142" s="330">
        <f>+'8.คำนวณ'!S86</f>
        <v>3869.1104385945923</v>
      </c>
      <c r="J142" s="14" t="str">
        <f>+B142</f>
        <v>เลย,รพท.</v>
      </c>
      <c r="K142" s="50">
        <f>+(C142-C145)*100/C145</f>
        <v>20.959702215144748</v>
      </c>
      <c r="L142" s="50">
        <f t="shared" ref="L142:Q142" si="276">+(D142-D145)*100/D145</f>
        <v>53.758961099261768</v>
      </c>
      <c r="M142" s="50">
        <f t="shared" si="276"/>
        <v>33.963014465223388</v>
      </c>
      <c r="N142" s="50">
        <f t="shared" si="276"/>
        <v>-23.914035786654548</v>
      </c>
      <c r="O142" s="50">
        <f t="shared" si="276"/>
        <v>57.321487989384117</v>
      </c>
      <c r="P142" s="50">
        <f t="shared" si="276"/>
        <v>28.960832803284223</v>
      </c>
      <c r="Q142" s="50">
        <f t="shared" si="276"/>
        <v>29.866990568917139</v>
      </c>
      <c r="R142" s="14" t="str">
        <f>+J142</f>
        <v>เลย,รพท.</v>
      </c>
      <c r="S142" s="15">
        <f>+K142/100</f>
        <v>0.20959702215144749</v>
      </c>
      <c r="T142" s="15">
        <f t="shared" si="274"/>
        <v>0.53758961099261771</v>
      </c>
      <c r="U142" s="15">
        <f t="shared" si="274"/>
        <v>0.3396301446522339</v>
      </c>
      <c r="V142" s="15">
        <f t="shared" si="274"/>
        <v>-0.23914035786654547</v>
      </c>
      <c r="W142" s="15">
        <f t="shared" si="274"/>
        <v>0.57321487989384112</v>
      </c>
      <c r="X142" s="15">
        <f t="shared" si="274"/>
        <v>0.28960832803284225</v>
      </c>
      <c r="Y142" s="15">
        <f t="shared" si="274"/>
        <v>0.2986699056891714</v>
      </c>
      <c r="Z142" s="14" t="str">
        <f>+R142</f>
        <v>เลย,รพท.</v>
      </c>
      <c r="AA142" s="16" t="str">
        <f>+IF(AND(C142&gt;C147),"OK","Not OK")</f>
        <v>OK</v>
      </c>
      <c r="AB142" s="16" t="str">
        <f t="shared" ref="AB142:AG142" si="277">+IF(AND(D142&gt;D147),"OK","Not OK")</f>
        <v>OK</v>
      </c>
      <c r="AC142" s="16" t="str">
        <f t="shared" si="277"/>
        <v>OK</v>
      </c>
      <c r="AD142" s="16" t="str">
        <f t="shared" si="277"/>
        <v>Not OK</v>
      </c>
      <c r="AE142" s="16" t="str">
        <f t="shared" si="277"/>
        <v>OK</v>
      </c>
      <c r="AF142" s="16" t="str">
        <f t="shared" si="277"/>
        <v>OK</v>
      </c>
      <c r="AG142" s="16" t="str">
        <f t="shared" si="277"/>
        <v>OK</v>
      </c>
    </row>
    <row r="143" spans="1:33" ht="13.5" customHeight="1">
      <c r="A143" s="297" t="s">
        <v>47</v>
      </c>
      <c r="B143" s="14" t="str">
        <f>+'8.คำนวณ'!G87</f>
        <v>หนองคาย,รพท.</v>
      </c>
      <c r="C143" s="330">
        <f>+'8.คำนวณ'!M87</f>
        <v>1911.1398578705532</v>
      </c>
      <c r="D143" s="330">
        <f>+'8.คำนวณ'!N87</f>
        <v>1708.4009247319486</v>
      </c>
      <c r="E143" s="330">
        <f>+'8.คำนวณ'!O87</f>
        <v>7235.8695867005317</v>
      </c>
      <c r="F143" s="330">
        <f>+'8.คำนวณ'!P87</f>
        <v>20204.833458633999</v>
      </c>
      <c r="G143" s="330">
        <f>+'8.คำนวณ'!Q87</f>
        <v>139.26859467297464</v>
      </c>
      <c r="H143" s="330">
        <f>+'8.คำนวณ'!R87</f>
        <v>861.90142116376649</v>
      </c>
      <c r="I143" s="330">
        <f>+'8.คำนวณ'!S87</f>
        <v>2801.1210066612048</v>
      </c>
      <c r="J143" s="14" t="str">
        <f>+B143</f>
        <v>หนองคาย,รพท.</v>
      </c>
      <c r="K143" s="50">
        <f>+(C143-C145)*100/C145</f>
        <v>-10.292588284855539</v>
      </c>
      <c r="L143" s="50">
        <f t="shared" ref="L143:Q143" si="278">+(D143-D145)*100/D145</f>
        <v>-12.976427732921145</v>
      </c>
      <c r="M143" s="50">
        <f t="shared" si="278"/>
        <v>0.27962195720685123</v>
      </c>
      <c r="N143" s="50">
        <f t="shared" si="278"/>
        <v>16.210379234500177</v>
      </c>
      <c r="O143" s="50">
        <f t="shared" si="278"/>
        <v>-1.2920403995739556</v>
      </c>
      <c r="P143" s="50">
        <f t="shared" si="278"/>
        <v>36.487310269998751</v>
      </c>
      <c r="Q143" s="50">
        <f t="shared" si="278"/>
        <v>-5.9801571633084283</v>
      </c>
      <c r="R143" s="14" t="str">
        <f>+J143</f>
        <v>หนองคาย,รพท.</v>
      </c>
      <c r="S143" s="15">
        <f>+K143/100</f>
        <v>-0.10292588284855539</v>
      </c>
      <c r="T143" s="15">
        <f t="shared" si="274"/>
        <v>-0.12976427732921145</v>
      </c>
      <c r="U143" s="15">
        <f t="shared" si="274"/>
        <v>2.7962195720685123E-3</v>
      </c>
      <c r="V143" s="15">
        <f t="shared" si="274"/>
        <v>0.16210379234500177</v>
      </c>
      <c r="W143" s="15">
        <f t="shared" si="274"/>
        <v>-1.2920403995739555E-2</v>
      </c>
      <c r="X143" s="15">
        <f t="shared" si="274"/>
        <v>0.36487310269998752</v>
      </c>
      <c r="Y143" s="15">
        <f t="shared" si="274"/>
        <v>-5.9801571633084284E-2</v>
      </c>
      <c r="Z143" s="14" t="str">
        <f>+R143</f>
        <v>หนองคาย,รพท.</v>
      </c>
      <c r="AA143" s="16" t="str">
        <f>+IF(AND(C143&gt;C147),"OK","Not OK")</f>
        <v>OK</v>
      </c>
      <c r="AB143" s="16" t="str">
        <f t="shared" ref="AB143:AG143" si="279">+IF(AND(D143&gt;D147),"OK","Not OK")</f>
        <v>OK</v>
      </c>
      <c r="AC143" s="16" t="str">
        <f t="shared" si="279"/>
        <v>OK</v>
      </c>
      <c r="AD143" s="16" t="str">
        <f t="shared" si="279"/>
        <v>OK</v>
      </c>
      <c r="AE143" s="16" t="str">
        <f t="shared" si="279"/>
        <v>OK</v>
      </c>
      <c r="AF143" s="16" t="str">
        <f t="shared" si="279"/>
        <v>OK</v>
      </c>
      <c r="AG143" s="16" t="str">
        <f t="shared" si="279"/>
        <v>OK</v>
      </c>
    </row>
    <row r="144" spans="1:33" ht="13.5" customHeight="1">
      <c r="A144" s="297" t="s">
        <v>51</v>
      </c>
      <c r="B144" s="14" t="str">
        <f>+'8.คำนวณ'!G88</f>
        <v>นครพนม,รพท.</v>
      </c>
      <c r="C144" s="330">
        <f>+'8.คำนวณ'!M88</f>
        <v>2236.5853031641873</v>
      </c>
      <c r="D144" s="330">
        <f>+'8.คำนวณ'!N88</f>
        <v>1280.2810091372276</v>
      </c>
      <c r="E144" s="330">
        <f>+'8.คำนวณ'!O88</f>
        <v>7676.2764816880472</v>
      </c>
      <c r="F144" s="330">
        <f>+'8.คำนวณ'!P88</f>
        <v>17440.031639824301</v>
      </c>
      <c r="G144" s="330">
        <f>+'8.คำนวณ'!Q88</f>
        <v>120.67558071468299</v>
      </c>
      <c r="H144" s="330">
        <f>+'8.คำนวณ'!R88</f>
        <v>507.66302523637376</v>
      </c>
      <c r="I144" s="330">
        <f>+'8.คำนวณ'!S88</f>
        <v>2879.5001069770065</v>
      </c>
      <c r="J144" s="14" t="str">
        <f>+B144</f>
        <v>นครพนม,รพท.</v>
      </c>
      <c r="K144" s="50">
        <f>+(C144-C145)*100/C145</f>
        <v>4.9835666399359484</v>
      </c>
      <c r="L144" s="50">
        <f t="shared" ref="L144:Q144" si="280">+(D144-D145)*100/D145</f>
        <v>-34.784262108554323</v>
      </c>
      <c r="M144" s="50">
        <f t="shared" si="280"/>
        <v>6.3830814526444293</v>
      </c>
      <c r="N144" s="50">
        <f t="shared" si="280"/>
        <v>0.30830963665291694</v>
      </c>
      <c r="O144" s="50">
        <f t="shared" si="280"/>
        <v>-14.470018356160239</v>
      </c>
      <c r="P144" s="50">
        <f t="shared" si="280"/>
        <v>-19.608485220402351</v>
      </c>
      <c r="Q144" s="50">
        <f t="shared" si="280"/>
        <v>-3.3493566102981673</v>
      </c>
      <c r="R144" s="14" t="str">
        <f>+J144</f>
        <v>นครพนม,รพท.</v>
      </c>
      <c r="S144" s="15">
        <f>+K144/100</f>
        <v>4.9835666399359484E-2</v>
      </c>
      <c r="T144" s="15">
        <f t="shared" si="274"/>
        <v>-0.3478426210855432</v>
      </c>
      <c r="U144" s="15">
        <f t="shared" si="274"/>
        <v>6.3830814526444291E-2</v>
      </c>
      <c r="V144" s="15">
        <f t="shared" si="274"/>
        <v>3.0830963665291694E-3</v>
      </c>
      <c r="W144" s="15">
        <f t="shared" si="274"/>
        <v>-0.14470018356160239</v>
      </c>
      <c r="X144" s="15">
        <f t="shared" si="274"/>
        <v>-0.1960848522040235</v>
      </c>
      <c r="Y144" s="15">
        <f t="shared" si="274"/>
        <v>-3.3493566102981674E-2</v>
      </c>
      <c r="Z144" s="14" t="str">
        <f>+R144</f>
        <v>นครพนม,รพท.</v>
      </c>
      <c r="AA144" s="16" t="str">
        <f>+IF(AND(C144&gt;C147),"OK","Not OK")</f>
        <v>OK</v>
      </c>
      <c r="AB144" s="16" t="str">
        <f t="shared" ref="AB144:AG144" si="281">+IF(AND(D144&gt;D147),"OK","Not OK")</f>
        <v>OK</v>
      </c>
      <c r="AC144" s="16" t="str">
        <f t="shared" si="281"/>
        <v>OK</v>
      </c>
      <c r="AD144" s="16" t="str">
        <f t="shared" si="281"/>
        <v>OK</v>
      </c>
      <c r="AE144" s="16" t="str">
        <f t="shared" si="281"/>
        <v>OK</v>
      </c>
      <c r="AF144" s="16" t="str">
        <f t="shared" si="281"/>
        <v>OK</v>
      </c>
      <c r="AG144" s="16" t="str">
        <f t="shared" si="281"/>
        <v>OK</v>
      </c>
    </row>
    <row r="145" spans="1:33" ht="13.5" customHeight="1">
      <c r="B145" s="18" t="s">
        <v>144</v>
      </c>
      <c r="C145" s="19">
        <f>AVERAGE(C141:C144)</f>
        <v>2130.4146684547732</v>
      </c>
      <c r="D145" s="19">
        <f t="shared" ref="D145:I145" si="282">AVERAGE(D141:D144)</f>
        <v>1963.1473177046757</v>
      </c>
      <c r="E145" s="19">
        <f t="shared" si="282"/>
        <v>7215.6929249178402</v>
      </c>
      <c r="F145" s="19">
        <f t="shared" si="282"/>
        <v>17386.427608039034</v>
      </c>
      <c r="G145" s="19">
        <f t="shared" si="282"/>
        <v>141.09155455825422</v>
      </c>
      <c r="H145" s="19">
        <f t="shared" si="282"/>
        <v>631.48831892045928</v>
      </c>
      <c r="I145" s="19">
        <f t="shared" si="282"/>
        <v>2979.2870548897126</v>
      </c>
      <c r="L145" s="48"/>
      <c r="Q145" s="48"/>
      <c r="T145" s="59"/>
      <c r="Y145" s="59"/>
      <c r="AB145" s="11"/>
      <c r="AG145" s="11"/>
    </row>
    <row r="146" spans="1:33" ht="13.5" customHeight="1">
      <c r="B146" s="20" t="s">
        <v>268</v>
      </c>
      <c r="C146" s="21">
        <f>STDEV(C141:C144)</f>
        <v>351.14728029061285</v>
      </c>
      <c r="D146" s="21">
        <f t="shared" ref="D146:I146" si="283">STDEV(D141:D144)</f>
        <v>743.61036258418346</v>
      </c>
      <c r="E146" s="21">
        <f t="shared" si="283"/>
        <v>2221.9793565704254</v>
      </c>
      <c r="F146" s="21">
        <f t="shared" si="283"/>
        <v>2993.7047345139413</v>
      </c>
      <c r="G146" s="21">
        <f t="shared" si="283"/>
        <v>58.876442044511343</v>
      </c>
      <c r="H146" s="21">
        <f t="shared" si="283"/>
        <v>248.77275265550222</v>
      </c>
      <c r="I146" s="21">
        <f t="shared" si="283"/>
        <v>634.52649040588005</v>
      </c>
      <c r="L146" s="48"/>
      <c r="Q146" s="48"/>
      <c r="T146" s="59"/>
      <c r="Y146" s="59"/>
      <c r="AB146" s="11"/>
      <c r="AG146" s="11"/>
    </row>
    <row r="147" spans="1:33" ht="13.5" customHeight="1">
      <c r="B147" s="20" t="s">
        <v>145</v>
      </c>
      <c r="C147" s="21">
        <f>+C145-C146</f>
        <v>1779.2673881641604</v>
      </c>
      <c r="D147" s="21">
        <f t="shared" ref="D147:I147" si="284">+D145-D146</f>
        <v>1219.5369551204922</v>
      </c>
      <c r="E147" s="21">
        <f t="shared" si="284"/>
        <v>4993.7135683474153</v>
      </c>
      <c r="F147" s="21">
        <f t="shared" si="284"/>
        <v>14392.722873525092</v>
      </c>
      <c r="G147" s="21">
        <f t="shared" si="284"/>
        <v>82.215112513742866</v>
      </c>
      <c r="H147" s="21">
        <f t="shared" si="284"/>
        <v>382.71556626495703</v>
      </c>
      <c r="I147" s="21">
        <f t="shared" si="284"/>
        <v>2344.7605644838327</v>
      </c>
      <c r="L147" s="48"/>
      <c r="Q147" s="48"/>
      <c r="T147" s="59"/>
      <c r="Y147" s="59"/>
      <c r="AB147" s="11"/>
      <c r="AG147" s="11"/>
    </row>
    <row r="148" spans="1:33" ht="13.5" customHeight="1">
      <c r="B148" s="390" t="s">
        <v>157</v>
      </c>
      <c r="C148" s="399" t="s">
        <v>135</v>
      </c>
      <c r="D148" s="400"/>
      <c r="E148" s="400"/>
      <c r="F148" s="400"/>
      <c r="G148" s="400"/>
      <c r="H148" s="400"/>
      <c r="I148" s="401"/>
      <c r="J148" s="390" t="s">
        <v>157</v>
      </c>
      <c r="K148" s="396" t="s">
        <v>4</v>
      </c>
      <c r="L148" s="397"/>
      <c r="M148" s="397"/>
      <c r="N148" s="397"/>
      <c r="O148" s="397"/>
      <c r="P148" s="397"/>
      <c r="Q148" s="398"/>
      <c r="R148" s="390" t="s">
        <v>157</v>
      </c>
      <c r="S148" s="391" t="s">
        <v>4</v>
      </c>
      <c r="T148" s="392"/>
      <c r="U148" s="392"/>
      <c r="V148" s="392"/>
      <c r="W148" s="392"/>
      <c r="X148" s="392"/>
      <c r="Y148" s="393"/>
      <c r="Z148" s="390" t="s">
        <v>157</v>
      </c>
      <c r="AA148" s="399" t="s">
        <v>136</v>
      </c>
      <c r="AB148" s="400"/>
      <c r="AC148" s="400"/>
      <c r="AD148" s="400"/>
      <c r="AE148" s="400"/>
      <c r="AF148" s="400"/>
      <c r="AG148" s="401"/>
    </row>
    <row r="149" spans="1:33" ht="13.5" customHeight="1">
      <c r="B149" s="390"/>
      <c r="C149" s="12" t="s">
        <v>137</v>
      </c>
      <c r="D149" s="13" t="s">
        <v>253</v>
      </c>
      <c r="E149" s="12" t="s">
        <v>139</v>
      </c>
      <c r="F149" s="12" t="s">
        <v>140</v>
      </c>
      <c r="G149" s="12" t="s">
        <v>141</v>
      </c>
      <c r="H149" s="12" t="s">
        <v>142</v>
      </c>
      <c r="I149" s="12" t="s">
        <v>143</v>
      </c>
      <c r="J149" s="390"/>
      <c r="K149" s="45" t="s">
        <v>137</v>
      </c>
      <c r="L149" s="46" t="s">
        <v>253</v>
      </c>
      <c r="M149" s="45" t="s">
        <v>139</v>
      </c>
      <c r="N149" s="45" t="s">
        <v>140</v>
      </c>
      <c r="O149" s="45" t="s">
        <v>141</v>
      </c>
      <c r="P149" s="45" t="s">
        <v>142</v>
      </c>
      <c r="Q149" s="45" t="s">
        <v>143</v>
      </c>
      <c r="R149" s="390"/>
      <c r="S149" s="57" t="s">
        <v>137</v>
      </c>
      <c r="T149" s="58" t="s">
        <v>253</v>
      </c>
      <c r="U149" s="57" t="s">
        <v>139</v>
      </c>
      <c r="V149" s="57" t="s">
        <v>140</v>
      </c>
      <c r="W149" s="57" t="s">
        <v>141</v>
      </c>
      <c r="X149" s="57" t="s">
        <v>142</v>
      </c>
      <c r="Y149" s="57" t="s">
        <v>143</v>
      </c>
      <c r="Z149" s="390"/>
      <c r="AA149" s="12" t="s">
        <v>137</v>
      </c>
      <c r="AB149" s="13" t="s">
        <v>253</v>
      </c>
      <c r="AC149" s="12" t="s">
        <v>139</v>
      </c>
      <c r="AD149" s="12" t="s">
        <v>140</v>
      </c>
      <c r="AE149" s="12" t="s">
        <v>141</v>
      </c>
      <c r="AF149" s="12" t="s">
        <v>142</v>
      </c>
      <c r="AG149" s="12" t="s">
        <v>143</v>
      </c>
    </row>
    <row r="150" spans="1:33" ht="13.5" customHeight="1">
      <c r="A150" s="297" t="s">
        <v>45</v>
      </c>
      <c r="B150" s="14" t="str">
        <f>+'8.คำนวณ'!G89</f>
        <v>อุดรธานี,รพศ.</v>
      </c>
      <c r="C150" s="53">
        <f>+'8.คำนวณ'!M89</f>
        <v>3610.4071773072719</v>
      </c>
      <c r="D150" s="53">
        <f>+'8.คำนวณ'!N89</f>
        <v>2717.7720667200924</v>
      </c>
      <c r="E150" s="53">
        <f>+'8.คำนวณ'!O89</f>
        <v>11963.157230190118</v>
      </c>
      <c r="F150" s="53">
        <f>+'8.คำนวณ'!P89</f>
        <v>30131.901562965864</v>
      </c>
      <c r="G150" s="53">
        <f>+'8.คำนวณ'!Q89</f>
        <v>132.10751940486736</v>
      </c>
      <c r="H150" s="53">
        <f>+'8.คำนวณ'!R89</f>
        <v>717.66884318965481</v>
      </c>
      <c r="I150" s="53">
        <f>+'8.คำนวณ'!S89</f>
        <v>3226.4294097629531</v>
      </c>
      <c r="J150" s="14" t="str">
        <f>+B150</f>
        <v>อุดรธานี,รพศ.</v>
      </c>
      <c r="K150" s="50">
        <f>+(C150-C152)*100/C152</f>
        <v>1.5531136292495948</v>
      </c>
      <c r="L150" s="50">
        <f t="shared" ref="L150:Q150" si="285">+(D150-D152)*100/D152</f>
        <v>-25.880181565352224</v>
      </c>
      <c r="M150" s="50">
        <f t="shared" si="285"/>
        <v>5.0930886388908974</v>
      </c>
      <c r="N150" s="50">
        <f t="shared" si="285"/>
        <v>-5.2005443144034897</v>
      </c>
      <c r="O150" s="50">
        <f t="shared" si="285"/>
        <v>-11.328776413025349</v>
      </c>
      <c r="P150" s="50">
        <f t="shared" si="285"/>
        <v>0.73734790631910252</v>
      </c>
      <c r="Q150" s="50">
        <f t="shared" si="285"/>
        <v>-9.5017864169768789</v>
      </c>
      <c r="R150" s="14" t="str">
        <f>+J150</f>
        <v>อุดรธานี,รพศ.</v>
      </c>
      <c r="S150" s="15">
        <f>+K150/100</f>
        <v>1.5531136292495949E-2</v>
      </c>
      <c r="T150" s="15">
        <f t="shared" ref="T150:Y151" si="286">+L150/100</f>
        <v>-0.25880181565352223</v>
      </c>
      <c r="U150" s="15">
        <f t="shared" si="286"/>
        <v>5.0930886388908976E-2</v>
      </c>
      <c r="V150" s="15">
        <f t="shared" si="286"/>
        <v>-5.20054431440349E-2</v>
      </c>
      <c r="W150" s="15">
        <f t="shared" si="286"/>
        <v>-0.11328776413025349</v>
      </c>
      <c r="X150" s="15">
        <f t="shared" si="286"/>
        <v>7.373479063191025E-3</v>
      </c>
      <c r="Y150" s="15">
        <f t="shared" si="286"/>
        <v>-9.501786416976879E-2</v>
      </c>
      <c r="Z150" s="14" t="str">
        <f>+R150</f>
        <v>อุดรธานี,รพศ.</v>
      </c>
      <c r="AA150" s="16" t="str">
        <f>+IF(AND(C150&gt;C154),"OK","Not OK")</f>
        <v>OK</v>
      </c>
      <c r="AB150" s="16" t="str">
        <f t="shared" ref="AB150:AG150" si="287">+IF(AND(D150&gt;D154),"OK","Not OK")</f>
        <v>OK</v>
      </c>
      <c r="AC150" s="16" t="str">
        <f t="shared" si="287"/>
        <v>OK</v>
      </c>
      <c r="AD150" s="16" t="str">
        <f t="shared" si="287"/>
        <v>OK</v>
      </c>
      <c r="AE150" s="16" t="str">
        <f t="shared" si="287"/>
        <v>OK</v>
      </c>
      <c r="AF150" s="16" t="str">
        <f t="shared" si="287"/>
        <v>OK</v>
      </c>
      <c r="AG150" s="16" t="str">
        <f t="shared" si="287"/>
        <v>OK</v>
      </c>
    </row>
    <row r="151" spans="1:33" ht="13.5" customHeight="1">
      <c r="A151" s="297" t="s">
        <v>49</v>
      </c>
      <c r="B151" s="14" t="str">
        <f>+'8.คำนวณ'!G90</f>
        <v>สกลนคร,รพศ.</v>
      </c>
      <c r="C151" s="53">
        <f>+'8.คำนวณ'!M90</f>
        <v>3499.9748647208175</v>
      </c>
      <c r="D151" s="53">
        <f>+'8.คำนวณ'!N90</f>
        <v>4615.6837460902989</v>
      </c>
      <c r="E151" s="53">
        <f>+'8.คำนวณ'!O90</f>
        <v>10803.624839174268</v>
      </c>
      <c r="F151" s="53">
        <f>+'8.คำนวณ'!P90</f>
        <v>33437.876016556671</v>
      </c>
      <c r="G151" s="53">
        <f>+'8.คำนวณ'!Q90</f>
        <v>165.86405256805685</v>
      </c>
      <c r="H151" s="53">
        <f>+'8.คำนวณ'!R90</f>
        <v>707.16287633715353</v>
      </c>
      <c r="I151" s="53">
        <f>+'8.คำนวณ'!S90</f>
        <v>3903.9420794002554</v>
      </c>
      <c r="J151" s="14" t="str">
        <f>+B151</f>
        <v>สกลนคร,รพศ.</v>
      </c>
      <c r="K151" s="50">
        <f>+(C151-C152)*100/C152</f>
        <v>-1.5531136292496077</v>
      </c>
      <c r="L151" s="50">
        <f t="shared" ref="L151:Q151" si="288">+(D151-D152)*100/D152</f>
        <v>25.880181565352238</v>
      </c>
      <c r="M151" s="50">
        <f t="shared" si="288"/>
        <v>-5.0930886388909133</v>
      </c>
      <c r="N151" s="50">
        <f t="shared" si="288"/>
        <v>5.2005443144035004</v>
      </c>
      <c r="O151" s="50">
        <f t="shared" si="288"/>
        <v>11.328776413025349</v>
      </c>
      <c r="P151" s="50">
        <f t="shared" si="288"/>
        <v>-0.73734790631908653</v>
      </c>
      <c r="Q151" s="50">
        <f t="shared" si="288"/>
        <v>9.5017864169768931</v>
      </c>
      <c r="R151" s="14" t="str">
        <f>+J151</f>
        <v>สกลนคร,รพศ.</v>
      </c>
      <c r="S151" s="15">
        <f>+K151/100</f>
        <v>-1.5531136292496077E-2</v>
      </c>
      <c r="T151" s="15">
        <f t="shared" si="286"/>
        <v>0.25880181565352239</v>
      </c>
      <c r="U151" s="15">
        <f t="shared" si="286"/>
        <v>-5.0930886388909136E-2</v>
      </c>
      <c r="V151" s="15">
        <f t="shared" si="286"/>
        <v>5.2005443144035005E-2</v>
      </c>
      <c r="W151" s="15">
        <f t="shared" si="286"/>
        <v>0.11328776413025349</v>
      </c>
      <c r="X151" s="15">
        <f t="shared" si="286"/>
        <v>-7.3734790631908654E-3</v>
      </c>
      <c r="Y151" s="15">
        <f t="shared" si="286"/>
        <v>9.5017864169768929E-2</v>
      </c>
      <c r="Z151" s="14" t="str">
        <f>+R151</f>
        <v>สกลนคร,รพศ.</v>
      </c>
      <c r="AA151" s="16" t="str">
        <f>+IF(AND(C151&gt;C154),"OK","Not OK")</f>
        <v>OK</v>
      </c>
      <c r="AB151" s="16" t="str">
        <f t="shared" ref="AB151:AG151" si="289">+IF(AND(D151&gt;D154),"OK","Not OK")</f>
        <v>OK</v>
      </c>
      <c r="AC151" s="16" t="str">
        <f t="shared" si="289"/>
        <v>OK</v>
      </c>
      <c r="AD151" s="16" t="str">
        <f t="shared" si="289"/>
        <v>OK</v>
      </c>
      <c r="AE151" s="16" t="str">
        <f t="shared" si="289"/>
        <v>OK</v>
      </c>
      <c r="AF151" s="16" t="str">
        <f t="shared" si="289"/>
        <v>OK</v>
      </c>
      <c r="AG151" s="16" t="str">
        <f t="shared" si="289"/>
        <v>OK</v>
      </c>
    </row>
    <row r="152" spans="1:33" ht="13.5" customHeight="1">
      <c r="B152" s="18" t="s">
        <v>144</v>
      </c>
      <c r="C152" s="19">
        <f t="shared" ref="C152:I152" si="290">AVERAGE(C150:C151)</f>
        <v>3555.191021014045</v>
      </c>
      <c r="D152" s="19">
        <f t="shared" si="290"/>
        <v>3666.7279064051954</v>
      </c>
      <c r="E152" s="19">
        <f t="shared" si="290"/>
        <v>11383.391034682194</v>
      </c>
      <c r="F152" s="19">
        <f t="shared" si="290"/>
        <v>31784.888789761266</v>
      </c>
      <c r="G152" s="19">
        <f t="shared" si="290"/>
        <v>148.9857859864621</v>
      </c>
      <c r="H152" s="19">
        <f t="shared" si="290"/>
        <v>712.41585976340411</v>
      </c>
      <c r="I152" s="19">
        <f t="shared" si="290"/>
        <v>3565.185744581604</v>
      </c>
      <c r="L152" s="48"/>
      <c r="Q152" s="48"/>
      <c r="T152" s="59"/>
      <c r="Y152" s="59"/>
      <c r="AB152" s="11"/>
      <c r="AG152" s="11"/>
    </row>
    <row r="153" spans="1:33" ht="13.5" customHeight="1">
      <c r="B153" s="20" t="s">
        <v>268</v>
      </c>
      <c r="C153" s="21">
        <f t="shared" ref="C153:I153" si="291">STDEV(C150:C151)</f>
        <v>78.087437091994417</v>
      </c>
      <c r="D153" s="21">
        <f t="shared" si="291"/>
        <v>1342.0262185758222</v>
      </c>
      <c r="E153" s="21">
        <f t="shared" si="291"/>
        <v>819.91321669275851</v>
      </c>
      <c r="F153" s="21">
        <f t="shared" si="291"/>
        <v>2337.6769545635507</v>
      </c>
      <c r="G153" s="21">
        <f t="shared" si="291"/>
        <v>23.869473509039977</v>
      </c>
      <c r="H153" s="21">
        <f t="shared" si="291"/>
        <v>7.42884040432474</v>
      </c>
      <c r="I153" s="21">
        <f t="shared" si="291"/>
        <v>479.07380304033757</v>
      </c>
    </row>
    <row r="154" spans="1:33" ht="13.5" customHeight="1">
      <c r="B154" s="20" t="s">
        <v>145</v>
      </c>
      <c r="C154" s="21">
        <f>+C152-C153</f>
        <v>3477.1035839220503</v>
      </c>
      <c r="D154" s="21">
        <f t="shared" ref="D154:I154" si="292">+D152-D153</f>
        <v>2324.7016878293734</v>
      </c>
      <c r="E154" s="21">
        <f t="shared" si="292"/>
        <v>10563.477817989435</v>
      </c>
      <c r="F154" s="21">
        <f t="shared" si="292"/>
        <v>29447.211835197715</v>
      </c>
      <c r="G154" s="21">
        <f t="shared" si="292"/>
        <v>125.11631247742213</v>
      </c>
      <c r="H154" s="21">
        <f t="shared" si="292"/>
        <v>704.98701935907934</v>
      </c>
      <c r="I154" s="21">
        <f t="shared" si="292"/>
        <v>3086.1119415412663</v>
      </c>
    </row>
  </sheetData>
  <mergeCells count="104">
    <mergeCell ref="K148:Q148"/>
    <mergeCell ref="Z148:Z149"/>
    <mergeCell ref="AA148:AG148"/>
    <mergeCell ref="B129:B130"/>
    <mergeCell ref="C129:I129"/>
    <mergeCell ref="J129:J130"/>
    <mergeCell ref="B139:B140"/>
    <mergeCell ref="C139:I139"/>
    <mergeCell ref="J139:J140"/>
    <mergeCell ref="K129:Q129"/>
    <mergeCell ref="K139:Q139"/>
    <mergeCell ref="B148:B149"/>
    <mergeCell ref="C148:I148"/>
    <mergeCell ref="J148:J149"/>
    <mergeCell ref="Z129:Z130"/>
    <mergeCell ref="AA129:AG129"/>
    <mergeCell ref="Z139:Z140"/>
    <mergeCell ref="AA139:AG139"/>
    <mergeCell ref="R139:R140"/>
    <mergeCell ref="S139:Y139"/>
    <mergeCell ref="R148:R149"/>
    <mergeCell ref="S148:Y148"/>
    <mergeCell ref="K107:Q107"/>
    <mergeCell ref="K117:Q117"/>
    <mergeCell ref="Z107:Z108"/>
    <mergeCell ref="AA107:AG107"/>
    <mergeCell ref="B86:B87"/>
    <mergeCell ref="C86:I86"/>
    <mergeCell ref="J86:J87"/>
    <mergeCell ref="B96:B97"/>
    <mergeCell ref="C96:I96"/>
    <mergeCell ref="J96:J97"/>
    <mergeCell ref="K86:Q86"/>
    <mergeCell ref="K96:Q96"/>
    <mergeCell ref="B107:B108"/>
    <mergeCell ref="C107:I107"/>
    <mergeCell ref="J107:J108"/>
    <mergeCell ref="B117:B118"/>
    <mergeCell ref="C117:I117"/>
    <mergeCell ref="J117:J118"/>
    <mergeCell ref="Z86:Z87"/>
    <mergeCell ref="AA86:AG86"/>
    <mergeCell ref="Z96:Z97"/>
    <mergeCell ref="AA96:AG96"/>
    <mergeCell ref="Z117:Z118"/>
    <mergeCell ref="AA117:AG117"/>
    <mergeCell ref="K75:Q75"/>
    <mergeCell ref="Z64:Z65"/>
    <mergeCell ref="AA64:AG64"/>
    <mergeCell ref="B29:B30"/>
    <mergeCell ref="C29:I29"/>
    <mergeCell ref="J29:J30"/>
    <mergeCell ref="B47:B48"/>
    <mergeCell ref="C47:I47"/>
    <mergeCell ref="J47:J48"/>
    <mergeCell ref="K29:Q29"/>
    <mergeCell ref="K47:Q47"/>
    <mergeCell ref="B64:B65"/>
    <mergeCell ref="C64:I64"/>
    <mergeCell ref="J64:J65"/>
    <mergeCell ref="B75:B76"/>
    <mergeCell ref="C75:I75"/>
    <mergeCell ref="J75:J76"/>
    <mergeCell ref="Z29:Z30"/>
    <mergeCell ref="AA29:AG29"/>
    <mergeCell ref="Z47:Z48"/>
    <mergeCell ref="AA47:AG47"/>
    <mergeCell ref="Z75:Z76"/>
    <mergeCell ref="AA75:AG75"/>
    <mergeCell ref="R29:R30"/>
    <mergeCell ref="AA2:AG2"/>
    <mergeCell ref="R2:R3"/>
    <mergeCell ref="S2:Y2"/>
    <mergeCell ref="R14:R15"/>
    <mergeCell ref="S14:Y14"/>
    <mergeCell ref="B2:B3"/>
    <mergeCell ref="C2:I2"/>
    <mergeCell ref="J2:J3"/>
    <mergeCell ref="B14:B15"/>
    <mergeCell ref="C14:I14"/>
    <mergeCell ref="J14:J15"/>
    <mergeCell ref="Z14:Z15"/>
    <mergeCell ref="AA14:AG14"/>
    <mergeCell ref="S29:Y29"/>
    <mergeCell ref="R47:R48"/>
    <mergeCell ref="S47:Y47"/>
    <mergeCell ref="R64:R65"/>
    <mergeCell ref="S64:Y64"/>
    <mergeCell ref="K2:Q2"/>
    <mergeCell ref="K14:Q14"/>
    <mergeCell ref="Z2:Z3"/>
    <mergeCell ref="K64:Q64"/>
    <mergeCell ref="R107:R108"/>
    <mergeCell ref="S107:Y107"/>
    <mergeCell ref="R117:R118"/>
    <mergeCell ref="S117:Y117"/>
    <mergeCell ref="R129:R130"/>
    <mergeCell ref="S129:Y129"/>
    <mergeCell ref="R75:R76"/>
    <mergeCell ref="S75:Y75"/>
    <mergeCell ref="R86:R87"/>
    <mergeCell ref="S86:Y86"/>
    <mergeCell ref="R96:R97"/>
    <mergeCell ref="S96:Y96"/>
  </mergeCells>
  <conditionalFormatting sqref="AA16:AG25">
    <cfRule type="containsText" dxfId="238" priority="97" operator="containsText" text="Not OK">
      <formula>NOT(ISERROR(SEARCH("Not OK",AA16)))</formula>
    </cfRule>
  </conditionalFormatting>
  <conditionalFormatting sqref="AA1:AG1048576">
    <cfRule type="containsText" dxfId="237" priority="96" operator="containsText" text="Not OK">
      <formula>NOT(ISERROR(SEARCH("Not OK",AA1)))</formula>
    </cfRule>
  </conditionalFormatting>
  <conditionalFormatting sqref="C4:C10">
    <cfRule type="cellIs" dxfId="236" priority="95" operator="lessThan">
      <formula>$C$13</formula>
    </cfRule>
  </conditionalFormatting>
  <conditionalFormatting sqref="D4:D10">
    <cfRule type="cellIs" dxfId="235" priority="94" operator="lessThan">
      <formula>$D$13</formula>
    </cfRule>
  </conditionalFormatting>
  <conditionalFormatting sqref="E4:E10">
    <cfRule type="cellIs" dxfId="234" priority="93" operator="lessThan">
      <formula>$E$13</formula>
    </cfRule>
  </conditionalFormatting>
  <conditionalFormatting sqref="F4:F10">
    <cfRule type="cellIs" dxfId="233" priority="92" operator="lessThan">
      <formula>$F$13</formula>
    </cfRule>
  </conditionalFormatting>
  <conditionalFormatting sqref="G4:G10">
    <cfRule type="cellIs" dxfId="232" priority="91" operator="lessThan">
      <formula>$G$13</formula>
    </cfRule>
  </conditionalFormatting>
  <conditionalFormatting sqref="H4:H10">
    <cfRule type="cellIs" dxfId="231" priority="90" operator="lessThan">
      <formula>$H$13</formula>
    </cfRule>
  </conditionalFormatting>
  <conditionalFormatting sqref="I4:I10">
    <cfRule type="cellIs" dxfId="230" priority="89" operator="lessThan">
      <formula>$I$13</formula>
    </cfRule>
  </conditionalFormatting>
  <conditionalFormatting sqref="C16:C25">
    <cfRule type="cellIs" dxfId="229" priority="88" operator="lessThan">
      <formula>$C$28</formula>
    </cfRule>
  </conditionalFormatting>
  <conditionalFormatting sqref="D16:D25">
    <cfRule type="cellIs" dxfId="228" priority="87" operator="lessThan">
      <formula>$D$28</formula>
    </cfRule>
  </conditionalFormatting>
  <conditionalFormatting sqref="E16:E25">
    <cfRule type="cellIs" dxfId="227" priority="86" operator="lessThan">
      <formula>$E$28</formula>
    </cfRule>
  </conditionalFormatting>
  <conditionalFormatting sqref="F16:F25">
    <cfRule type="cellIs" dxfId="226" priority="85" operator="lessThan">
      <formula>$F$28</formula>
    </cfRule>
  </conditionalFormatting>
  <conditionalFormatting sqref="G16:G25">
    <cfRule type="cellIs" dxfId="225" priority="84" operator="lessThan">
      <formula>$G$28</formula>
    </cfRule>
  </conditionalFormatting>
  <conditionalFormatting sqref="H16:H25">
    <cfRule type="cellIs" dxfId="224" priority="83" operator="lessThan">
      <formula>$H$28</formula>
    </cfRule>
  </conditionalFormatting>
  <conditionalFormatting sqref="I16:I25">
    <cfRule type="cellIs" dxfId="223" priority="82" operator="lessThan">
      <formula>$I$28</formula>
    </cfRule>
  </conditionalFormatting>
  <conditionalFormatting sqref="C31:C43">
    <cfRule type="cellIs" dxfId="222" priority="81" operator="lessThan">
      <formula>$C$46</formula>
    </cfRule>
  </conditionalFormatting>
  <conditionalFormatting sqref="D31:D43">
    <cfRule type="cellIs" dxfId="221" priority="80" operator="lessThan">
      <formula>$D$46</formula>
    </cfRule>
  </conditionalFormatting>
  <conditionalFormatting sqref="E31:E43">
    <cfRule type="cellIs" dxfId="220" priority="79" operator="lessThan">
      <formula>$E$46</formula>
    </cfRule>
  </conditionalFormatting>
  <conditionalFormatting sqref="F31:F43">
    <cfRule type="cellIs" dxfId="219" priority="78" operator="lessThan">
      <formula>$F$46</formula>
    </cfRule>
  </conditionalFormatting>
  <conditionalFormatting sqref="G31:G43">
    <cfRule type="cellIs" dxfId="218" priority="77" operator="lessThan">
      <formula>$G$46</formula>
    </cfRule>
  </conditionalFormatting>
  <conditionalFormatting sqref="H31:H43">
    <cfRule type="cellIs" dxfId="217" priority="76" operator="lessThan">
      <formula>$H$46</formula>
    </cfRule>
  </conditionalFormatting>
  <conditionalFormatting sqref="I31:I43">
    <cfRule type="cellIs" dxfId="216" priority="75" operator="lessThan">
      <formula>$I$46</formula>
    </cfRule>
  </conditionalFormatting>
  <conditionalFormatting sqref="C49:C60">
    <cfRule type="cellIs" dxfId="215" priority="74" operator="lessThan">
      <formula>$C$63</formula>
    </cfRule>
  </conditionalFormatting>
  <conditionalFormatting sqref="D49:D60">
    <cfRule type="cellIs" dxfId="214" priority="73" operator="lessThan">
      <formula>$D$63</formula>
    </cfRule>
  </conditionalFormatting>
  <conditionalFormatting sqref="E49:E60">
    <cfRule type="cellIs" dxfId="213" priority="72" operator="lessThan">
      <formula>$E$63</formula>
    </cfRule>
  </conditionalFormatting>
  <conditionalFormatting sqref="F49:F60">
    <cfRule type="cellIs" dxfId="212" priority="71" operator="lessThan">
      <formula>$F$63</formula>
    </cfRule>
  </conditionalFormatting>
  <conditionalFormatting sqref="G49:G60">
    <cfRule type="cellIs" dxfId="211" priority="70" operator="lessThan">
      <formula>$G$63</formula>
    </cfRule>
  </conditionalFormatting>
  <conditionalFormatting sqref="H49:H60">
    <cfRule type="cellIs" dxfId="210" priority="69" operator="lessThan">
      <formula>$H$63</formula>
    </cfRule>
  </conditionalFormatting>
  <conditionalFormatting sqref="I49:I60">
    <cfRule type="cellIs" dxfId="209" priority="68" operator="lessThan">
      <formula>$I$63</formula>
    </cfRule>
  </conditionalFormatting>
  <conditionalFormatting sqref="C66:C71">
    <cfRule type="cellIs" dxfId="208" priority="67" operator="lessThan">
      <formula>$C$74</formula>
    </cfRule>
  </conditionalFormatting>
  <conditionalFormatting sqref="D66:D71">
    <cfRule type="cellIs" dxfId="207" priority="66" operator="lessThan">
      <formula>$D$74</formula>
    </cfRule>
  </conditionalFormatting>
  <conditionalFormatting sqref="E66:E71">
    <cfRule type="cellIs" dxfId="206" priority="65" operator="lessThan">
      <formula>$E$74</formula>
    </cfRule>
  </conditionalFormatting>
  <conditionalFormatting sqref="F66:F71">
    <cfRule type="cellIs" dxfId="205" priority="64" operator="lessThan">
      <formula>$F$74</formula>
    </cfRule>
  </conditionalFormatting>
  <conditionalFormatting sqref="G66:G71">
    <cfRule type="cellIs" dxfId="204" priority="63" operator="lessThan">
      <formula>$G$74</formula>
    </cfRule>
  </conditionalFormatting>
  <conditionalFormatting sqref="H66:H71">
    <cfRule type="cellIs" dxfId="203" priority="62" operator="lessThan">
      <formula>$H$74</formula>
    </cfRule>
  </conditionalFormatting>
  <conditionalFormatting sqref="I66:I71">
    <cfRule type="cellIs" dxfId="202" priority="61" operator="lessThan">
      <formula>$I$74</formula>
    </cfRule>
  </conditionalFormatting>
  <conditionalFormatting sqref="C77:C82">
    <cfRule type="cellIs" dxfId="201" priority="60" operator="lessThan">
      <formula>$C$85</formula>
    </cfRule>
  </conditionalFormatting>
  <conditionalFormatting sqref="D77:D82">
    <cfRule type="cellIs" dxfId="200" priority="59" operator="lessThan">
      <formula>$D$85</formula>
    </cfRule>
  </conditionalFormatting>
  <conditionalFormatting sqref="E77:E82">
    <cfRule type="cellIs" dxfId="199" priority="58" operator="lessThan">
      <formula>$E$85</formula>
    </cfRule>
  </conditionalFormatting>
  <conditionalFormatting sqref="F77:F82">
    <cfRule type="cellIs" dxfId="198" priority="57" operator="lessThan">
      <formula>$F$85</formula>
    </cfRule>
  </conditionalFormatting>
  <conditionalFormatting sqref="G77:G82">
    <cfRule type="cellIs" dxfId="197" priority="56" operator="lessThan">
      <formula>$G$85</formula>
    </cfRule>
  </conditionalFormatting>
  <conditionalFormatting sqref="H77:H82">
    <cfRule type="cellIs" dxfId="196" priority="55" operator="lessThan">
      <formula>$H$85</formula>
    </cfRule>
  </conditionalFormatting>
  <conditionalFormatting sqref="I77:I82">
    <cfRule type="cellIs" dxfId="195" priority="54" operator="lessThan">
      <formula>$I$85</formula>
    </cfRule>
  </conditionalFormatting>
  <conditionalFormatting sqref="C88:C92">
    <cfRule type="cellIs" dxfId="194" priority="53" operator="lessThan">
      <formula>$C$95</formula>
    </cfRule>
  </conditionalFormatting>
  <conditionalFormatting sqref="D88:D92">
    <cfRule type="cellIs" dxfId="193" priority="52" operator="lessThan">
      <formula>$D$95</formula>
    </cfRule>
  </conditionalFormatting>
  <conditionalFormatting sqref="E88:E92">
    <cfRule type="cellIs" dxfId="192" priority="51" operator="lessThan">
      <formula>$E$95</formula>
    </cfRule>
  </conditionalFormatting>
  <conditionalFormatting sqref="F88:F92">
    <cfRule type="cellIs" dxfId="191" priority="50" operator="lessThan">
      <formula>$F$95</formula>
    </cfRule>
  </conditionalFormatting>
  <conditionalFormatting sqref="G88:G92">
    <cfRule type="cellIs" dxfId="190" priority="49" operator="lessThan">
      <formula>$G$95</formula>
    </cfRule>
  </conditionalFormatting>
  <conditionalFormatting sqref="H88:H92">
    <cfRule type="cellIs" dxfId="189" priority="48" operator="lessThan">
      <formula>$H$95</formula>
    </cfRule>
  </conditionalFormatting>
  <conditionalFormatting sqref="I88:I92">
    <cfRule type="cellIs" dxfId="188" priority="47" operator="lessThan">
      <formula>$I$95</formula>
    </cfRule>
  </conditionalFormatting>
  <conditionalFormatting sqref="C98:C103">
    <cfRule type="cellIs" dxfId="187" priority="46" operator="lessThan">
      <formula>$C$106</formula>
    </cfRule>
  </conditionalFormatting>
  <conditionalFormatting sqref="D98:D103">
    <cfRule type="cellIs" dxfId="186" priority="45" operator="lessThan">
      <formula>$D$106</formula>
    </cfRule>
  </conditionalFormatting>
  <conditionalFormatting sqref="E98:E103">
    <cfRule type="cellIs" dxfId="185" priority="44" operator="lessThan">
      <formula>$E$106</formula>
    </cfRule>
  </conditionalFormatting>
  <conditionalFormatting sqref="F98:F103">
    <cfRule type="cellIs" dxfId="184" priority="43" operator="lessThan">
      <formula>$F$106</formula>
    </cfRule>
  </conditionalFormatting>
  <conditionalFormatting sqref="G98:G103">
    <cfRule type="cellIs" dxfId="183" priority="42" operator="lessThan">
      <formula>$G$106</formula>
    </cfRule>
  </conditionalFormatting>
  <conditionalFormatting sqref="H98:H103">
    <cfRule type="cellIs" dxfId="182" priority="41" operator="lessThan">
      <formula>$H$106</formula>
    </cfRule>
  </conditionalFormatting>
  <conditionalFormatting sqref="I98:I103">
    <cfRule type="cellIs" dxfId="181" priority="40" operator="lessThan">
      <formula>$I$106</formula>
    </cfRule>
  </conditionalFormatting>
  <conditionalFormatting sqref="C109:C113">
    <cfRule type="cellIs" dxfId="180" priority="39" operator="lessThan">
      <formula>$C$116</formula>
    </cfRule>
  </conditionalFormatting>
  <conditionalFormatting sqref="D109:D113">
    <cfRule type="cellIs" dxfId="179" priority="38" operator="lessThan">
      <formula>$D$116</formula>
    </cfRule>
  </conditionalFormatting>
  <conditionalFormatting sqref="E109:E113">
    <cfRule type="cellIs" dxfId="178" priority="37" operator="lessThan">
      <formula>$E$116</formula>
    </cfRule>
  </conditionalFormatting>
  <conditionalFormatting sqref="F109:F113">
    <cfRule type="cellIs" dxfId="177" priority="36" operator="lessThan">
      <formula>$F$116</formula>
    </cfRule>
  </conditionalFormatting>
  <conditionalFormatting sqref="G109:G113">
    <cfRule type="cellIs" dxfId="176" priority="35" operator="lessThan">
      <formula>$G$116</formula>
    </cfRule>
  </conditionalFormatting>
  <conditionalFormatting sqref="H109:H113">
    <cfRule type="cellIs" dxfId="175" priority="34" operator="lessThan">
      <formula>$H$116</formula>
    </cfRule>
  </conditionalFormatting>
  <conditionalFormatting sqref="I109:I113">
    <cfRule type="cellIs" dxfId="174" priority="33" operator="lessThan">
      <formula>$I$116</formula>
    </cfRule>
  </conditionalFormatting>
  <conditionalFormatting sqref="C119:C125">
    <cfRule type="cellIs" dxfId="173" priority="32" operator="lessThan">
      <formula>$C$128</formula>
    </cfRule>
  </conditionalFormatting>
  <conditionalFormatting sqref="D119:D125">
    <cfRule type="cellIs" dxfId="172" priority="31" operator="lessThan">
      <formula>$D$128</formula>
    </cfRule>
  </conditionalFormatting>
  <conditionalFormatting sqref="E119:E125">
    <cfRule type="cellIs" dxfId="171" priority="30" operator="lessThan">
      <formula>$E$128</formula>
    </cfRule>
  </conditionalFormatting>
  <conditionalFormatting sqref="F119:F125">
    <cfRule type="cellIs" dxfId="170" priority="29" operator="lessThan">
      <formula>$F$128</formula>
    </cfRule>
  </conditionalFormatting>
  <conditionalFormatting sqref="G119:G125">
    <cfRule type="cellIs" dxfId="169" priority="28" operator="lessThan">
      <formula>$G$128</formula>
    </cfRule>
  </conditionalFormatting>
  <conditionalFormatting sqref="H119:H125">
    <cfRule type="cellIs" dxfId="168" priority="27" operator="lessThan">
      <formula>$H$128</formula>
    </cfRule>
  </conditionalFormatting>
  <conditionalFormatting sqref="I119:I125">
    <cfRule type="cellIs" dxfId="167" priority="26" operator="lessThan">
      <formula>$I$128</formula>
    </cfRule>
  </conditionalFormatting>
  <conditionalFormatting sqref="C131:C135">
    <cfRule type="cellIs" dxfId="166" priority="25" operator="lessThan">
      <formula>$C$138</formula>
    </cfRule>
  </conditionalFormatting>
  <conditionalFormatting sqref="D131:D135">
    <cfRule type="cellIs" dxfId="165" priority="24" operator="lessThan">
      <formula>$D$138</formula>
    </cfRule>
  </conditionalFormatting>
  <conditionalFormatting sqref="E131:E135">
    <cfRule type="cellIs" dxfId="164" priority="22" operator="lessThan">
      <formula>$E$138</formula>
    </cfRule>
    <cfRule type="cellIs" dxfId="163" priority="23" operator="lessThan">
      <formula>$E$138</formula>
    </cfRule>
  </conditionalFormatting>
  <conditionalFormatting sqref="F131:F135">
    <cfRule type="cellIs" dxfId="162" priority="21" operator="lessThan">
      <formula>$F$138</formula>
    </cfRule>
  </conditionalFormatting>
  <conditionalFormatting sqref="G131:G135">
    <cfRule type="cellIs" dxfId="161" priority="20" operator="lessThan">
      <formula>$G$138</formula>
    </cfRule>
  </conditionalFormatting>
  <conditionalFormatting sqref="I131:I135">
    <cfRule type="cellIs" dxfId="160" priority="17" operator="lessThan">
      <formula>$I$138</formula>
    </cfRule>
  </conditionalFormatting>
  <conditionalFormatting sqref="H131:H135">
    <cfRule type="cellIs" dxfId="159" priority="15" operator="lessThan">
      <formula>$H$138</formula>
    </cfRule>
  </conditionalFormatting>
  <conditionalFormatting sqref="C141:C144">
    <cfRule type="cellIs" dxfId="158" priority="14" operator="lessThan">
      <formula>$C$147</formula>
    </cfRule>
  </conditionalFormatting>
  <conditionalFormatting sqref="D141:D144">
    <cfRule type="cellIs" dxfId="157" priority="13" operator="lessThan">
      <formula>$D$147</formula>
    </cfRule>
  </conditionalFormatting>
  <conditionalFormatting sqref="E141:E144">
    <cfRule type="cellIs" dxfId="156" priority="12" operator="lessThan">
      <formula>$E$147</formula>
    </cfRule>
  </conditionalFormatting>
  <conditionalFormatting sqref="F141:F144">
    <cfRule type="cellIs" dxfId="155" priority="11" operator="lessThan">
      <formula>$F$147</formula>
    </cfRule>
  </conditionalFormatting>
  <conditionalFormatting sqref="G141:G144">
    <cfRule type="cellIs" dxfId="154" priority="10" operator="lessThan">
      <formula>$G$147</formula>
    </cfRule>
  </conditionalFormatting>
  <conditionalFormatting sqref="H141:H144">
    <cfRule type="cellIs" dxfId="153" priority="9" operator="lessThan">
      <formula>$H$147</formula>
    </cfRule>
  </conditionalFormatting>
  <conditionalFormatting sqref="I141:I144">
    <cfRule type="cellIs" dxfId="152" priority="8" operator="lessThan">
      <formula>$I$147</formula>
    </cfRule>
  </conditionalFormatting>
  <conditionalFormatting sqref="C150:C151">
    <cfRule type="cellIs" dxfId="151" priority="7" operator="lessThan">
      <formula>$C$154</formula>
    </cfRule>
  </conditionalFormatting>
  <conditionalFormatting sqref="D150:D151">
    <cfRule type="cellIs" dxfId="150" priority="6" operator="lessThan">
      <formula>$D$154</formula>
    </cfRule>
  </conditionalFormatting>
  <conditionalFormatting sqref="E150:E151">
    <cfRule type="cellIs" dxfId="149" priority="5" operator="lessThan">
      <formula>$E$154</formula>
    </cfRule>
  </conditionalFormatting>
  <conditionalFormatting sqref="F150:F151">
    <cfRule type="cellIs" dxfId="148" priority="4" operator="lessThan">
      <formula>$F$154</formula>
    </cfRule>
  </conditionalFormatting>
  <conditionalFormatting sqref="G150:G151">
    <cfRule type="cellIs" dxfId="147" priority="3" operator="lessThan">
      <formula>$G$154</formula>
    </cfRule>
  </conditionalFormatting>
  <conditionalFormatting sqref="H150:H151">
    <cfRule type="cellIs" dxfId="146" priority="2" operator="lessThan">
      <formula>$H$154</formula>
    </cfRule>
  </conditionalFormatting>
  <conditionalFormatting sqref="I150:I151">
    <cfRule type="cellIs" dxfId="145" priority="1" operator="lessThan">
      <formula>$I$154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2</vt:i4>
      </vt:variant>
    </vt:vector>
  </HeadingPairs>
  <TitlesOfParts>
    <vt:vector size="17" baseType="lpstr">
      <vt:lpstr>1.รายชื่อ รพ.</vt:lpstr>
      <vt:lpstr>2.Hosp. Group</vt:lpstr>
      <vt:lpstr>3.สูตรการคำนวณ</vt:lpstr>
      <vt:lpstr>DATA</vt:lpstr>
      <vt:lpstr>4.งบ ก.ย.67</vt:lpstr>
      <vt:lpstr>6.รายรับ</vt:lpstr>
      <vt:lpstr>7.รายจ่าย</vt:lpstr>
      <vt:lpstr>8.คำนวณ</vt:lpstr>
      <vt:lpstr>9.รายได้(แยกกลุ่ม)</vt:lpstr>
      <vt:lpstr>10.ค่าใช้จ่าย(แยกกลุ่ม)</vt:lpstr>
      <vt:lpstr>รายได้(แยกจังหวัด)</vt:lpstr>
      <vt:lpstr>ค่าใช้จ่าย(แยกจังหวัด)</vt:lpstr>
      <vt:lpstr>สรุปรายได้</vt:lpstr>
      <vt:lpstr>สรุปค่าใช้จ่าย</vt:lpstr>
      <vt:lpstr>สรุปรายงาน</vt:lpstr>
      <vt:lpstr>'2.Hosp. Group'!Print_Titles</vt:lpstr>
      <vt:lpstr>DATA!Print_Titles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BD-Dell</cp:lastModifiedBy>
  <cp:lastPrinted>2024-10-31T08:47:36Z</cp:lastPrinted>
  <dcterms:created xsi:type="dcterms:W3CDTF">2022-08-11T08:25:14Z</dcterms:created>
  <dcterms:modified xsi:type="dcterms:W3CDTF">2024-10-31T08:50:50Z</dcterms:modified>
</cp:coreProperties>
</file>